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10" windowWidth="15120" windowHeight="7305"/>
  </bookViews>
  <sheets>
    <sheet name="EVAL JURÍDICA" sheetId="13" r:id="rId1"/>
    <sheet name="GARANTÍA" sheetId="14" r:id="rId2"/>
    <sheet name="EVAL FINANC" sheetId="15" r:id="rId3"/>
    <sheet name="EVAL TEC" sheetId="1" r:id="rId4"/>
    <sheet name="EVALUACIÓN" sheetId="4" r:id="rId5"/>
    <sheet name="RUP CIIU" sheetId="5" r:id="rId6"/>
    <sheet name="CAP ORG TEC" sheetId="6" r:id="rId7"/>
    <sheet name="EXP PROB" sheetId="7" r:id="rId8"/>
    <sheet name="EXP ACREDITADA" sheetId="8" r:id="rId9"/>
    <sheet name="DIR GENERAL" sheetId="9" r:id="rId10"/>
    <sheet name="JURIDICO" sheetId="10" r:id="rId11"/>
    <sheet name="TECNICO" sheetId="11" r:id="rId12"/>
    <sheet name="ADMINISTRATIVO" sheetId="12" r:id="rId13"/>
  </sheets>
  <externalReferences>
    <externalReference r:id="rId14"/>
  </externalReferences>
  <definedNames>
    <definedName name="_Ref316637388" localSheetId="6">'CAP ORG TEC'!#REF!</definedName>
    <definedName name="_Ref316637388" localSheetId="7">'EXP PROB'!#REF!</definedName>
    <definedName name="_Ref316637388" localSheetId="5">'RUP CIIU'!#REF!</definedName>
    <definedName name="_Ref330294147" localSheetId="6">'CAP ORG TEC'!#REF!</definedName>
    <definedName name="_Ref330294147" localSheetId="7">'EXP PROB'!#REF!</definedName>
    <definedName name="_Ref330294147" localSheetId="5">'RUP CIIU'!#REF!</definedName>
    <definedName name="_Toc254162223" localSheetId="0">'EVAL JURÍDICA'!#REF!</definedName>
    <definedName name="_Toc254162224" localSheetId="0">'EVAL JURÍDICA'!$A$6</definedName>
    <definedName name="_Toc254162229" localSheetId="0">[1]Hoja1!$A$64</definedName>
    <definedName name="_Toc254162231" localSheetId="0">[1]Hoja1!$A$73</definedName>
    <definedName name="_Toc293682431" localSheetId="0">[1]Hoja1!$A$28</definedName>
    <definedName name="_Toc293682432" localSheetId="0">[1]Hoja1!$A$47</definedName>
    <definedName name="_Toc293682436" localSheetId="0">[1]Hoja1!$A$51</definedName>
    <definedName name="_Toc299527597" localSheetId="0">[1]Hoja1!$A$23</definedName>
    <definedName name="_Toc299628070" localSheetId="0">[1]Hoja1!$A$31</definedName>
    <definedName name="_Toc299628078" localSheetId="0">'EVAL JURÍDICA'!#REF!</definedName>
    <definedName name="_Toc303605262" localSheetId="6">'CAP ORG TEC'!#REF!</definedName>
    <definedName name="_Toc303605262" localSheetId="7">'EXP PROB'!#REF!</definedName>
    <definedName name="_Toc303605262" localSheetId="5">'RUP CIIU'!#REF!</definedName>
    <definedName name="_Toc316552341" localSheetId="4">EVALUACIÓN!$E$34</definedName>
  </definedNames>
  <calcPr calcId="145621"/>
</workbook>
</file>

<file path=xl/calcChain.xml><?xml version="1.0" encoding="utf-8"?>
<calcChain xmlns="http://schemas.openxmlformats.org/spreadsheetml/2006/main">
  <c r="G23" i="1" l="1"/>
  <c r="G22" i="1"/>
  <c r="G21" i="1"/>
  <c r="G20" i="1"/>
  <c r="C13" i="5"/>
  <c r="C13" i="6" s="1"/>
  <c r="C13" i="7" s="1"/>
  <c r="C13" i="8" s="1"/>
  <c r="E56" i="4" l="1"/>
  <c r="H32" i="4" l="1"/>
  <c r="H31" i="4"/>
  <c r="C17" i="8" l="1"/>
  <c r="C16" i="8"/>
  <c r="C15" i="8"/>
  <c r="C17" i="7"/>
  <c r="C17" i="6"/>
  <c r="C17" i="5"/>
  <c r="C17" i="4"/>
  <c r="E21" i="1"/>
  <c r="E22" i="1"/>
  <c r="E32" i="1" l="1"/>
  <c r="F32" i="1" s="1"/>
  <c r="G32" i="1" s="1"/>
  <c r="E30" i="1"/>
  <c r="F30" i="1" s="1"/>
  <c r="G30" i="1" s="1"/>
  <c r="L18" i="12"/>
  <c r="E15" i="12" s="1"/>
  <c r="H34" i="4" s="1"/>
  <c r="L7" i="12"/>
  <c r="L8" i="12"/>
  <c r="L9" i="12"/>
  <c r="L10" i="12"/>
  <c r="L11" i="12"/>
  <c r="L12" i="12"/>
  <c r="L13" i="12"/>
  <c r="L14" i="12"/>
  <c r="L15" i="12"/>
  <c r="L16" i="12"/>
  <c r="L17" i="12"/>
  <c r="L6" i="12"/>
  <c r="D15" i="12"/>
  <c r="B15" i="12"/>
  <c r="D15" i="11"/>
  <c r="L7" i="11"/>
  <c r="L8" i="11" s="1"/>
  <c r="E15" i="11" s="1"/>
  <c r="E14" i="11" s="1"/>
  <c r="C14" i="11" s="1"/>
  <c r="L6" i="11"/>
  <c r="B15" i="11"/>
  <c r="L7" i="10"/>
  <c r="L8" i="10"/>
  <c r="L9" i="10"/>
  <c r="L10" i="10"/>
  <c r="L11" i="10"/>
  <c r="L12" i="10"/>
  <c r="L6" i="10"/>
  <c r="E15" i="9"/>
  <c r="C15" i="9"/>
  <c r="L6" i="9"/>
  <c r="L7" i="9" s="1"/>
  <c r="B15" i="10"/>
  <c r="C15" i="11" l="1"/>
  <c r="C15" i="12"/>
  <c r="E14" i="12"/>
  <c r="L13" i="10"/>
  <c r="E15" i="10" s="1"/>
  <c r="C14" i="12" l="1"/>
  <c r="E33" i="1"/>
  <c r="F33" i="1" s="1"/>
  <c r="G33" i="1" s="1"/>
  <c r="E14" i="10"/>
  <c r="C14" i="10" s="1"/>
  <c r="H33" i="4"/>
  <c r="C15" i="10"/>
  <c r="E31" i="1" l="1"/>
  <c r="F31" i="1" s="1"/>
  <c r="G31" i="1" s="1"/>
  <c r="E14" i="9"/>
  <c r="C14" i="9" s="1"/>
  <c r="L31" i="8" l="1"/>
  <c r="E25" i="1" s="1"/>
  <c r="M31" i="8"/>
  <c r="E26" i="1" s="1"/>
  <c r="F26" i="1" s="1"/>
  <c r="S26" i="8"/>
  <c r="S27" i="8"/>
  <c r="S28" i="8"/>
  <c r="S29" i="8"/>
  <c r="S30" i="8"/>
  <c r="S25" i="8"/>
  <c r="F21" i="7"/>
  <c r="H21" i="6"/>
  <c r="J26" i="8"/>
  <c r="K26" i="8" s="1"/>
  <c r="J27" i="8"/>
  <c r="K27" i="8" s="1"/>
  <c r="J28" i="8"/>
  <c r="K28" i="8" s="1"/>
  <c r="J29" i="8"/>
  <c r="K29" i="8" s="1"/>
  <c r="J30" i="8"/>
  <c r="K30" i="8" s="1"/>
  <c r="J25" i="8"/>
  <c r="K25" i="8" s="1"/>
  <c r="I26" i="8"/>
  <c r="I27" i="8"/>
  <c r="I28" i="8"/>
  <c r="I29" i="8"/>
  <c r="I30" i="8"/>
  <c r="I25" i="8"/>
  <c r="R30" i="8"/>
  <c r="T30" i="8" s="1"/>
  <c r="P26" i="8"/>
  <c r="R26" i="8" s="1"/>
  <c r="T26" i="8" s="1"/>
  <c r="P27" i="8"/>
  <c r="R27" i="8" s="1"/>
  <c r="T27" i="8" s="1"/>
  <c r="P28" i="8"/>
  <c r="R28" i="8" s="1"/>
  <c r="T28" i="8" s="1"/>
  <c r="P29" i="8"/>
  <c r="P30" i="8"/>
  <c r="P25" i="8"/>
  <c r="R25" i="8" s="1"/>
  <c r="T25" i="8" s="1"/>
  <c r="C16" i="7"/>
  <c r="C15" i="7"/>
  <c r="C15" i="6"/>
  <c r="C16" i="6"/>
  <c r="D8" i="6"/>
  <c r="C16" i="5"/>
  <c r="C15" i="5"/>
  <c r="C16" i="4"/>
  <c r="C15" i="4"/>
  <c r="F22" i="1"/>
  <c r="D24" i="1"/>
  <c r="F21" i="1"/>
  <c r="F20" i="1"/>
  <c r="D24" i="4"/>
  <c r="B55" i="4"/>
  <c r="B54" i="4"/>
  <c r="E22" i="6"/>
  <c r="E21" i="6"/>
  <c r="G21" i="6" s="1"/>
  <c r="F25" i="1" l="1"/>
  <c r="H48" i="4"/>
  <c r="T31" i="8"/>
  <c r="E24" i="1" s="1"/>
  <c r="R29" i="8"/>
  <c r="T29" i="8" s="1"/>
  <c r="F29" i="1"/>
  <c r="G29" i="1" s="1"/>
  <c r="F24" i="1" l="1"/>
  <c r="F23" i="1" s="1"/>
  <c r="H39" i="4"/>
  <c r="I39" i="4" s="1"/>
  <c r="D22" i="4" s="1"/>
  <c r="C52" i="4"/>
  <c r="B52" i="4"/>
  <c r="E52" i="4" s="1"/>
  <c r="B51" i="4"/>
  <c r="E51" i="4" s="1"/>
  <c r="B50" i="4"/>
  <c r="E50" i="4" s="1"/>
  <c r="F49" i="4"/>
  <c r="B49" i="4"/>
  <c r="E49" i="4" s="1"/>
  <c r="F48" i="4"/>
  <c r="I48" i="4" s="1"/>
  <c r="D23" i="4" s="1"/>
  <c r="E48" i="4"/>
  <c r="B46" i="4"/>
  <c r="B45" i="4"/>
  <c r="B43" i="4"/>
  <c r="E43" i="4" s="1"/>
  <c r="B42" i="4"/>
  <c r="E42" i="4" s="1"/>
  <c r="F41" i="4"/>
  <c r="F50" i="4" s="1"/>
  <c r="B41" i="4"/>
  <c r="E41" i="4" s="1"/>
  <c r="B40" i="4"/>
  <c r="E40" i="4" s="1"/>
  <c r="E39" i="4"/>
  <c r="B37" i="4"/>
  <c r="B36" i="4"/>
  <c r="D34" i="4"/>
  <c r="I34" i="4" s="1"/>
  <c r="D33" i="4"/>
  <c r="I33" i="4" s="1"/>
  <c r="D32" i="4"/>
  <c r="I32" i="4" s="1"/>
  <c r="D31" i="4"/>
  <c r="I31" i="4" s="1"/>
  <c r="B28" i="4"/>
  <c r="C21" i="4"/>
  <c r="C25" i="4" s="1"/>
  <c r="F18" i="1" l="1"/>
  <c r="G18" i="1" s="1"/>
  <c r="I35" i="4"/>
  <c r="D20" i="4" s="1"/>
  <c r="D21" i="4"/>
  <c r="F42" i="4"/>
  <c r="D25" i="4" l="1"/>
  <c r="F51" i="4"/>
  <c r="F43" i="4"/>
  <c r="F52" i="4" l="1"/>
</calcChain>
</file>

<file path=xl/comments1.xml><?xml version="1.0" encoding="utf-8"?>
<comments xmlns="http://schemas.openxmlformats.org/spreadsheetml/2006/main">
  <authors>
    <author>Carolina Albis</author>
  </authors>
  <commentList>
    <comment ref="E56" authorId="0">
      <text>
        <r>
          <rPr>
            <sz val="9"/>
            <color indexed="81"/>
            <rFont val="Tahoma"/>
            <family val="2"/>
          </rPr>
          <t>1=CUMPLE
0=NO CUMPLE</t>
        </r>
      </text>
    </comment>
  </commentList>
</comments>
</file>

<file path=xl/comments2.xml><?xml version="1.0" encoding="utf-8"?>
<comments xmlns="http://schemas.openxmlformats.org/spreadsheetml/2006/main">
  <authors>
    <author>Carolina Albis</author>
  </authors>
  <commentList>
    <comment ref="H23" authorId="0">
      <text>
        <r>
          <rPr>
            <sz val="9"/>
            <color indexed="81"/>
            <rFont val="Tahoma"/>
            <family val="2"/>
          </rPr>
          <t xml:space="preserve">1=CUMPLE
0=NO CUMPLE
</t>
        </r>
      </text>
    </comment>
  </commentList>
</comments>
</file>

<file path=xl/comments3.xml><?xml version="1.0" encoding="utf-8"?>
<comments xmlns="http://schemas.openxmlformats.org/spreadsheetml/2006/main">
  <authors>
    <author>Carolina Albis</author>
  </authors>
  <commentList>
    <comment ref="F22" authorId="0">
      <text>
        <r>
          <rPr>
            <sz val="9"/>
            <color indexed="81"/>
            <rFont val="Tahoma"/>
            <family val="2"/>
          </rPr>
          <t xml:space="preserve">1=CUMPLE
0=NO CUMPLE
</t>
        </r>
      </text>
    </comment>
  </commentList>
</comments>
</file>

<file path=xl/comments4.xml><?xml version="1.0" encoding="utf-8"?>
<comments xmlns="http://schemas.openxmlformats.org/spreadsheetml/2006/main">
  <authors>
    <author>Carolina Albis</author>
  </authors>
  <commentList>
    <comment ref="O24" authorId="0">
      <text>
        <r>
          <rPr>
            <sz val="9"/>
            <color indexed="81"/>
            <rFont val="Tahoma"/>
            <family val="2"/>
          </rPr>
          <t>COMPRA</t>
        </r>
      </text>
    </comment>
    <comment ref="V24" authorId="0">
      <text>
        <r>
          <rPr>
            <sz val="9"/>
            <color indexed="81"/>
            <rFont val="Tahoma"/>
            <family val="2"/>
          </rPr>
          <t>1=CUMPLE
0=NO CUMPLE</t>
        </r>
      </text>
    </comment>
  </commentList>
</comments>
</file>

<file path=xl/comments5.xml><?xml version="1.0" encoding="utf-8"?>
<comments xmlns="http://schemas.openxmlformats.org/spreadsheetml/2006/main">
  <authors>
    <author>Ivonne Maritza Vergara Flechas</author>
  </authors>
  <commentList>
    <comment ref="M6" authorId="0">
      <text>
        <r>
          <rPr>
            <sz val="9"/>
            <color indexed="81"/>
            <rFont val="Tahoma"/>
            <family val="2"/>
          </rPr>
          <t>1=CUMPLE
0=NO CUMPLE</t>
        </r>
      </text>
    </comment>
  </commentList>
</comments>
</file>

<file path=xl/sharedStrings.xml><?xml version="1.0" encoding="utf-8"?>
<sst xmlns="http://schemas.openxmlformats.org/spreadsheetml/2006/main" count="747" uniqueCount="360">
  <si>
    <t>CRITERIO</t>
  </si>
  <si>
    <t>PUNTAJE MÁXIMO</t>
  </si>
  <si>
    <t>PUNTAJE OBTENIDO</t>
  </si>
  <si>
    <t>Experiencia del equipo de trabajo</t>
  </si>
  <si>
    <t>Experiencia acreditada del Proponente</t>
  </si>
  <si>
    <t>Valor de contratos</t>
  </si>
  <si>
    <t>kilómetros</t>
  </si>
  <si>
    <t>Apoyo a la Industria Nacional</t>
  </si>
  <si>
    <t>PUNTAJE  TOTAL</t>
  </si>
  <si>
    <t>CARGO</t>
  </si>
  <si>
    <t>Experiencia específica mínima - EEmin</t>
  </si>
  <si>
    <t>Experiencia específica máxima - EEmax</t>
  </si>
  <si>
    <t>Puntaje máximo</t>
  </si>
  <si>
    <t>PROFESIONAL PROPUESTO</t>
  </si>
  <si>
    <t>Experiencia en meses</t>
  </si>
  <si>
    <t>Puntaje CARGO</t>
  </si>
  <si>
    <t>(meses)</t>
  </si>
  <si>
    <t>DIRECTOR GENERAL DE INTERVENTORÍA</t>
  </si>
  <si>
    <t>DIRECTOR TÉCNICO</t>
  </si>
  <si>
    <t>DIRECTOR JURÍDICO</t>
  </si>
  <si>
    <t>DIRECTOR FINANCIERO Y ADMINISTRATIVO</t>
  </si>
  <si>
    <t>Puntaje Equipo de trabajo</t>
  </si>
  <si>
    <t>INTERVALOS</t>
  </si>
  <si>
    <t>Valor de los contratos que acreditan la Experiencia del Proponente (SMMLV)</t>
  </si>
  <si>
    <t>Factor de ponderación α</t>
  </si>
  <si>
    <t>Valor de los contratos en SMMLV</t>
  </si>
  <si>
    <t>Puntaje CONTRATOS</t>
  </si>
  <si>
    <t>INFINITO</t>
  </si>
  <si>
    <t>Kilómetros acreditados</t>
  </si>
  <si>
    <t>Factor de ponderación β</t>
  </si>
  <si>
    <t>Puntaje KILÓMETROS</t>
  </si>
  <si>
    <t>FOLIO</t>
  </si>
  <si>
    <t>CUMPLE</t>
  </si>
  <si>
    <t>El Proponente individual o los Miembros del Proponente Plural, sea persona jurídica nacional o persona jurídica extranjera con sucursal o domicilio en Colombia deberá estar inscrito en el RUP  en la Actividad 2 – Consultor.</t>
  </si>
  <si>
    <t>92A
102
28 a 48</t>
  </si>
  <si>
    <t>INTERAUDIT S A S se encuentra inscrito en el RUP en la Actividad CONSULTOR
OSP INTERNATIONAL CALA LTDA se encuentra inscrito en el RUP en la Actividad CONSULTOR
AIRE NETWORKS DEL MEDITERRANEO SL por ser Proponente/Miembro extranjero no se encuentra obligado a presentar Clasificación en el RUP</t>
  </si>
  <si>
    <t>El Proponente individual o Miembros del Proponente Plural, sea persona jurídica nacional o persona jurídica extranjera con sucursal o domicilio en Colombia, deberán estar clasificados de acuerdo al Sistema de Clasificación Industrial Internacional Uniforme (CIIU), adoptado por Colombia, y revisado por el Departamento Nacional de Estadística –DANE- vigente al momento de realizar su inscripción, actualización o renovación en el Registro Único de Proponentes, de acuerdo a lo establecido en la Tabla 3. 
Tratándose de Proponentes Plurales, cada uno de los Miembros del Proponente Plural deberán acreditar la inscripción en el RUP en la actividad señalada (Consultor 2), y adicionalmente, el Miembro que concurra a la acreditación de la clasificación en el RUP, deberá estar inscrito en la Actividad CIIU indicada en la Tabla 3. 
En todo caso, el Miembro del Proponente Plural que acredite la clasificación en la Actividad CIIU  requerida en la Tabla 3 deberá tener una participación igual o superior al veinticinco por ciento (25%) dentro de la respectiva forma asociativa (Consorcio o Unión Temporal). En el Anexo 1 – Carta de presentación de la Propuesta se deberá indicar el Miembro del Proponente Plural que concurra a la acreditación de la clasificación CIIU.</t>
  </si>
  <si>
    <t>REQUISITO</t>
  </si>
  <si>
    <t xml:space="preserve">MIEMBRO QUE ACREDITA </t>
  </si>
  <si>
    <t>CAPACIDAD DE ORGANIZACIÓN TÉCNICA</t>
  </si>
  <si>
    <t>TOTAL CAPACIDAD DE ORGANIZACIÓN TÉCNICA</t>
  </si>
  <si>
    <t xml:space="preserve">La Organización técnica se determinará teniendo en cuenta a los socios o asociados, personal profesional universitario, personal administrativo, tecnólogo y operativo, vinculado mediante una relación contractual en la cual desarrollen actividades referentes estrictamente con la Consultoría a la fecha de Cierre del Concurso de Méritos 003 de 2012.
...
El requisito de Organización técnica para el presente concurso de méritos es de ochenta y cuatro (84).
En caso de Proponentes Plurales, se admitirá que el requisito referido en el presente numeral se acredite mediante la suma simple de la capacidad de organización técnica individual de los Miembros del Proponente que acrediten la capacidad de organización técnica. </t>
  </si>
  <si>
    <t>INTERAUDIT S.A.S.</t>
  </si>
  <si>
    <t>De acuerdo a la Carta de Presentación, los Miembros que acreditan la Capacidad de Organización Técnica son:
INTERAUDIT S.A.S.
OSP INTERNATIONAL CALA LTDA</t>
  </si>
  <si>
    <t>OSP INTERNATIONAL CALA LTDA</t>
  </si>
  <si>
    <t xml:space="preserve">El(los) Miembro(s) del Proponente Plural que presenten la Capacidad de Organización técnica deberá(n) tener una participación igual o superior al veinticinco por ciento (25%) en la respectiva forma asociativa. </t>
  </si>
  <si>
    <t>NA</t>
  </si>
  <si>
    <t>De acuerdo al Documento Acuerdo de Consorcio, la participación porcentual de 
INTERAUDIT S.A.S. es del 37,5%
OSP INTERNATIONAL CALA LTDA es del 37,5%</t>
  </si>
  <si>
    <t>AÑOS COMO CONSULTOR</t>
  </si>
  <si>
    <t>EXPERIENCIA PROBABLE</t>
  </si>
  <si>
    <t>97A</t>
  </si>
  <si>
    <t>De acuerdo a la Carta de Presentación, el Miembro que acredita la Experiencia Probable es INTERAUDIT S.A.S.</t>
  </si>
  <si>
    <t>La Experiencia Probable mínima como Consultor, en los casos de Proponente Plural, deberá ser acreditada por uno solo de los Miembros del Proponente respectivo. En este caso, el Miembro del Proponente Plural que acredite la Experiencia Probable como Consultor deberá tener una participación igual o superior al veinticinco por ciento (25%) dentro de la respectiva forma asociativa (Consorcio o Unión Temporal). En el Anexo 1 – Carta de presentación de la Propuesta se deberá indicar el Miembro del Proponente Plural que concurra a la acreditación de la Experiencia Probable.</t>
  </si>
  <si>
    <t>De acuerdo el Documento Consorcial, la participación porcentual de INTERAUDIT S.A.S es del 37,5%</t>
  </si>
  <si>
    <t>REQUISITO HABILITANTE</t>
  </si>
  <si>
    <t>CLASIFICACIÓN CIIU</t>
  </si>
  <si>
    <t>REQUISIT0</t>
  </si>
  <si>
    <t>VALOR REPORTADO</t>
  </si>
  <si>
    <t>EXPERIENCIA ACREDITADA</t>
  </si>
  <si>
    <t>NODOS</t>
  </si>
  <si>
    <t>DIRECTOR ADMINISTRATIVO Y FINANCIERO</t>
  </si>
  <si>
    <t>HABILITADO / RECHAZADO</t>
  </si>
  <si>
    <t>Valor de contratos en SMMLV</t>
  </si>
  <si>
    <t>Kilómetros</t>
  </si>
  <si>
    <t>Nodos</t>
  </si>
  <si>
    <t>Director General</t>
  </si>
  <si>
    <t>Director Técnico</t>
  </si>
  <si>
    <t>Director Jurídico</t>
  </si>
  <si>
    <t>Director Administrativo y Financiero</t>
  </si>
  <si>
    <t>MIEMBRO QUE ACREDITA</t>
  </si>
  <si>
    <t>CONCURSO DE MÉRITOS 003 DE 2012: INTERVENTORÍA INTEGRAL AL PROYECTO NACIONAL DE FIBRA ÓPTICA</t>
  </si>
  <si>
    <t xml:space="preserve">MIEMBROS: </t>
  </si>
  <si>
    <t xml:space="preserve">PROPONENTE: </t>
  </si>
  <si>
    <t>EVALUACIÓN</t>
  </si>
  <si>
    <t>OBSERVACIÓN</t>
  </si>
  <si>
    <t>NUMERAL 3.3.1.4</t>
  </si>
  <si>
    <t>NUMERAL 3.3.5</t>
  </si>
  <si>
    <t>NUMERAL 3.3.2.1.</t>
  </si>
  <si>
    <r>
      <t xml:space="preserve">El Proponente Individual, o el Miembro que concurra a la acreditación de la Experiencia Probable  en caso de Proponente Plural, deberá acreditar una </t>
    </r>
    <r>
      <rPr>
        <b/>
        <sz val="11"/>
        <color theme="1"/>
        <rFont val="Calibri"/>
        <family val="2"/>
        <scheme val="minor"/>
      </rPr>
      <t>Experiencia Probable  mínima de cinco (5) años como Consultor</t>
    </r>
    <r>
      <rPr>
        <sz val="11"/>
        <color theme="1"/>
        <rFont val="Calibri"/>
        <family val="2"/>
        <scheme val="minor"/>
      </rPr>
      <t xml:space="preserve">. </t>
    </r>
  </si>
  <si>
    <t>ITEM</t>
  </si>
  <si>
    <t>CONTRATANTE</t>
  </si>
  <si>
    <t>OBJETO</t>
  </si>
  <si>
    <t>INICIO</t>
  </si>
  <si>
    <t>MIEMBRO QUE REPORTA LA EXPERIENCIA</t>
  </si>
  <si>
    <t>KM</t>
  </si>
  <si>
    <t>XTRA TELECOM SLU</t>
  </si>
  <si>
    <t>Supervisión en proyectos de diseño e implementación de redes de transporte óptico para el soporte de datos y VOIP</t>
  </si>
  <si>
    <t>AIRE NETWOKS DE MEDITERRANEO SLU</t>
  </si>
  <si>
    <t>CONSORCIO EUROPA NETWORK S.L</t>
  </si>
  <si>
    <t>Prestacion de los servicios de supervisión en proyectos de diseño e implementación de redes de transporte optico para el soporte de ADSL Y VOZ</t>
  </si>
  <si>
    <t>ROUND TOWN NETWORK S.L</t>
  </si>
  <si>
    <t>Supervisión en proyectos de diseño e implementación de redes de transporte óptico para el soporte de datos y VOZ</t>
  </si>
  <si>
    <t>TOTAL</t>
  </si>
  <si>
    <t xml:space="preserve">EJECUCIÓN </t>
  </si>
  <si>
    <t>FECHA INICIO</t>
  </si>
  <si>
    <t>FECHA FINALIZACIÓN</t>
  </si>
  <si>
    <t>VALOR EN EUROS</t>
  </si>
  <si>
    <t>SMMLV DEL AÑO DE TERMINACIÓN DEL CONTRATO</t>
  </si>
  <si>
    <t>CERTIFICACIONES EXPERIENCIA ACREDITADA</t>
  </si>
  <si>
    <t>VALOR EN PESOS</t>
  </si>
  <si>
    <t>Fecha de cierre</t>
  </si>
  <si>
    <t>VALIDACIÓN FECHA INICIO CONTRATO (ENTRE 15 AÑOS ANTERIORES A FECHA DE CIERRE)</t>
  </si>
  <si>
    <t>VALIDACIÓN DURACIÓN DEL CONTRATO (MÍNIMO 4 MESES)</t>
  </si>
  <si>
    <t xml:space="preserve">Duración mínima del contrato </t>
  </si>
  <si>
    <t>DURACIÓN DEL CONTRATO EN MESES</t>
  </si>
  <si>
    <t>TASA DE CONVERSION EUROS A DÓLAR</t>
  </si>
  <si>
    <t>TASA DE CONVERSIÓN DÓLAR A PESOS</t>
  </si>
  <si>
    <t>VALOR EN DÓLARES</t>
  </si>
  <si>
    <t>Año</t>
  </si>
  <si>
    <t>SMMLV</t>
  </si>
  <si>
    <t xml:space="preserve">DIRECTOR GENERAL 
</t>
  </si>
  <si>
    <t xml:space="preserve">GUILLERMO VILLAR CLEVES </t>
  </si>
  <si>
    <t>REQUISITOS EQUIPO DE TRABAJO</t>
  </si>
  <si>
    <t>OBSERVACIONES</t>
  </si>
  <si>
    <t>EMPRESA</t>
  </si>
  <si>
    <t>FIN</t>
  </si>
  <si>
    <t>MESES</t>
  </si>
  <si>
    <t>CEDULA</t>
  </si>
  <si>
    <t>N/A</t>
  </si>
  <si>
    <t>SI</t>
  </si>
  <si>
    <t>EMPRESA DE TELECOMUNICACIONES DE BOGOTA ETB SA ESP</t>
  </si>
  <si>
    <t>Coordinación, jefatura y gerencia de proyectos de infraestructura de telecomunicaciones de la empresa</t>
  </si>
  <si>
    <t>FORMACION ACADEMICA</t>
  </si>
  <si>
    <t>Profesional graduado en ramas de Ingeniería, Economía o Administración</t>
  </si>
  <si>
    <t>INGENIERO CATASTRAL Y GEODESTA</t>
  </si>
  <si>
    <t>MATRICUAL PROFESIONAL O TARJETA PROFESIONAL</t>
  </si>
  <si>
    <t>Adjuntar copia de la Tarjeta Profesional</t>
  </si>
  <si>
    <t>2522232005CND</t>
  </si>
  <si>
    <t>EXPERIENCIA ESPECIFICA MINIMA</t>
  </si>
  <si>
    <t>Haber ejercido actividades como Director, Interventor, Supervisor, Coordinador o Gerente o en cargos de dirección equivalentes en cualquiera de las siguientes áreas:
*Interventoría en proyectos de diseño y/o montaje y/o puesta en funcionamiento de Sistemas de Telecomunicaciones
*Interventoría de proyectos para la prestación de servicios de telecomunicaciones
*Interventoría de proyectos para el desarrollo de actividades de telecomunicaciones para proyectos de infraestructura física en alguno de los siguientes sectores de: Gas, minas, energía, transporte, petróleo, aguas.</t>
  </si>
  <si>
    <t>CUADRO DE EXPERIENCIA</t>
  </si>
  <si>
    <t>CARTA DE COMPROMISO</t>
  </si>
  <si>
    <t>Presentación de carta de Compromiso</t>
  </si>
  <si>
    <t>OK</t>
  </si>
  <si>
    <t xml:space="preserve">DEDICACION </t>
  </si>
  <si>
    <t>FECHA DE GRADO</t>
  </si>
  <si>
    <t>EXPERIENCIA REPORTADA A PARTIR DE LA FECHA DE GRADO</t>
  </si>
  <si>
    <t xml:space="preserve"> EXPERIENCIA ESPECIFICA ( AÑOS)</t>
  </si>
  <si>
    <t>EXPERIENCIA ESPECIFICA (MESES)</t>
  </si>
  <si>
    <t>Profesional graduado en Derecho</t>
  </si>
  <si>
    <t>ABOGADO</t>
  </si>
  <si>
    <t xml:space="preserve">Haber ejercido actividades de Asesor, Director, Coordinador o Gerente, o en cargos de dirección equivalentes en el área jurídica en cualquiera de los siguientes sectores:
*Telecomunicaciones
*Infraestructura física en alguno de los siguientes sectores de: Gas, minas, energía, transporte, petróleos, aguas. </t>
  </si>
  <si>
    <t>221 A 238</t>
  </si>
  <si>
    <t>CARTA COMPROMISO</t>
  </si>
  <si>
    <t>IMPSA ANDINA SA</t>
  </si>
  <si>
    <t>Asesor jurídico interno</t>
  </si>
  <si>
    <t>Asesor jurídico externo</t>
  </si>
  <si>
    <t>INAT</t>
  </si>
  <si>
    <t>Jefe de oficina</t>
  </si>
  <si>
    <t>CONSORCIO SAIT INGENIERÍA E.U - P.S.I. S.A</t>
  </si>
  <si>
    <t>Asesor jurídico</t>
  </si>
  <si>
    <t>MINISTERIO DE TRANSPORTE</t>
  </si>
  <si>
    <t>Asesor</t>
  </si>
  <si>
    <t>232-233</t>
  </si>
  <si>
    <t>H&amp;H ARQUITECTURA S.A.</t>
  </si>
  <si>
    <t>Asesor Jurídico Externo</t>
  </si>
  <si>
    <t>INTERAUDIT S.A.S</t>
  </si>
  <si>
    <t>Asesor Jurídico</t>
  </si>
  <si>
    <t>VERIFICACIÓN DE EXPERIENCIA</t>
  </si>
  <si>
    <t>DIRECTOR JURIDICO</t>
  </si>
  <si>
    <t>CIRO AUGUSTO GOMEZ ANTOLINEZ</t>
  </si>
  <si>
    <t>EXPERIENCIA ESPECIFICA EN AÑOS</t>
  </si>
  <si>
    <t>EXPERIENCIA ESPECIFICA EN MESES</t>
  </si>
  <si>
    <t>De conformidad con el artículo 229 del decreto ley 019 de 2012, la experiencia profesional a ser verificada y valorada será únicamente aquella obtenida a partir de la terminación y aprobación del pensum académico de educación superior, de conformidad con la certificación expedida por la respectiva institución de educación superior que deberá ser presentada junto con la Propuesta</t>
  </si>
  <si>
    <t>Profesional graduado en ramas de la Ingeniera</t>
  </si>
  <si>
    <t>245 y 246</t>
  </si>
  <si>
    <t>Ingeniero Electrónico</t>
  </si>
  <si>
    <t>247 Y 248</t>
  </si>
  <si>
    <t>AN206-27909</t>
  </si>
  <si>
    <t>250 a 252</t>
  </si>
  <si>
    <t>Coordinador técnico</t>
  </si>
  <si>
    <t>Gerente técnico</t>
  </si>
  <si>
    <t>Profesional  graduado en ramas de la Economía, Contaduría, Derecho, Administración o Finanzas e Ingeniería Industrial e Ingeniería Financiera</t>
  </si>
  <si>
    <t>Economista</t>
  </si>
  <si>
    <t>260 y 261</t>
  </si>
  <si>
    <t xml:space="preserve">DEDICACIÓN </t>
  </si>
  <si>
    <t>MNV SA</t>
  </si>
  <si>
    <t>COORDINADOR FINANCIERO</t>
  </si>
  <si>
    <t>INVIAS</t>
  </si>
  <si>
    <t>JEFE DE PROGRAMA</t>
  </si>
  <si>
    <t>265 Y 266</t>
  </si>
  <si>
    <t>VELNEC</t>
  </si>
  <si>
    <t>SUBDIRECTOR FINANCIERO</t>
  </si>
  <si>
    <t>ARREDONDO MADRID INGENIEROS CIVILES</t>
  </si>
  <si>
    <t>267 Y 268</t>
  </si>
  <si>
    <t>INTERDISEÑOS SA</t>
  </si>
  <si>
    <t>269 Y 270</t>
  </si>
  <si>
    <t>CONSORCIO CONSULTÉCNICOS - HACE</t>
  </si>
  <si>
    <t>271 Y 272</t>
  </si>
  <si>
    <t>HIDROTEC</t>
  </si>
  <si>
    <t>275 Y 276</t>
  </si>
  <si>
    <t>PONCE - MNV</t>
  </si>
  <si>
    <t>281 Y 282</t>
  </si>
  <si>
    <t>CONSORCIO EPSILON VALLE</t>
  </si>
  <si>
    <t>277 A 279</t>
  </si>
  <si>
    <t>DIRECTOR TECNICO</t>
  </si>
  <si>
    <t>JUVERLEY LONDOÑO AGUDELO</t>
  </si>
  <si>
    <t>FORMACIÓN ACADEMICA</t>
  </si>
  <si>
    <t>GERMAN CAMARGO FORERO</t>
  </si>
  <si>
    <t>CÉDULA</t>
  </si>
  <si>
    <t>CONSORCIO FIBRA ÓPTICA 2012</t>
  </si>
  <si>
    <t>AIRE NETWORKS DE MEDITERRANEO SL</t>
  </si>
  <si>
    <t>VERIFICACIÓN DE REQUISITOS HABILITANTES TÉCNICOS</t>
  </si>
  <si>
    <t>VALOR EN SMMLV</t>
  </si>
  <si>
    <t>68
187</t>
  </si>
  <si>
    <t>INTERAUDIT S.A.S
OSP INTERNATIONAL CALA LTDA</t>
  </si>
  <si>
    <t xml:space="preserve">195
104
</t>
  </si>
  <si>
    <t>De acuerdo con la Carta de presentación de la Propuesta, el Miembro del Proponente que acredita la Clasificación CIIU es OSP INTERNATIONAL CALA LTDA, cuya participación en el Proponente Plural es del 37,5%.
A Folio 195 (Certificado RUT) se certifica la Clasificación CIIU 7421</t>
  </si>
  <si>
    <t xml:space="preserve">148 y Anexo 7 del Doc de Rta a aclaraciones </t>
  </si>
  <si>
    <t xml:space="preserve">150 y Anexo 7 del Doc de Rta a aclaraciones </t>
  </si>
  <si>
    <t xml:space="preserve">152 y Anexo 7 del Doc de Rta a aclaraciones </t>
  </si>
  <si>
    <t xml:space="preserve">154 y Anexo 7 del Doc de Rta a aclaraciones </t>
  </si>
  <si>
    <t xml:space="preserve">156 y Anexo 7 del Doc de Rta a aclaraciones </t>
  </si>
  <si>
    <t xml:space="preserve">158 y Anexo 7 del Doc de Rta a aclaraciones </t>
  </si>
  <si>
    <t>Se solicitó aclarar el detalle de las actividades ejecutadas en el contrato. En la rta a aclaraciones, el proponente envía certificación del contratante donde se describen las actividades ejecutadas. Se puede evidenciar por parte del MinTic que las actividades ejecutadas son las requeridas.</t>
  </si>
  <si>
    <t xml:space="preserve">234 y Anexo 8 del Doc de Rta a aclaraciones </t>
  </si>
  <si>
    <t>Se solicitó aclaración sobre las funciones /obligaciones y actividades. Envian resolución 02765 del 17 de Oct de 1996 donde se describen las funciones.</t>
  </si>
  <si>
    <t>280 y numeral 4 Literal B  de doc rta a aclaraciones</t>
  </si>
  <si>
    <t>Debido a que la entidad se encuentra en liquidación, solictaron la información al liquidador, pero aun no se presenta RTA a la solicitud de aclaración referente a  las funciones / obligaciones o actividades.</t>
  </si>
  <si>
    <t>Debido a que la entidad se encuentra en liquidación, solictaron la información al liquidador, pero aun no se presenta rta a la solicitud de aclaración referente a  las funciones / obligaciones o actividades.</t>
  </si>
  <si>
    <t>273 y 274</t>
  </si>
  <si>
    <t>Requisito</t>
  </si>
  <si>
    <t>Reportado</t>
  </si>
  <si>
    <t>cuadro de experiencia</t>
  </si>
  <si>
    <t>si</t>
  </si>
  <si>
    <t>Para efectos de contabilizar el tiempo se modifica la fecha de inicio para no contabilizar dos veces el tiempo solapado de acuerdo al pliego de condiciones</t>
  </si>
  <si>
    <t>Debido a que la entidad se encuentra en liquidación, solictaron la información al liquidador, pero aun no se presenta rta a la solicitud de aclaración referente a los proyectos ejecutados y las funciones / obligaciones o actividades.
Para efectos de contabilizar el tiempo se modifica la fecha de inicio para no contabilizar dos veces el tiempo solapado de acuerdo al pliego de condiciones</t>
  </si>
  <si>
    <t>090 - 099; 101-104</t>
  </si>
  <si>
    <t>090; 101</t>
  </si>
  <si>
    <t xml:space="preserve">EXPERIENCIA PROBABLE </t>
  </si>
  <si>
    <t>AÑOS DE EXPERIENCIA</t>
  </si>
  <si>
    <t>CONCURSO DE MÉRITOS NO. 003 DE 2012 - FONDO TIC - EVALUACIÓN JURÍDICA</t>
  </si>
  <si>
    <t>CONSORCIO FIBRA ÓPTICA - 2012</t>
  </si>
  <si>
    <t>REQUISITOS</t>
  </si>
  <si>
    <t>CUMPLE/NO CUMPLE</t>
  </si>
  <si>
    <t>FOLIOS</t>
  </si>
  <si>
    <t>1. CARTA DE PRESENTACIÓN DE LA PROPUESTA</t>
  </si>
  <si>
    <r>
      <t>Presentación de</t>
    </r>
    <r>
      <rPr>
        <b/>
        <sz val="11"/>
        <rFont val="Arial Narrow"/>
        <family val="2"/>
      </rPr>
      <t xml:space="preserve"> Anexo No. 1</t>
    </r>
  </si>
  <si>
    <t>003 - 009</t>
  </si>
  <si>
    <t>Quien la suscriba debe contar con facultades para ello, así como, para suscribir el Contrato en caso de adjudicación del mismo y para notificarse de cualquier decisión administrativa o judicial</t>
  </si>
  <si>
    <t>003-009</t>
  </si>
  <si>
    <t>En caso de Proponentes Plurales, la Carta de Presentación de la Propuesta deberá ser suscrita por el representante convencional del Proponente Plural.</t>
  </si>
  <si>
    <t>008-009</t>
  </si>
  <si>
    <t xml:space="preserve">Fotocopia del documento de identificación de quien suscribe la Carta de Presentación de la Propuesta. </t>
  </si>
  <si>
    <t>073</t>
  </si>
  <si>
    <t xml:space="preserve">Aval tecnico, anexo copia de la matricula profesional </t>
  </si>
  <si>
    <t>009-014</t>
  </si>
  <si>
    <t>2. CONDICIONES JURÍDICAS</t>
  </si>
  <si>
    <t>2.1. PROPONENTES O MIEMBROS DE PROPONENTES PLURALES NACIONALES</t>
  </si>
  <si>
    <t>Certificado de existencia y representación legal expedido por la correspondiente Cámara de Comercio</t>
  </si>
  <si>
    <t>016-020; 024-026</t>
  </si>
  <si>
    <t>Obejeto social - Servicios de Consultoria</t>
  </si>
  <si>
    <t>016; 024</t>
  </si>
  <si>
    <t>Representante Legal debe contar con facultades para consorciarse o unirse para presentar propuesta, suscribir y ejecutar el contrato</t>
  </si>
  <si>
    <t>019; 025</t>
  </si>
  <si>
    <t xml:space="preserve">En caso de que se requiera, se deberá adjuntar el acta de atribuciones al representante o apoderado, autenticada por quien actuó como secretario de la reunión de la junta de socios o asamblea de accionistas  </t>
  </si>
  <si>
    <t>022</t>
  </si>
  <si>
    <t>Antelación menor o igual a treinta (30) días calendario a la fecha de su presentación</t>
  </si>
  <si>
    <t>016;024</t>
  </si>
  <si>
    <t>Duración de  Proponente  o  miembro de un Proponente Plural igual o superior a la vigencia del Contrato y un (1) año más</t>
  </si>
  <si>
    <r>
      <rPr>
        <b/>
        <u/>
        <sz val="11"/>
        <rFont val="Arial Narrow"/>
        <family val="2"/>
      </rPr>
      <t>Si  no cuenta con esta duración</t>
    </r>
    <r>
      <rPr>
        <sz val="11"/>
        <rFont val="Arial Narrow"/>
        <family val="2"/>
      </rPr>
      <t>: documentos con los cuales se pruebe que el órgano encargado de tal modificación estatutaria la ha aprobado, sujeta a la condición que sea adjudicada el Concurso de Méritos</t>
    </r>
  </si>
  <si>
    <t>2.2. PROPONENTES O MIEMBROS DE PROPONENTES PLURALES  EXTRANJEROS SIN DOMICILIO NI SUCURSAL EN COLOMBIA</t>
  </si>
  <si>
    <t>La representación legal se prueba con: (i) el certificado expedido por la autoridad competente de cada país, o, (ii) con la correspondiente certificación expedida por el Cónsul de Colombia, donde conste que la sociedad existe como persona jurídica, el nombre de quien o quienes, de acuerdo con las disposiciones estatutarias, ejercen la representación legal y que dentro de su objeto social se encuentren la prestación de servicios de consultoría</t>
  </si>
  <si>
    <t>O28-066</t>
  </si>
  <si>
    <t>Debe haber sido expedido con una antelación menor o igual a treinta (30) días calendario a la fecha de cierre del Concurso de Méritos</t>
  </si>
  <si>
    <t>047; 064</t>
  </si>
  <si>
    <t>2.5.1. Acreditar que cuentan con un apoderado debidamente constituido, con domicilio en Colombia</t>
  </si>
  <si>
    <t xml:space="preserve"> CUMPLE</t>
  </si>
  <si>
    <t>079-088</t>
  </si>
  <si>
    <t>2.5.2. Acreditar un representante legal o apoderado  con facultades amplias y suficientes para presentar la Propuesta, suscribir y ejecutar el Contrato de Interventoría, mediante poder autenticado</t>
  </si>
  <si>
    <t>079-083A</t>
  </si>
  <si>
    <t>2.4.PROPONENTE INDIVIDUAL O MIEMBROS DEL PROPONENTE QUE ESTÉN CONSTITUIDOS COMO S.A.S</t>
  </si>
  <si>
    <t>2.4.1. Su objeto social puede comprender la prestación de servicios de consultoría o cualquier actividad comercial o civil licita.</t>
  </si>
  <si>
    <t>2.4.2. El representante legal o apoderado  tiene facultades amplias y suficientes para presentar la Propuesta, suscribir y ejecutar el Contrato de Interventoría</t>
  </si>
  <si>
    <t>2.4.3. En caso de que se requiera, se deberá adjuntar el acta de atribuciones al representante o apoderado, autenticada por quien actuó como secretario de la reunión de la junta de socios o asamblea de accionistas</t>
  </si>
  <si>
    <t>2.3. PROPONENTES PLURALES</t>
  </si>
  <si>
    <t>2.3.1. Presentación del documento suscrito por todos y cada uno de sus miembros en virtud del cual hayan constituido el Consorcio o Unión Temporal con el objeto de presentar la Propuesta en forma conjunta, y donde conste lo siguiente:</t>
  </si>
  <si>
    <t>0068-0071</t>
  </si>
  <si>
    <t>i)         Nombre o razón social, domicilio y representante legal de cada uno de los miembros del Consorcio o de la Unión Temporal.</t>
  </si>
  <si>
    <t>ii) Designar al representante legal con identificación, facultades  suficientes para participar en el concurso, presentar Propuesta, suscribir la carta de presentación, celebrar, modificar  y liquidar el Contrato, y realizar todos los actos conexos, accesorios y connaturales a esos efectos.</t>
  </si>
  <si>
    <t>iii) Porcentaje que representa la participación de cada Miembro del Proponente en el Proponente y reglas basicas que regulan sus relaciones</t>
  </si>
  <si>
    <t>iv) Acreditar una duración mínima de la Unión Temporal o del Consorcio, equivalente entre la fecha de entrega de l  apropuesta y un (1) año más despues de finalizado el contrato.</t>
  </si>
  <si>
    <t>v) Acreditar que los miembros del Proponente en Consorcio o Unión Temporal quedan obligados bajo el respectivo acuerdo asociativo, a abstenerse de ceder su participación, salvo previa y escrita autorización del FONDO TIC, siempre y cuando además, el Cesionario satisfaga las condiciones juridicas, tecnicas, de organización financieras y de experiencia del cedente</t>
  </si>
  <si>
    <t>vi)      Manifestación expresa de cada uno de los Integrantes en el sentido que conoce y acepta los términos del presente Pliego de Condiciones y responde solidariamente tanto por la veracidad de la información y demás manifestaciones incluidas en los documentos y en la Propuesta, como por las obligaciones que el Consorcio o la Unión Temporal asumirían en el Contrato, en caso de adjudicación.</t>
  </si>
  <si>
    <t>vii)Manifestación del proponente que acredite la clasificación del RUP en la actividada CIIU requerida no podrá ser excluido ni ceder su participación sin previa autorización del FONDO TIC</t>
  </si>
  <si>
    <t>viii)Manifestación del proponente que acredite la experiencia probable como consultor en el RUP requerida no podrá ser excluido ni ceder su participación sin previa autorización del FONDO TIC</t>
  </si>
  <si>
    <t>ix) Manifestación del proponente que acredite la experiencia acreditada en el RUP requerida no podrá ser excluido ni ceder su participación sin previa autorización del FONDO TIC</t>
  </si>
  <si>
    <t>x) Manifestación del proponente que acredite la capacidad financiera requerida no podrá ser excluido ni ceder su participación sin previa autorización del FONDO TIC</t>
  </si>
  <si>
    <t>xi) Manifestación del proponente que acredite el cupo de credito requerido no podrá ser excluido ni ceder su participación sin previa autorización del FONDO TIC</t>
  </si>
  <si>
    <t>xii) Manifestación del proponente que acredite la capacidad de organización tecnica requerida no podrá ser excluido ni ceder su participación sin previa autorización del FONDO TIC</t>
  </si>
  <si>
    <t>xiii) Manifestación del proponente que acredite el cumplimiento de determinadas obligaciones requeridas no podrá ser excluido ni ceder su participación sin previa autorización del FONDO TIC</t>
  </si>
  <si>
    <t>068-071</t>
  </si>
  <si>
    <t xml:space="preserve">xiv) En el acuerdo asociativo deberá incluirse una declaración del siguiente tenor, o una equivalente, que sirva para el mismo propósito: ”Nosotros [miembros del Consorcio o Unión Temporal], declaramos que el régimen de responsabilidad solidaria que se predica con respecto a las obligaciones derivadas de la Propuesta por parte de los miembros del [Consorcio o Unión Temporal], incluye la obligación de todos y cada uno de nosotros de asumir la totalidad de los gastos, gestiones, actos y negocios jurídicos necesarios para obtener el cumplimiento de las obligaciones incumplidas, directamente o por parte de un tercero bajo nuestra permanente supervisión, tercero este que deberá ostentar, a juicio del FONDO TIC, condiciones equivalentes al miembro de [Consorcio o la Unión Temporal] que asumió la obligación y acreditó las condiciones de experiencia exigida correspondientes a la obligación incumplida".  </t>
  </si>
  <si>
    <t>RUT</t>
  </si>
  <si>
    <t>Copia del RUT del proponente y de cada uno de ls miembros del proponente plural nacionales expedido por la DIAN</t>
  </si>
  <si>
    <t>193; 195; 197-198</t>
  </si>
  <si>
    <t>CERTIFICACION DE PAGOS AL SISTEMA DE SEGURIDAD SOCIAL Y APORTES PARAFISCALES</t>
  </si>
  <si>
    <t xml:space="preserve">Cada uno de los miembros del proponente plural deberá acreditar que se encuentra al día en dichos pagos, mediante certificación correspondiente alos últimos seis (6) meses, suscrita por el revisor fiscal o por el representante legal según corresponda. No aplica para personas juridicas extranjeras. </t>
  </si>
  <si>
    <t>106, 108,110</t>
  </si>
  <si>
    <t>3.1.  RUP</t>
  </si>
  <si>
    <t>Aporte del certificado RUP</t>
  </si>
  <si>
    <t>Certificado en firme y vigente (con corte al 23/10/12)</t>
  </si>
  <si>
    <t>Fecha de expedición no mayor a treinta (30) días anteriores a la fecha de cierre del plazo del presente proceso de selección</t>
  </si>
  <si>
    <t>Las personas jurídicas extranjeras domiciliadas o con sucursal en Colombia que pretenden participar en el presente Concurso de Méritos, sea a título Individual o como Miembro de un Proponente Plural, deberán acreditar que están inscritos en el Registro Único de Proponentes - RUP.</t>
  </si>
  <si>
    <t xml:space="preserve">ANEXO No. 7 COMPROMISO ANTICORRUPCIÓN </t>
  </si>
  <si>
    <t>ANEXO No. 7</t>
  </si>
  <si>
    <t>0287-0289</t>
  </si>
  <si>
    <t>Concurso Méritos 003 de 2012 - interventoria FO</t>
  </si>
  <si>
    <t>Verificación garantia seriedad - numeral 4.2.2.10.1.2.</t>
  </si>
  <si>
    <t>POLIZA DE SERIEDAD DEL OFRECIMIENTO</t>
  </si>
  <si>
    <t>Cumple</t>
  </si>
  <si>
    <t>Aseguradora:</t>
  </si>
  <si>
    <t>Liberty Seguros S.A</t>
  </si>
  <si>
    <t>Asegurado/Beneficiario: Ministerio de las Tecnologías de la Información y las Comunicaciones y el Fondo de Tecnologías de la Información y las Comunicaciones.</t>
  </si>
  <si>
    <t>Ministerio de las Tecnologías de la Información y las Comunicaciones y el Fondo de Tecnologías de la Información y las Comunicaciones.</t>
  </si>
  <si>
    <t>Si cumple</t>
  </si>
  <si>
    <t>Tomador:</t>
  </si>
  <si>
    <t>CONSORCIO FIBRA OPTICA 2012</t>
  </si>
  <si>
    <t>Integrantes:</t>
  </si>
  <si>
    <t>INTERAUDIT S.A.S 37.5%</t>
  </si>
  <si>
    <t>OSP INTERNATIONAL CALA LTDA 37.5%</t>
  </si>
  <si>
    <t>AIRE NETWORKS MEDITERRANEO SL 25%</t>
  </si>
  <si>
    <t>Los perjuicios derivados del incumplimiento del ofrecimiento</t>
  </si>
  <si>
    <t xml:space="preserve">i) La no suscripción del Contrato de Interventoría sin justa causa por parte del Proponente seleccionado. </t>
  </si>
  <si>
    <t>ii) La no ampliación de la vigencia de la garantía de seriedad de la Propuesta cuando el término previsto en el Pliego de Condiciones para la adjudicación del Contrato de Interventoría se prorrogue o cuando el término previsto para la suscripción del Contrato de Interventoría se prorrogue, siempre y cuando esas prórrogas no excedan un término de tres meses.</t>
  </si>
  <si>
    <t xml:space="preserve">iii) La falta de otorgamiento por parte del Proponente seleccionado, de la garantía de cumplimiento exigida por la Entidad Contratante para amparar el incumplimiento de las obligaciones del Contrato de Interventoría. </t>
  </si>
  <si>
    <t>iv) El retiro de la propuesta después de vencido el término fijado para la presentación de las Propuestas.</t>
  </si>
  <si>
    <t>v) Presentación del recurso humano de manera completa y acorde con los requerimientos de formación académica y de experiencia, dentro de los cinco (5) días hábiles siguientes a la adjudicación del Contrato de Interventoría.</t>
  </si>
  <si>
    <t xml:space="preserve">vi) El haber manifestado ser Mipyme para limitar la convocatoria de un proceso contractual sin cumplir los requisitos establecidos en la normativa para tener tal condición. </t>
  </si>
  <si>
    <t xml:space="preserve">Valor: 10% del Presupuesto Oficial </t>
  </si>
  <si>
    <t>Vigencia:</t>
  </si>
  <si>
    <t>Desde 23 oct 2012</t>
  </si>
  <si>
    <t>Hasta 23 Ene 2013</t>
  </si>
  <si>
    <t>Firma:</t>
  </si>
  <si>
    <t>Rep. Legal Garante</t>
  </si>
  <si>
    <t>Rep. Legal Tomador</t>
  </si>
  <si>
    <t>Recibo de pago:</t>
  </si>
  <si>
    <t>Observaciones:</t>
  </si>
  <si>
    <t xml:space="preserve">1. CONSORCIO FIBRA OPTICA - 2012 </t>
  </si>
  <si>
    <t>MIEMBRO DEL PROPONENTE QUE ACREDITA</t>
  </si>
  <si>
    <t>VALOR ACREDITADO</t>
  </si>
  <si>
    <t>El(los) Miembro(s) del Proponente Plural que acrediten la Capacidad financiera deberán tener una participación igual o superior al veinticinco (25%) en la respectiva forma asociativa.</t>
  </si>
  <si>
    <t>INTERADIT SAS / OSP INTERNATIONAL CALA LTDA</t>
  </si>
  <si>
    <t>Ninguna</t>
  </si>
  <si>
    <t xml:space="preserve"> Al menos uno de los Miembros que acredite la Capacidad Financiera deberá estar inscrito en la actividad CIIU requerida en la Tabla 3.</t>
  </si>
  <si>
    <t>Documento de constitución de la forma asociativa: condiciones de exclusión o cesión de la participación en el respectivo Proponente Plural para la acreditación de la capacidad financiera</t>
  </si>
  <si>
    <t>INTERADIT SAS / OSP INTERNATIONAL CALA LTDA / AIRE NETWORKS DE MEDITERRANEO SL</t>
  </si>
  <si>
    <t>Presentación del Anexo 5 y soportes financieros</t>
  </si>
  <si>
    <t>El requisito de capital real para el presente concurso de méritos es mayor o igual a nueve coma sesenta por ciento (9,60%) del valor de Presupuesto Oficial</t>
  </si>
  <si>
    <t xml:space="preserve">El requisito de Liquidez para el presente concurso de méritos deberá ser mayor o igual a uno coma cien (1,100). </t>
  </si>
  <si>
    <t xml:space="preserve">El porcentaje de endeudamiento, establecido como requisito para el presente concurso de méritos, deberá ser menor o igual al setenta por ciento(70,00%). </t>
  </si>
  <si>
    <t>El requisito mínimo de Capital de trabajo para el presente concurso de méritos es mayor o igual al diez por ciento (10%) del valor del presupuesto oficial.</t>
  </si>
  <si>
    <t xml:space="preserve">El indicador de crecimiento del EBITDA deberá ser mayor o igual a cero coma novecientos (0,900). </t>
  </si>
  <si>
    <t>Documento de constitución de la forma asociativa: condiciones de exclusión o cesión de la participación en el respectivo Proponente Plural para la acreditación del cupo de crédito.</t>
  </si>
  <si>
    <t>Cupo de crédito</t>
  </si>
  <si>
    <t>161, 172 y 183</t>
  </si>
  <si>
    <t>Toda vez que de manera expresa lo señala y anexa en el documento de fecha 2 de noviembre de 2012, con radicado 511496 del 2/11/2012</t>
  </si>
  <si>
    <t>VERIFICACIÓN DEL EQUIPO DE TRABAJO</t>
  </si>
  <si>
    <r>
      <t xml:space="preserve">Haber participado ejercido actividades de </t>
    </r>
    <r>
      <rPr>
        <b/>
        <sz val="11"/>
        <rFont val="Calibri"/>
        <family val="2"/>
        <scheme val="minor"/>
      </rPr>
      <t>Asesor, Director, Coordinador, supervisor, Interventor o Gerente, o en cargos de dirección equivalentes</t>
    </r>
    <r>
      <rPr>
        <sz val="11"/>
        <rFont val="Calibri"/>
        <family val="2"/>
        <scheme val="minor"/>
      </rPr>
      <t xml:space="preserve">  en cualquiera de las siguientes áreas:
*Interventoría de proyectos para la prestación de servicios de telecomunicaciones.
*Interventoría de proyectos para el desarrollo de actividades de Telecomunicaciones.
Para ser tenido en cuenta dentro de las experiencias válidas reportadas, el profesional deberá poseer por lo menos un año (1) de experiencia válida en diseño y/o gestión y/o instalación, y/o puesta en funcionamiento de redes para la prestación de servicios de Telecomunicaciones.
*Haber participado en diseño y/o gestión y/o instalación, y/o puesta en funcionamiento, de redes para la prestación de servicios de Telecomunicaciones. </t>
    </r>
  </si>
  <si>
    <r>
      <t xml:space="preserve">Haber ejercido actividades de </t>
    </r>
    <r>
      <rPr>
        <b/>
        <sz val="10"/>
        <rFont val="Calibri"/>
        <family val="2"/>
        <scheme val="minor"/>
      </rPr>
      <t>Asesor, Director, Coordinador o Gerente, o en cargos de dirección equivalentes</t>
    </r>
    <r>
      <rPr>
        <sz val="10"/>
        <rFont val="Calibri"/>
        <family val="2"/>
        <scheme val="minor"/>
      </rPr>
      <t xml:space="preserve"> en el área administrativa y/o financiera en cualquiera de los siguientes sectores:
*Telecomunicaciones
*Infraestructura física en alguno de los siguientes sectores de: Gas, minas, energía, transporte, petróleos, aguas.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</si>
</sst>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0"/>
    <numFmt numFmtId="165" formatCode="_(* #,##0_);_(* \(#,##0\);_(* &quot;-&quot;??_);_(@_)"/>
    <numFmt numFmtId="166" formatCode="&quot;$&quot;\ #,##0"/>
    <numFmt numFmtId="167" formatCode="[$$-540A]#,##0.00"/>
    <numFmt numFmtId="168" formatCode="_([$€-2]\ * #,##0.00_);_([$€-2]\ * \(#,##0.00\);_([$€-2]\ * &quot;-&quot;??_);_(@_)"/>
    <numFmt numFmtId="169" formatCode="#,##0.00000"/>
    <numFmt numFmtId="170" formatCode="0.0000"/>
    <numFmt numFmtId="171" formatCode="0.000"/>
    <numFmt numFmtId="172" formatCode="&quot;$&quot;\ #,##0.00"/>
  </numFmts>
  <fonts count="3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000000"/>
      <name val="Arial Narrow"/>
      <family val="2"/>
    </font>
    <font>
      <sz val="10"/>
      <color theme="1"/>
      <name val="Calibri"/>
      <family val="2"/>
      <scheme val="minor"/>
    </font>
    <font>
      <sz val="9"/>
      <color indexed="81"/>
      <name val="Tahoma"/>
      <family val="2"/>
    </font>
    <font>
      <i/>
      <sz val="11"/>
      <color theme="1"/>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
      <b/>
      <sz val="10"/>
      <color theme="1"/>
      <name val="Calibri"/>
      <family val="2"/>
      <scheme val="minor"/>
    </font>
    <font>
      <b/>
      <sz val="11"/>
      <color rgb="FF000000"/>
      <name val="Calibri"/>
      <family val="2"/>
      <scheme val="minor"/>
    </font>
    <font>
      <sz val="11"/>
      <color rgb="FF000000"/>
      <name val="Calibri"/>
      <family val="2"/>
      <scheme val="minor"/>
    </font>
    <font>
      <sz val="8"/>
      <color theme="1"/>
      <name val="Calibri"/>
      <family val="2"/>
      <scheme val="minor"/>
    </font>
    <font>
      <b/>
      <sz val="18"/>
      <color theme="1"/>
      <name val="Calibri"/>
      <family val="2"/>
      <scheme val="minor"/>
    </font>
    <font>
      <sz val="9"/>
      <color theme="1"/>
      <name val="Calibri"/>
      <family val="2"/>
      <scheme val="minor"/>
    </font>
    <font>
      <sz val="9"/>
      <name val="Calibri"/>
      <family val="2"/>
      <scheme val="minor"/>
    </font>
    <font>
      <b/>
      <sz val="12"/>
      <color theme="1"/>
      <name val="Calibri"/>
      <family val="2"/>
      <scheme val="minor"/>
    </font>
    <font>
      <b/>
      <sz val="11"/>
      <name val="Calibri"/>
      <family val="2"/>
      <scheme val="minor"/>
    </font>
    <font>
      <b/>
      <sz val="10"/>
      <name val="Calibri"/>
      <family val="2"/>
      <scheme val="minor"/>
    </font>
    <font>
      <sz val="10"/>
      <name val="Calibri"/>
      <family val="2"/>
      <scheme val="minor"/>
    </font>
    <font>
      <sz val="11"/>
      <name val="Calibri"/>
      <family val="2"/>
      <scheme val="minor"/>
    </font>
    <font>
      <b/>
      <sz val="11"/>
      <color rgb="FFFF0000"/>
      <name val="Calibri"/>
      <family val="2"/>
      <scheme val="minor"/>
    </font>
    <font>
      <sz val="11"/>
      <name val="Arial Narrow"/>
      <family val="2"/>
    </font>
    <font>
      <sz val="11"/>
      <color indexed="8"/>
      <name val="Calibri"/>
      <family val="2"/>
    </font>
    <font>
      <b/>
      <sz val="11"/>
      <name val="Arial Narrow"/>
      <family val="2"/>
    </font>
    <font>
      <sz val="11"/>
      <color indexed="8"/>
      <name val="Arial Narrow"/>
      <family val="2"/>
    </font>
    <font>
      <b/>
      <u/>
      <sz val="11"/>
      <name val="Arial Narrow"/>
      <family val="2"/>
    </font>
    <font>
      <sz val="11"/>
      <color theme="1"/>
      <name val="Times New Roman"/>
      <family val="2"/>
    </font>
    <font>
      <b/>
      <sz val="16"/>
      <color theme="0"/>
      <name val="Arial Narrow"/>
      <family val="2"/>
    </font>
    <font>
      <sz val="11"/>
      <color theme="1"/>
      <name val="Arial Narrow"/>
      <family val="2"/>
    </font>
    <font>
      <b/>
      <sz val="14"/>
      <color theme="0"/>
      <name val="Arial Narrow"/>
      <family val="2"/>
    </font>
    <font>
      <b/>
      <i/>
      <sz val="11"/>
      <color theme="1"/>
      <name val="Calibri"/>
      <family val="2"/>
      <scheme val="minor"/>
    </font>
    <font>
      <b/>
      <sz val="14"/>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A6A6A6"/>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0070C0"/>
        <bgColor indexed="64"/>
      </patternFill>
    </fill>
    <fill>
      <patternFill patternType="solid">
        <fgColor theme="0"/>
        <bgColor indexed="64"/>
      </patternFill>
    </fill>
    <fill>
      <patternFill patternType="solid">
        <fgColor theme="3" tint="0.59999389629810485"/>
        <bgColor indexed="64"/>
      </patternFill>
    </fill>
    <fill>
      <patternFill patternType="solid">
        <fgColor theme="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0" fontId="26" fillId="0" borderId="0"/>
    <xf numFmtId="0" fontId="26" fillId="0" borderId="0"/>
    <xf numFmtId="0" fontId="9" fillId="0" borderId="0"/>
    <xf numFmtId="0" fontId="30" fillId="0" borderId="0"/>
  </cellStyleXfs>
  <cellXfs count="319">
    <xf numFmtId="0" fontId="0" fillId="0" borderId="0" xfId="0"/>
    <xf numFmtId="0" fontId="3" fillId="2" borderId="0" xfId="0" applyFont="1" applyFill="1"/>
    <xf numFmtId="0" fontId="0" fillId="0" borderId="0" xfId="0" applyBorder="1"/>
    <xf numFmtId="0" fontId="4" fillId="6" borderId="1" xfId="0" applyFont="1" applyFill="1" applyBorder="1"/>
    <xf numFmtId="0" fontId="4" fillId="6" borderId="2" xfId="0" applyFont="1" applyFill="1" applyBorder="1"/>
    <xf numFmtId="0" fontId="3" fillId="0" borderId="0" xfId="0" applyFont="1" applyAlignment="1">
      <alignment horizontal="center"/>
    </xf>
    <xf numFmtId="0" fontId="5" fillId="0" borderId="0" xfId="0" applyFont="1" applyFill="1" applyBorder="1" applyAlignment="1">
      <alignment horizontal="center" vertical="center"/>
    </xf>
    <xf numFmtId="0" fontId="0" fillId="5" borderId="1" xfId="0" applyFill="1" applyBorder="1" applyAlignment="1">
      <alignment vertical="center"/>
    </xf>
    <xf numFmtId="2" fontId="3" fillId="2" borderId="0" xfId="0" applyNumberFormat="1" applyFont="1" applyFill="1" applyBorder="1" applyAlignment="1">
      <alignment horizontal="left"/>
    </xf>
    <xf numFmtId="0" fontId="3" fillId="2" borderId="0" xfId="0" applyFont="1" applyFill="1" applyAlignment="1">
      <alignment horizontal="left"/>
    </xf>
    <xf numFmtId="0" fontId="0" fillId="0" borderId="0" xfId="0" applyFill="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3" fillId="0" borderId="1" xfId="0" applyFont="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3" fillId="0" borderId="1" xfId="0" applyFont="1" applyBorder="1" applyAlignment="1">
      <alignment horizontal="center" vertical="center" wrapText="1"/>
    </xf>
    <xf numFmtId="0" fontId="8" fillId="0" borderId="1" xfId="0" applyFont="1" applyBorder="1" applyAlignment="1">
      <alignment horizontal="left" vertical="center" indent="2"/>
    </xf>
    <xf numFmtId="43" fontId="0" fillId="0" borderId="1" xfId="1" applyFont="1" applyBorder="1" applyAlignment="1">
      <alignment vertical="center"/>
    </xf>
    <xf numFmtId="165" fontId="0" fillId="0" borderId="1" xfId="1" applyNumberFormat="1" applyFont="1" applyBorder="1" applyAlignment="1">
      <alignment vertical="center"/>
    </xf>
    <xf numFmtId="0" fontId="0" fillId="0" borderId="0" xfId="0" applyFill="1" applyBorder="1" applyAlignment="1">
      <alignment vertical="center"/>
    </xf>
    <xf numFmtId="0" fontId="0" fillId="0" borderId="0" xfId="0" applyAlignment="1"/>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11" fillId="0" borderId="0" xfId="0" applyFont="1" applyAlignment="1">
      <alignment horizontal="right" vertical="center"/>
    </xf>
    <xf numFmtId="0" fontId="10" fillId="0" borderId="0" xfId="0" applyFont="1" applyAlignment="1">
      <alignment vertical="center"/>
    </xf>
    <xf numFmtId="0" fontId="0" fillId="0" borderId="0" xfId="0" applyFont="1"/>
    <xf numFmtId="0" fontId="0" fillId="0" borderId="0" xfId="0" applyFont="1" applyBorder="1"/>
    <xf numFmtId="0" fontId="0" fillId="0" borderId="1" xfId="0" applyFont="1" applyBorder="1"/>
    <xf numFmtId="2" fontId="0" fillId="0" borderId="1" xfId="0" applyNumberFormat="1" applyFont="1" applyBorder="1"/>
    <xf numFmtId="0" fontId="0" fillId="0" borderId="1" xfId="0" applyFont="1" applyFill="1" applyBorder="1"/>
    <xf numFmtId="2" fontId="0" fillId="0" borderId="1" xfId="0" applyNumberFormat="1" applyFont="1" applyBorder="1" applyAlignment="1">
      <alignment horizontal="right"/>
    </xf>
    <xf numFmtId="2" fontId="0" fillId="0" borderId="0" xfId="0" applyNumberFormat="1" applyFont="1"/>
    <xf numFmtId="0" fontId="0" fillId="0" borderId="0" xfId="0" applyFont="1" applyFill="1"/>
    <xf numFmtId="0" fontId="3" fillId="3" borderId="1" xfId="0" applyFont="1" applyFill="1" applyBorder="1" applyAlignment="1">
      <alignment horizontal="center" vertical="center" wrapText="1"/>
    </xf>
    <xf numFmtId="0" fontId="3" fillId="0" borderId="1" xfId="0" applyFont="1" applyBorder="1" applyAlignment="1">
      <alignment vertical="center" wrapText="1"/>
    </xf>
    <xf numFmtId="0" fontId="0" fillId="0" borderId="1" xfId="0" applyFont="1" applyBorder="1" applyAlignment="1">
      <alignment horizontal="left" vertical="center" wrapText="1" indent="2"/>
    </xf>
    <xf numFmtId="0" fontId="0" fillId="0" borderId="1" xfId="0" applyFont="1" applyBorder="1" applyAlignment="1">
      <alignment horizontal="center" vertical="center" wrapText="1"/>
    </xf>
    <xf numFmtId="0" fontId="3" fillId="4" borderId="1" xfId="0" applyFont="1" applyFill="1" applyBorder="1" applyAlignment="1">
      <alignment vertical="center" wrapText="1"/>
    </xf>
    <xf numFmtId="3" fontId="3" fillId="4" borderId="1" xfId="0" applyNumberFormat="1" applyFont="1" applyFill="1" applyBorder="1" applyAlignment="1">
      <alignment horizontal="center" vertical="center" wrapText="1"/>
    </xf>
    <xf numFmtId="0" fontId="3" fillId="0" borderId="0" xfId="0" applyFont="1" applyBorder="1" applyAlignment="1">
      <alignment vertical="center" wrapText="1"/>
    </xf>
    <xf numFmtId="3" fontId="3" fillId="0" borderId="0" xfId="0" applyNumberFormat="1" applyFont="1" applyBorder="1" applyAlignment="1">
      <alignment horizontal="center" vertical="center" wrapText="1"/>
    </xf>
    <xf numFmtId="0" fontId="12"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0" xfId="0" applyFont="1" applyFill="1" applyBorder="1" applyAlignment="1">
      <alignment vertical="center"/>
    </xf>
    <xf numFmtId="0" fontId="15" fillId="0" borderId="0" xfId="0" applyFont="1" applyAlignment="1">
      <alignment vertical="center"/>
    </xf>
    <xf numFmtId="164" fontId="14" fillId="0" borderId="0" xfId="0" applyNumberFormat="1" applyFont="1" applyFill="1" applyBorder="1" applyAlignment="1">
      <alignment horizontal="center" vertical="center"/>
    </xf>
    <xf numFmtId="0" fontId="2" fillId="6" borderId="1" xfId="0" applyFont="1" applyFill="1" applyBorder="1" applyAlignment="1">
      <alignment horizontal="center"/>
    </xf>
    <xf numFmtId="0" fontId="2" fillId="6" borderId="1" xfId="0" applyFont="1" applyFill="1" applyBorder="1" applyAlignment="1">
      <alignment vertical="center" wrapText="1"/>
    </xf>
    <xf numFmtId="0" fontId="0" fillId="8" borderId="1" xfId="0" applyFill="1" applyBorder="1" applyAlignment="1">
      <alignment horizontal="center" vertical="center"/>
    </xf>
    <xf numFmtId="0" fontId="3" fillId="8" borderId="1" xfId="0" applyFont="1" applyFill="1" applyBorder="1" applyAlignment="1">
      <alignment horizontal="center" vertical="center"/>
    </xf>
    <xf numFmtId="0" fontId="3" fillId="8" borderId="1" xfId="0" applyFont="1" applyFill="1" applyBorder="1" applyAlignment="1">
      <alignment horizontal="center" vertical="center" wrapText="1"/>
    </xf>
    <xf numFmtId="4" fontId="17" fillId="0" borderId="1" xfId="0" applyNumberFormat="1" applyFont="1" applyFill="1" applyBorder="1" applyAlignment="1">
      <alignment horizontal="center" vertical="center"/>
    </xf>
    <xf numFmtId="167" fontId="17" fillId="0" borderId="1" xfId="0" applyNumberFormat="1" applyFont="1" applyFill="1" applyBorder="1" applyAlignment="1">
      <alignment horizontal="center" vertical="center"/>
    </xf>
    <xf numFmtId="3" fontId="17" fillId="0" borderId="1" xfId="0" applyNumberFormat="1" applyFont="1" applyFill="1" applyBorder="1" applyAlignment="1">
      <alignment horizontal="center" vertical="center"/>
    </xf>
    <xf numFmtId="3" fontId="3" fillId="0" borderId="1" xfId="0" applyNumberFormat="1" applyFont="1" applyBorder="1" applyAlignment="1">
      <alignment horizontal="center" vertical="center"/>
    </xf>
    <xf numFmtId="0" fontId="3" fillId="0" borderId="0" xfId="0" applyFont="1" applyBorder="1" applyAlignment="1">
      <alignment horizontal="center" vertical="center"/>
    </xf>
    <xf numFmtId="166" fontId="3" fillId="0" borderId="0" xfId="0" applyNumberFormat="1" applyFont="1" applyBorder="1" applyAlignment="1">
      <alignment horizontal="center" vertical="center"/>
    </xf>
    <xf numFmtId="0" fontId="3" fillId="0" borderId="0" xfId="0" applyFont="1" applyFill="1" applyBorder="1" applyAlignment="1">
      <alignment horizontal="center" vertical="center" wrapText="1"/>
    </xf>
    <xf numFmtId="0" fontId="9" fillId="0" borderId="0" xfId="0" applyFont="1" applyAlignment="1">
      <alignment horizontal="right" vertical="center"/>
    </xf>
    <xf numFmtId="0" fontId="19" fillId="0" borderId="0" xfId="0" applyFont="1" applyAlignment="1">
      <alignment horizontal="right" vertical="center"/>
    </xf>
    <xf numFmtId="14" fontId="9" fillId="0" borderId="0" xfId="0" applyNumberFormat="1" applyFont="1" applyBorder="1" applyAlignment="1">
      <alignment horizontal="center" vertical="center"/>
    </xf>
    <xf numFmtId="3" fontId="17" fillId="0" borderId="0"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3" fontId="0" fillId="5" borderId="1" xfId="0" applyNumberFormat="1" applyFill="1" applyBorder="1" applyAlignment="1">
      <alignment vertical="center"/>
    </xf>
    <xf numFmtId="14" fontId="6" fillId="0" borderId="0" xfId="0" applyNumberFormat="1" applyFont="1" applyBorder="1" applyAlignment="1">
      <alignment horizontal="center" vertical="center"/>
    </xf>
    <xf numFmtId="0" fontId="11" fillId="7" borderId="0" xfId="0" applyFont="1" applyFill="1" applyBorder="1" applyAlignment="1">
      <alignment horizontal="center"/>
    </xf>
    <xf numFmtId="0" fontId="12" fillId="8" borderId="2"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0" fillId="0" borderId="11" xfId="0" applyBorder="1"/>
    <xf numFmtId="0" fontId="20" fillId="8" borderId="2" xfId="0" applyFont="1" applyFill="1" applyBorder="1" applyAlignment="1">
      <alignment horizontal="center" vertical="center"/>
    </xf>
    <xf numFmtId="0" fontId="21" fillId="8" borderId="2" xfId="0" applyFont="1" applyFill="1" applyBorder="1" applyAlignment="1">
      <alignment horizontal="center" vertical="center" wrapText="1"/>
    </xf>
    <xf numFmtId="0" fontId="21" fillId="8" borderId="2" xfId="0" applyFont="1" applyFill="1" applyBorder="1" applyAlignment="1">
      <alignment horizontal="center" vertical="center"/>
    </xf>
    <xf numFmtId="0" fontId="21" fillId="8" borderId="9" xfId="0" applyFont="1" applyFill="1" applyBorder="1" applyAlignment="1">
      <alignment horizontal="center" vertical="center" wrapText="1"/>
    </xf>
    <xf numFmtId="0" fontId="11" fillId="0" borderId="0" xfId="0" applyFont="1" applyFill="1" applyBorder="1" applyAlignment="1">
      <alignment horizontal="center"/>
    </xf>
    <xf numFmtId="0" fontId="6" fillId="0" borderId="0" xfId="0" applyFont="1" applyBorder="1" applyAlignment="1">
      <alignment horizontal="center"/>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6" fillId="0" borderId="0" xfId="0" applyFont="1" applyBorder="1"/>
    <xf numFmtId="0" fontId="6" fillId="0" borderId="0" xfId="0" applyFont="1" applyFill="1" applyBorder="1" applyAlignment="1">
      <alignment horizontal="center" vertical="center" wrapText="1"/>
    </xf>
    <xf numFmtId="14" fontId="22" fillId="0" borderId="0" xfId="0" applyNumberFormat="1" applyFont="1" applyFill="1" applyBorder="1" applyAlignment="1">
      <alignment horizontal="center" vertical="center" wrapText="1"/>
    </xf>
    <xf numFmtId="0" fontId="12" fillId="8" borderId="3" xfId="0" applyFont="1" applyFill="1" applyBorder="1" applyAlignment="1">
      <alignment vertical="center" wrapText="1"/>
    </xf>
    <xf numFmtId="0" fontId="12" fillId="8" borderId="1" xfId="0" applyFont="1" applyFill="1" applyBorder="1" applyAlignment="1">
      <alignment horizontal="center" vertical="center" wrapText="1"/>
    </xf>
    <xf numFmtId="0" fontId="6" fillId="0" borderId="0" xfId="0" applyFont="1"/>
    <xf numFmtId="0" fontId="12" fillId="0" borderId="0" xfId="0" applyFont="1" applyFill="1" applyBorder="1" applyAlignment="1">
      <alignment horizontal="left" vertical="center" wrapText="1"/>
    </xf>
    <xf numFmtId="0" fontId="6" fillId="0" borderId="0" xfId="0" applyFont="1" applyBorder="1" applyAlignment="1">
      <alignment horizontal="center" vertical="center"/>
    </xf>
    <xf numFmtId="14" fontId="22" fillId="0" borderId="1" xfId="0" applyNumberFormat="1" applyFont="1" applyFill="1" applyBorder="1" applyAlignment="1">
      <alignment horizontal="center" vertical="center"/>
    </xf>
    <xf numFmtId="0" fontId="22" fillId="0" borderId="1" xfId="0" applyFont="1" applyFill="1" applyBorder="1" applyAlignment="1">
      <alignment horizontal="left" vertical="center" wrapText="1"/>
    </xf>
    <xf numFmtId="14" fontId="6" fillId="0" borderId="1" xfId="0" applyNumberFormat="1" applyFont="1" applyFill="1" applyBorder="1" applyAlignment="1">
      <alignment horizontal="center" vertical="center"/>
    </xf>
    <xf numFmtId="0" fontId="6" fillId="0" borderId="0" xfId="0" applyFont="1" applyAlignment="1">
      <alignment wrapText="1"/>
    </xf>
    <xf numFmtId="0" fontId="12" fillId="0" borderId="0"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alignment horizontal="center"/>
    </xf>
    <xf numFmtId="0" fontId="0" fillId="0" borderId="11" xfId="0" applyFont="1" applyBorder="1"/>
    <xf numFmtId="0" fontId="0" fillId="0" borderId="0" xfId="0" applyFont="1" applyBorder="1" applyAlignment="1">
      <alignment horizontal="center" wrapText="1"/>
    </xf>
    <xf numFmtId="0" fontId="3" fillId="0" borderId="0" xfId="0" applyFont="1" applyFill="1"/>
    <xf numFmtId="2" fontId="3" fillId="0" borderId="0" xfId="0" applyNumberFormat="1" applyFont="1" applyFill="1"/>
    <xf numFmtId="0" fontId="24" fillId="0" borderId="0" xfId="0" applyFont="1"/>
    <xf numFmtId="0" fontId="3" fillId="0" borderId="11" xfId="0" applyFont="1" applyFill="1" applyBorder="1" applyAlignment="1">
      <alignment horizontal="center" vertical="center" wrapText="1"/>
    </xf>
    <xf numFmtId="2" fontId="0" fillId="5" borderId="1" xfId="0" applyNumberFormat="1" applyFill="1" applyBorder="1" applyAlignment="1">
      <alignment vertical="center"/>
    </xf>
    <xf numFmtId="0" fontId="6" fillId="0" borderId="0" xfId="0" applyFont="1" applyBorder="1" applyAlignment="1">
      <alignment wrapText="1"/>
    </xf>
    <xf numFmtId="0" fontId="6" fillId="0" borderId="0" xfId="0" applyFont="1" applyBorder="1" applyAlignment="1"/>
    <xf numFmtId="0" fontId="12" fillId="8" borderId="1" xfId="0" applyFont="1" applyFill="1" applyBorder="1" applyAlignment="1">
      <alignment vertical="center" wrapText="1"/>
    </xf>
    <xf numFmtId="0" fontId="3" fillId="0" borderId="0" xfId="0" applyFont="1" applyFill="1" applyBorder="1"/>
    <xf numFmtId="0" fontId="20" fillId="8" borderId="1" xfId="0" applyFont="1" applyFill="1" applyBorder="1" applyAlignment="1">
      <alignment horizontal="center" vertical="center"/>
    </xf>
    <xf numFmtId="0" fontId="21" fillId="8" borderId="1" xfId="0" applyFont="1" applyFill="1" applyBorder="1" applyAlignment="1">
      <alignment horizontal="center" vertical="center" wrapText="1"/>
    </xf>
    <xf numFmtId="0" fontId="21" fillId="8" borderId="1" xfId="0" applyFont="1" applyFill="1" applyBorder="1" applyAlignment="1">
      <alignment horizontal="center" vertical="center"/>
    </xf>
    <xf numFmtId="0" fontId="10" fillId="2" borderId="0" xfId="0" applyFont="1" applyFill="1" applyBorder="1" applyAlignment="1">
      <alignment horizontal="center" vertical="center" wrapText="1"/>
    </xf>
    <xf numFmtId="0" fontId="6" fillId="0" borderId="1" xfId="0" applyFont="1" applyFill="1" applyBorder="1" applyAlignment="1">
      <alignment vertical="center" wrapText="1"/>
    </xf>
    <xf numFmtId="0" fontId="0" fillId="0" borderId="1" xfId="0" applyFont="1" applyBorder="1" applyAlignment="1">
      <alignment vertical="center"/>
    </xf>
    <xf numFmtId="2" fontId="0" fillId="5" borderId="1" xfId="0" applyNumberFormat="1" applyFont="1" applyFill="1" applyBorder="1"/>
    <xf numFmtId="3" fontId="0" fillId="5" borderId="1" xfId="0" applyNumberFormat="1" applyFont="1" applyFill="1" applyBorder="1" applyAlignment="1">
      <alignment vertical="center"/>
    </xf>
    <xf numFmtId="170" fontId="0" fillId="5" borderId="1" xfId="0" applyNumberFormat="1" applyFill="1" applyBorder="1" applyAlignment="1">
      <alignment vertical="center"/>
    </xf>
    <xf numFmtId="4" fontId="0" fillId="5" borderId="1" xfId="0" applyNumberFormat="1" applyFill="1" applyBorder="1" applyAlignment="1">
      <alignment vertical="center"/>
    </xf>
    <xf numFmtId="9" fontId="0" fillId="0" borderId="1" xfId="0" applyNumberFormat="1" applyBorder="1" applyAlignment="1">
      <alignment horizontal="center"/>
    </xf>
    <xf numFmtId="0" fontId="0" fillId="0" borderId="1" xfId="0" applyFont="1" applyBorder="1" applyAlignment="1">
      <alignment horizontal="center"/>
    </xf>
    <xf numFmtId="0" fontId="28" fillId="0" borderId="0" xfId="2" applyFont="1" applyFill="1" applyAlignment="1">
      <alignment horizontal="center" vertical="center" wrapText="1"/>
    </xf>
    <xf numFmtId="0" fontId="25" fillId="0" borderId="1" xfId="2" applyFont="1" applyFill="1" applyBorder="1" applyAlignment="1">
      <alignment horizontal="center" vertical="center" wrapText="1"/>
    </xf>
    <xf numFmtId="49" fontId="25" fillId="0" borderId="1" xfId="2" applyNumberFormat="1" applyFont="1" applyFill="1" applyBorder="1" applyAlignment="1">
      <alignment horizontal="center" vertical="center" wrapText="1"/>
    </xf>
    <xf numFmtId="0" fontId="25" fillId="7" borderId="1" xfId="2" applyFont="1" applyFill="1" applyBorder="1" applyAlignment="1">
      <alignment horizontal="center" vertical="center" wrapText="1"/>
    </xf>
    <xf numFmtId="49" fontId="25" fillId="7" borderId="1" xfId="2" applyNumberFormat="1" applyFont="1" applyFill="1" applyBorder="1" applyAlignment="1">
      <alignment horizontal="center" vertical="center" wrapText="1"/>
    </xf>
    <xf numFmtId="0" fontId="25" fillId="0" borderId="3" xfId="2" applyFont="1" applyFill="1" applyBorder="1" applyAlignment="1">
      <alignment horizontal="center" vertical="center" wrapText="1"/>
    </xf>
    <xf numFmtId="0" fontId="25" fillId="0" borderId="4" xfId="2" applyFont="1" applyFill="1" applyBorder="1" applyAlignment="1">
      <alignment horizontal="center" vertical="center" wrapText="1"/>
    </xf>
    <xf numFmtId="49" fontId="25" fillId="0" borderId="4" xfId="2" applyNumberFormat="1" applyFont="1" applyFill="1" applyBorder="1" applyAlignment="1">
      <alignment horizontal="center" vertical="center" wrapText="1"/>
    </xf>
    <xf numFmtId="0" fontId="28" fillId="0" borderId="0" xfId="2" applyFont="1" applyFill="1"/>
    <xf numFmtId="49" fontId="28" fillId="0" borderId="0" xfId="2" applyNumberFormat="1" applyFont="1" applyFill="1" applyAlignment="1">
      <alignment horizontal="center" vertical="center" wrapText="1"/>
    </xf>
    <xf numFmtId="0" fontId="9" fillId="0" borderId="0" xfId="4"/>
    <xf numFmtId="0" fontId="19" fillId="2" borderId="13" xfId="4" applyFont="1" applyFill="1" applyBorder="1" applyAlignment="1">
      <alignment horizontal="center"/>
    </xf>
    <xf numFmtId="0" fontId="9" fillId="0" borderId="14" xfId="4" applyBorder="1"/>
    <xf numFmtId="0" fontId="19" fillId="0" borderId="14" xfId="4" applyFont="1" applyFill="1" applyBorder="1" applyAlignment="1">
      <alignment horizontal="center" vertical="center"/>
    </xf>
    <xf numFmtId="0" fontId="19" fillId="0" borderId="15" xfId="4" applyFont="1" applyFill="1" applyBorder="1" applyAlignment="1">
      <alignment horizontal="center" vertical="center"/>
    </xf>
    <xf numFmtId="0" fontId="9" fillId="0" borderId="16" xfId="4" applyBorder="1" applyAlignment="1">
      <alignment wrapText="1"/>
    </xf>
    <xf numFmtId="0" fontId="9" fillId="0" borderId="1" xfId="4" applyBorder="1" applyAlignment="1">
      <alignment horizontal="center" vertical="center"/>
    </xf>
    <xf numFmtId="0" fontId="9" fillId="0" borderId="1" xfId="4" applyFill="1" applyBorder="1" applyAlignment="1">
      <alignment horizontal="center" vertical="center"/>
    </xf>
    <xf numFmtId="0" fontId="9" fillId="0" borderId="17" xfId="4" applyBorder="1" applyAlignment="1">
      <alignment horizontal="center" vertical="center"/>
    </xf>
    <xf numFmtId="0" fontId="9" fillId="0" borderId="1" xfId="4" applyBorder="1" applyAlignment="1">
      <alignment horizontal="center" vertical="center" wrapText="1"/>
    </xf>
    <xf numFmtId="0" fontId="9" fillId="0" borderId="16" xfId="4" applyBorder="1"/>
    <xf numFmtId="0" fontId="19" fillId="0" borderId="1" xfId="4" applyFont="1" applyFill="1" applyBorder="1" applyAlignment="1">
      <alignment horizontal="center" vertical="center"/>
    </xf>
    <xf numFmtId="0" fontId="9" fillId="0" borderId="18" xfId="4" applyBorder="1"/>
    <xf numFmtId="49" fontId="9" fillId="0" borderId="0" xfId="4" applyNumberFormat="1"/>
    <xf numFmtId="49" fontId="9" fillId="0" borderId="19" xfId="4" applyNumberFormat="1" applyBorder="1" applyAlignment="1">
      <alignment vertical="center" wrapText="1"/>
    </xf>
    <xf numFmtId="49" fontId="9" fillId="0" borderId="19" xfId="4" applyNumberFormat="1" applyBorder="1" applyAlignment="1">
      <alignment wrapText="1"/>
    </xf>
    <xf numFmtId="172" fontId="9" fillId="0" borderId="0" xfId="4" applyNumberFormat="1"/>
    <xf numFmtId="49" fontId="9" fillId="0" borderId="19" xfId="4" applyNumberFormat="1" applyBorder="1" applyAlignment="1">
      <alignment horizontal="left" vertical="center" wrapText="1"/>
    </xf>
    <xf numFmtId="49" fontId="9" fillId="0" borderId="20" xfId="4" applyNumberFormat="1" applyBorder="1" applyAlignment="1">
      <alignment wrapText="1"/>
    </xf>
    <xf numFmtId="172" fontId="9" fillId="0" borderId="16" xfId="4" applyNumberFormat="1" applyBorder="1"/>
    <xf numFmtId="172" fontId="9" fillId="0" borderId="1" xfId="4" applyNumberFormat="1" applyBorder="1" applyAlignment="1">
      <alignment horizontal="center"/>
    </xf>
    <xf numFmtId="14" fontId="9" fillId="0" borderId="1" xfId="4" applyNumberFormat="1" applyBorder="1" applyAlignment="1">
      <alignment horizontal="center" vertical="center"/>
    </xf>
    <xf numFmtId="14" fontId="9" fillId="0" borderId="19" xfId="4" applyNumberFormat="1" applyBorder="1"/>
    <xf numFmtId="172" fontId="9" fillId="0" borderId="17" xfId="4" applyNumberFormat="1" applyBorder="1" applyAlignment="1">
      <alignment horizontal="center" vertical="center"/>
    </xf>
    <xf numFmtId="14" fontId="9" fillId="0" borderId="20" xfId="4" applyNumberFormat="1" applyBorder="1" applyAlignment="1">
      <alignment horizontal="left" vertical="center"/>
    </xf>
    <xf numFmtId="49" fontId="9" fillId="0" borderId="18" xfId="4" applyNumberFormat="1" applyBorder="1"/>
    <xf numFmtId="49" fontId="9" fillId="0" borderId="1" xfId="4" applyNumberFormat="1" applyBorder="1" applyAlignment="1">
      <alignment horizontal="center" vertical="center"/>
    </xf>
    <xf numFmtId="49" fontId="9" fillId="0" borderId="17" xfId="4" applyNumberFormat="1" applyBorder="1" applyAlignment="1">
      <alignment horizontal="center" vertical="center"/>
    </xf>
    <xf numFmtId="49" fontId="9" fillId="0" borderId="19" xfId="4" applyNumberFormat="1" applyBorder="1"/>
    <xf numFmtId="49" fontId="9" fillId="0" borderId="20" xfId="4" applyNumberFormat="1" applyBorder="1"/>
    <xf numFmtId="0" fontId="9" fillId="0" borderId="19" xfId="4" applyBorder="1"/>
    <xf numFmtId="14" fontId="9" fillId="0" borderId="0" xfId="4" applyNumberFormat="1"/>
    <xf numFmtId="49" fontId="9" fillId="0" borderId="21" xfId="4" applyNumberFormat="1" applyFill="1" applyBorder="1"/>
    <xf numFmtId="0" fontId="9" fillId="0" borderId="22" xfId="4" applyBorder="1" applyAlignment="1">
      <alignment horizontal="center" vertical="center"/>
    </xf>
    <xf numFmtId="0" fontId="9" fillId="0" borderId="22" xfId="4" applyBorder="1"/>
    <xf numFmtId="0" fontId="9" fillId="0" borderId="23" xfId="4" applyBorder="1" applyAlignment="1">
      <alignment horizontal="center" vertical="center"/>
    </xf>
    <xf numFmtId="0" fontId="9" fillId="2" borderId="24" xfId="4" applyFill="1" applyBorder="1" applyAlignment="1">
      <alignment horizontal="center" vertical="center"/>
    </xf>
    <xf numFmtId="2" fontId="9" fillId="0" borderId="0" xfId="4" applyNumberFormat="1"/>
    <xf numFmtId="14" fontId="9" fillId="0" borderId="0" xfId="4" applyNumberFormat="1" applyAlignment="1">
      <alignment horizontal="left" vertical="center"/>
    </xf>
    <xf numFmtId="0" fontId="32" fillId="0" borderId="0" xfId="5" applyFont="1"/>
    <xf numFmtId="0" fontId="33" fillId="9" borderId="1" xfId="5" applyFont="1" applyFill="1" applyBorder="1" applyAlignment="1">
      <alignment horizontal="left" vertical="center" wrapText="1"/>
    </xf>
    <xf numFmtId="0" fontId="33" fillId="9" borderId="1" xfId="5" applyFont="1" applyFill="1" applyBorder="1" applyAlignment="1">
      <alignment horizontal="center" vertical="center" wrapText="1"/>
    </xf>
    <xf numFmtId="0" fontId="33" fillId="9" borderId="1" xfId="5" applyFont="1" applyFill="1" applyBorder="1" applyAlignment="1">
      <alignment horizontal="center" vertical="center"/>
    </xf>
    <xf numFmtId="0" fontId="32" fillId="0" borderId="1" xfId="5" applyNumberFormat="1" applyFont="1" applyBorder="1" applyAlignment="1">
      <alignment horizontal="left" vertical="center" wrapText="1"/>
    </xf>
    <xf numFmtId="0" fontId="32" fillId="0" borderId="1" xfId="5" applyFont="1" applyBorder="1" applyAlignment="1">
      <alignment horizontal="center" vertical="center" wrapText="1"/>
    </xf>
    <xf numFmtId="0" fontId="32" fillId="0" borderId="1" xfId="5" applyFont="1" applyBorder="1" applyAlignment="1">
      <alignment horizontal="center" vertical="center"/>
    </xf>
    <xf numFmtId="0" fontId="32" fillId="0" borderId="1" xfId="5" applyFont="1" applyFill="1" applyBorder="1" applyAlignment="1">
      <alignment horizontal="center" vertical="center"/>
    </xf>
    <xf numFmtId="0" fontId="32" fillId="0" borderId="1" xfId="5" applyFont="1" applyBorder="1" applyAlignment="1">
      <alignment horizontal="left" vertical="center" wrapText="1"/>
    </xf>
    <xf numFmtId="10" fontId="32" fillId="0" borderId="1" xfId="5" applyNumberFormat="1" applyFont="1" applyBorder="1" applyAlignment="1">
      <alignment horizontal="center" vertical="center"/>
    </xf>
    <xf numFmtId="171" fontId="32" fillId="0" borderId="1" xfId="5" applyNumberFormat="1" applyFont="1" applyBorder="1" applyAlignment="1">
      <alignment horizontal="center" vertical="center"/>
    </xf>
    <xf numFmtId="3" fontId="32" fillId="0" borderId="1" xfId="5" applyNumberFormat="1" applyFont="1" applyBorder="1" applyAlignment="1">
      <alignment horizontal="center" vertical="center"/>
    </xf>
    <xf numFmtId="0" fontId="32" fillId="0" borderId="0" xfId="5" applyFont="1" applyAlignment="1">
      <alignment horizontal="left" vertical="center" wrapText="1"/>
    </xf>
    <xf numFmtId="0" fontId="32" fillId="0" borderId="0" xfId="5" applyFont="1" applyAlignment="1">
      <alignment horizontal="center" vertical="center" wrapText="1"/>
    </xf>
    <xf numFmtId="0" fontId="32" fillId="0" borderId="0" xfId="5" applyFont="1" applyAlignment="1">
      <alignment horizontal="center" vertical="center"/>
    </xf>
    <xf numFmtId="0" fontId="25" fillId="7" borderId="1" xfId="2" applyFont="1" applyFill="1" applyBorder="1" applyAlignment="1">
      <alignment horizontal="left" vertical="center" wrapText="1"/>
    </xf>
    <xf numFmtId="0" fontId="8" fillId="0" borderId="0" xfId="0" applyFont="1" applyBorder="1" applyAlignment="1">
      <alignment horizontal="left" vertical="center" indent="2"/>
    </xf>
    <xf numFmtId="0" fontId="0" fillId="0" borderId="0" xfId="0" applyBorder="1" applyAlignment="1">
      <alignment vertical="center" wrapText="1"/>
    </xf>
    <xf numFmtId="165" fontId="0" fillId="0" borderId="0" xfId="1" applyNumberFormat="1" applyFont="1" applyBorder="1" applyAlignment="1">
      <alignment vertical="center"/>
    </xf>
    <xf numFmtId="0" fontId="0" fillId="0" borderId="0" xfId="0" applyBorder="1" applyAlignment="1">
      <alignment vertical="center"/>
    </xf>
    <xf numFmtId="3" fontId="0" fillId="0" borderId="0" xfId="0" applyNumberFormat="1" applyFill="1" applyBorder="1" applyAlignment="1">
      <alignment vertical="center"/>
    </xf>
    <xf numFmtId="0" fontId="34" fillId="0" borderId="1" xfId="0" applyFont="1" applyFill="1" applyBorder="1" applyAlignment="1">
      <alignment horizontal="left" vertical="center" indent="1"/>
    </xf>
    <xf numFmtId="0" fontId="6" fillId="0" borderId="1" xfId="0" applyFont="1" applyFill="1" applyBorder="1" applyAlignment="1">
      <alignment horizontal="center" vertical="center"/>
    </xf>
    <xf numFmtId="0" fontId="0" fillId="0" borderId="1" xfId="0" applyFill="1" applyBorder="1" applyAlignment="1">
      <alignment horizontal="center" vertical="center"/>
    </xf>
    <xf numFmtId="0" fontId="6" fillId="0" borderId="0" xfId="0" applyFont="1" applyFill="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9" fontId="17" fillId="0" borderId="1" xfId="0" applyNumberFormat="1" applyFont="1" applyFill="1" applyBorder="1" applyAlignment="1">
      <alignment horizontal="center" vertical="center"/>
    </xf>
    <xf numFmtId="14" fontId="6" fillId="0" borderId="0" xfId="0" applyNumberFormat="1" applyFont="1" applyFill="1" applyAlignment="1">
      <alignment horizontal="left" vertical="center"/>
    </xf>
    <xf numFmtId="0" fontId="17" fillId="0" borderId="1" xfId="0" applyFont="1" applyFill="1" applyBorder="1" applyAlignment="1">
      <alignment horizontal="center" vertical="center"/>
    </xf>
    <xf numFmtId="168" fontId="17" fillId="0" borderId="1" xfId="0" applyNumberFormat="1" applyFont="1" applyFill="1" applyBorder="1" applyAlignment="1">
      <alignment horizontal="center" vertical="center"/>
    </xf>
    <xf numFmtId="169" fontId="17" fillId="0" borderId="1" xfId="0" applyNumberFormat="1" applyFont="1" applyFill="1" applyBorder="1" applyAlignment="1">
      <alignment horizontal="center" vertical="center"/>
    </xf>
    <xf numFmtId="3" fontId="17" fillId="0" borderId="1" xfId="0" applyNumberFormat="1" applyFont="1" applyFill="1" applyBorder="1" applyAlignment="1">
      <alignment horizontal="center" vertical="center" wrapText="1"/>
    </xf>
    <xf numFmtId="0" fontId="18" fillId="0" borderId="1" xfId="0" applyFont="1" applyFill="1" applyBorder="1" applyAlignment="1">
      <alignment horizontal="justify" vertical="center" wrapText="1"/>
    </xf>
    <xf numFmtId="0" fontId="6" fillId="0" borderId="3"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2" fontId="22"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1" xfId="0" applyFont="1" applyFill="1" applyBorder="1"/>
    <xf numFmtId="0" fontId="22" fillId="0" borderId="1" xfId="0" applyFont="1" applyFill="1" applyBorder="1" applyAlignment="1">
      <alignment horizontal="center" vertical="center"/>
    </xf>
    <xf numFmtId="0" fontId="22" fillId="5" borderId="1" xfId="0" applyFont="1" applyFill="1" applyBorder="1" applyAlignment="1">
      <alignment horizontal="justify" vertical="center"/>
    </xf>
    <xf numFmtId="0" fontId="22" fillId="0" borderId="1" xfId="0" applyFont="1" applyFill="1" applyBorder="1" applyAlignment="1">
      <alignment horizontal="justify" vertical="center" wrapText="1"/>
    </xf>
    <xf numFmtId="0" fontId="22" fillId="0" borderId="0" xfId="0" applyFont="1" applyFill="1"/>
    <xf numFmtId="0" fontId="22" fillId="0" borderId="0" xfId="0" applyFont="1" applyFill="1" applyAlignment="1">
      <alignment horizontal="center" vertical="center" wrapText="1"/>
    </xf>
    <xf numFmtId="0" fontId="21" fillId="0" borderId="1" xfId="0" applyFont="1" applyFill="1" applyBorder="1" applyAlignment="1">
      <alignment horizontal="center" vertical="center"/>
    </xf>
    <xf numFmtId="0" fontId="22" fillId="0" borderId="0" xfId="0" applyFont="1"/>
    <xf numFmtId="0" fontId="23" fillId="0" borderId="0" xfId="0" applyFont="1" applyFill="1"/>
    <xf numFmtId="0" fontId="23" fillId="0" borderId="0" xfId="0" applyFont="1" applyFill="1" applyAlignment="1">
      <alignment horizontal="center" vertical="center" wrapText="1"/>
    </xf>
    <xf numFmtId="0" fontId="23" fillId="0" borderId="0" xfId="0" applyFont="1"/>
    <xf numFmtId="0" fontId="22" fillId="0" borderId="3" xfId="0" applyFont="1" applyFill="1" applyBorder="1" applyAlignment="1">
      <alignment horizontal="center" vertical="center"/>
    </xf>
    <xf numFmtId="0" fontId="23" fillId="0" borderId="0" xfId="0" applyFont="1" applyFill="1" applyBorder="1"/>
    <xf numFmtId="0" fontId="35" fillId="0" borderId="0" xfId="0" applyFont="1" applyFill="1" applyBorder="1" applyAlignment="1">
      <alignment horizontal="center"/>
    </xf>
    <xf numFmtId="0" fontId="35" fillId="7" borderId="0" xfId="0" applyFont="1" applyFill="1" applyBorder="1" applyAlignment="1">
      <alignment horizontal="center"/>
    </xf>
    <xf numFmtId="9" fontId="22" fillId="0" borderId="1" xfId="0" applyNumberFormat="1" applyFont="1" applyFill="1" applyBorder="1" applyAlignment="1">
      <alignment horizontal="center" vertical="center"/>
    </xf>
    <xf numFmtId="0" fontId="21" fillId="0" borderId="1" xfId="0" applyFont="1" applyFill="1" applyBorder="1" applyAlignment="1">
      <alignment horizontal="left" vertical="center" wrapText="1"/>
    </xf>
    <xf numFmtId="2" fontId="22" fillId="0" borderId="1" xfId="0" applyNumberFormat="1" applyFont="1" applyFill="1" applyBorder="1" applyAlignment="1">
      <alignment horizontal="center" vertical="center"/>
    </xf>
    <xf numFmtId="0" fontId="18" fillId="0" borderId="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22" fillId="0" borderId="12" xfId="0" applyFont="1" applyFill="1" applyBorder="1" applyAlignment="1">
      <alignment horizontal="justify" vertical="center" wrapText="1"/>
    </xf>
    <xf numFmtId="0" fontId="22" fillId="0" borderId="0" xfId="0" applyFont="1" applyFill="1" applyAlignment="1">
      <alignment horizontal="center"/>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0" xfId="0" applyFont="1" applyFill="1" applyBorder="1" applyAlignment="1">
      <alignment horizontal="justify" vertical="center" wrapText="1"/>
    </xf>
    <xf numFmtId="3" fontId="18" fillId="0" borderId="1" xfId="0" applyNumberFormat="1" applyFont="1" applyFill="1" applyBorder="1" applyAlignment="1">
      <alignment horizontal="center" vertical="center" wrapText="1"/>
    </xf>
    <xf numFmtId="0" fontId="22" fillId="0" borderId="1" xfId="0" applyFont="1" applyFill="1" applyBorder="1" applyAlignment="1">
      <alignment horizontal="center"/>
    </xf>
    <xf numFmtId="0" fontId="23" fillId="0" borderId="1" xfId="0" applyFont="1" applyFill="1" applyBorder="1" applyAlignment="1">
      <alignment vertical="center" wrapText="1"/>
    </xf>
    <xf numFmtId="9" fontId="22" fillId="0" borderId="1" xfId="0" applyNumberFormat="1" applyFont="1" applyFill="1" applyBorder="1" applyAlignment="1">
      <alignment horizontal="center"/>
    </xf>
    <xf numFmtId="14" fontId="23" fillId="0" borderId="1" xfId="0" applyNumberFormat="1" applyFont="1" applyFill="1" applyBorder="1" applyAlignment="1">
      <alignment horizontal="center"/>
    </xf>
    <xf numFmtId="0" fontId="23" fillId="0" borderId="0" xfId="0" applyFont="1" applyFill="1" applyBorder="1" applyAlignment="1">
      <alignment horizontal="center"/>
    </xf>
    <xf numFmtId="0" fontId="22" fillId="0" borderId="0" xfId="0" applyFont="1" applyFill="1" applyAlignment="1">
      <alignment wrapText="1"/>
    </xf>
    <xf numFmtId="0" fontId="21" fillId="0" borderId="0" xfId="0" applyFont="1" applyFill="1" applyAlignment="1">
      <alignment vertical="center"/>
    </xf>
    <xf numFmtId="0" fontId="21" fillId="0" borderId="0" xfId="0" applyFont="1" applyFill="1" applyAlignment="1">
      <alignment horizontal="center" vertical="center"/>
    </xf>
    <xf numFmtId="0" fontId="23" fillId="0" borderId="0" xfId="0" applyFont="1" applyFill="1" applyAlignment="1">
      <alignment horizontal="center"/>
    </xf>
    <xf numFmtId="0" fontId="23" fillId="0" borderId="0" xfId="0" applyFont="1" applyFill="1" applyAlignment="1">
      <alignment wrapText="1"/>
    </xf>
    <xf numFmtId="0" fontId="22" fillId="0" borderId="1" xfId="0" applyFont="1" applyFill="1" applyBorder="1" applyAlignment="1">
      <alignment vertical="center" wrapText="1"/>
    </xf>
    <xf numFmtId="165" fontId="22" fillId="0" borderId="1" xfId="1" applyNumberFormat="1" applyFont="1" applyFill="1" applyBorder="1" applyAlignment="1">
      <alignment vertical="center" wrapText="1"/>
    </xf>
    <xf numFmtId="0" fontId="23" fillId="0" borderId="0" xfId="0" applyFont="1" applyFill="1" applyAlignment="1">
      <alignment vertical="center"/>
    </xf>
    <xf numFmtId="0" fontId="22" fillId="0" borderId="0" xfId="0" applyFont="1" applyFill="1" applyAlignment="1">
      <alignment horizontal="center" vertical="center"/>
    </xf>
    <xf numFmtId="0" fontId="23" fillId="0" borderId="1" xfId="0" applyFont="1" applyFill="1" applyBorder="1" applyAlignment="1">
      <alignment horizontal="justify" vertical="center" wrapText="1"/>
    </xf>
    <xf numFmtId="0" fontId="22" fillId="0" borderId="1" xfId="0" applyFont="1" applyFill="1" applyBorder="1"/>
    <xf numFmtId="0" fontId="20" fillId="0" borderId="0" xfId="0" applyFont="1" applyFill="1"/>
    <xf numFmtId="9" fontId="22" fillId="0" borderId="1" xfId="0" applyNumberFormat="1" applyFont="1" applyFill="1" applyBorder="1" applyAlignment="1"/>
    <xf numFmtId="14" fontId="22" fillId="0" borderId="1" xfId="0" applyNumberFormat="1" applyFont="1" applyFill="1" applyBorder="1" applyAlignment="1">
      <alignment horizontal="center"/>
    </xf>
    <xf numFmtId="171" fontId="22" fillId="0" borderId="1"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1" xfId="0" applyFont="1" applyFill="1" applyBorder="1" applyAlignment="1">
      <alignment horizontal="center"/>
    </xf>
    <xf numFmtId="0" fontId="21" fillId="0" borderId="0" xfId="0" applyFont="1" applyFill="1"/>
    <xf numFmtId="171" fontId="21" fillId="0" borderId="0" xfId="0" applyNumberFormat="1" applyFont="1" applyFill="1" applyBorder="1" applyAlignment="1">
      <alignment horizontal="center" vertical="center" wrapText="1"/>
    </xf>
    <xf numFmtId="0" fontId="27" fillId="0" borderId="1" xfId="2" applyFont="1" applyFill="1" applyBorder="1" applyAlignment="1">
      <alignment horizontal="center" vertical="center" wrapText="1"/>
    </xf>
    <xf numFmtId="49" fontId="27" fillId="0" borderId="1" xfId="2" applyNumberFormat="1" applyFont="1" applyFill="1" applyBorder="1" applyAlignment="1">
      <alignment horizontal="center" vertical="center" wrapText="1"/>
    </xf>
    <xf numFmtId="0" fontId="27" fillId="7" borderId="1" xfId="2" applyFont="1" applyFill="1" applyBorder="1" applyAlignment="1">
      <alignment horizontal="center" vertical="center" wrapText="1"/>
    </xf>
    <xf numFmtId="0" fontId="27" fillId="0" borderId="4" xfId="2" applyFont="1" applyFill="1" applyBorder="1" applyAlignment="1">
      <alignment horizontal="center" vertical="center" wrapText="1"/>
    </xf>
    <xf numFmtId="0" fontId="27" fillId="0" borderId="5" xfId="2" applyFont="1" applyFill="1" applyBorder="1" applyAlignment="1">
      <alignment horizontal="center" vertical="center" wrapText="1"/>
    </xf>
    <xf numFmtId="0" fontId="31" fillId="9" borderId="25" xfId="5" applyFont="1" applyFill="1" applyBorder="1" applyAlignment="1">
      <alignment horizontal="center" vertical="center" wrapText="1"/>
    </xf>
    <xf numFmtId="0" fontId="3" fillId="0" borderId="1" xfId="0" applyFont="1" applyBorder="1" applyAlignment="1">
      <alignment horizontal="center" vertical="center"/>
    </xf>
    <xf numFmtId="0" fontId="10" fillId="0" borderId="0" xfId="0" applyFont="1" applyAlignment="1">
      <alignment horizontal="center" vertical="center"/>
    </xf>
    <xf numFmtId="0" fontId="0" fillId="5" borderId="0" xfId="0" applyFill="1" applyAlignment="1">
      <alignment vertical="center"/>
    </xf>
    <xf numFmtId="0" fontId="11" fillId="0" borderId="0" xfId="0" applyFont="1" applyAlignment="1">
      <alignment horizontal="right" vertical="center"/>
    </xf>
    <xf numFmtId="0" fontId="10" fillId="0" borderId="0" xfId="0" applyFont="1" applyAlignment="1">
      <alignment horizontal="right" vertical="center"/>
    </xf>
    <xf numFmtId="0" fontId="0" fillId="5" borderId="0" xfId="0" applyFill="1" applyAlignment="1">
      <alignment horizontal="left" vertical="center"/>
    </xf>
    <xf numFmtId="0" fontId="0" fillId="0" borderId="0" xfId="0" applyAlignment="1">
      <alignment horizontal="left" vertical="center"/>
    </xf>
    <xf numFmtId="0" fontId="13" fillId="3"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1" fillId="0" borderId="0" xfId="0" applyFont="1" applyAlignment="1">
      <alignment horizontal="center" vertical="center"/>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0" fontId="2" fillId="6" borderId="3" xfId="0" applyFont="1" applyFill="1" applyBorder="1" applyAlignment="1">
      <alignment horizontal="center"/>
    </xf>
    <xf numFmtId="0" fontId="2" fillId="6" borderId="5" xfId="0" applyFont="1" applyFill="1" applyBorder="1" applyAlignment="1">
      <alignment horizontal="center"/>
    </xf>
    <xf numFmtId="0" fontId="2" fillId="6" borderId="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3" xfId="0" applyFont="1" applyBorder="1" applyAlignment="1">
      <alignment horizontal="justify" vertical="center" wrapText="1"/>
    </xf>
    <xf numFmtId="0" fontId="0" fillId="0" borderId="5" xfId="0" applyFont="1" applyBorder="1" applyAlignment="1">
      <alignment horizontal="justify" vertical="center" wrapText="1"/>
    </xf>
    <xf numFmtId="0" fontId="16" fillId="8" borderId="1" xfId="0" applyFont="1" applyFill="1" applyBorder="1" applyAlignment="1">
      <alignment horizontal="center" vertical="center"/>
    </xf>
    <xf numFmtId="0" fontId="19" fillId="0" borderId="0" xfId="0" applyFont="1" applyAlignment="1">
      <alignment horizontal="right" vertical="center"/>
    </xf>
    <xf numFmtId="0" fontId="0" fillId="0" borderId="0" xfId="0" applyFont="1" applyAlignment="1">
      <alignment horizontal="left" vertical="center"/>
    </xf>
    <xf numFmtId="0" fontId="35" fillId="0" borderId="0" xfId="0" applyFont="1" applyFill="1" applyBorder="1" applyAlignment="1">
      <alignment horizontal="center" vertical="center"/>
    </xf>
    <xf numFmtId="0" fontId="10" fillId="8" borderId="1" xfId="0" applyFont="1" applyFill="1" applyBorder="1" applyAlignment="1">
      <alignment horizontal="center" wrapText="1"/>
    </xf>
    <xf numFmtId="0" fontId="10" fillId="8" borderId="6" xfId="0" applyFont="1" applyFill="1" applyBorder="1" applyAlignment="1">
      <alignment horizontal="center" wrapText="1"/>
    </xf>
    <xf numFmtId="0" fontId="10" fillId="8" borderId="3" xfId="0" applyFont="1" applyFill="1" applyBorder="1" applyAlignment="1">
      <alignment horizontal="center" wrapText="1"/>
    </xf>
    <xf numFmtId="0" fontId="10" fillId="8" borderId="4" xfId="0" applyFont="1" applyFill="1" applyBorder="1" applyAlignment="1">
      <alignment horizontal="center" wrapText="1"/>
    </xf>
    <xf numFmtId="0" fontId="10" fillId="8" borderId="5" xfId="0" applyFont="1" applyFill="1" applyBorder="1" applyAlignment="1">
      <alignment horizontal="center" wrapText="1"/>
    </xf>
    <xf numFmtId="0" fontId="12" fillId="0" borderId="0" xfId="0" applyFont="1" applyFill="1" applyBorder="1" applyAlignment="1">
      <alignment horizontal="center" vertical="center" wrapText="1"/>
    </xf>
  </cellXfs>
  <cellStyles count="6">
    <cellStyle name="Millares" xfId="1" builtinId="3"/>
    <cellStyle name="Normal" xfId="0" builtinId="0"/>
    <cellStyle name="Normal 2" xfId="2"/>
    <cellStyle name="Normal 2 2" xfId="3"/>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2</xdr:row>
      <xdr:rowOff>104775</xdr:rowOff>
    </xdr:from>
    <xdr:to>
      <xdr:col>1</xdr:col>
      <xdr:colOff>2962275</xdr:colOff>
      <xdr:row>5</xdr:row>
      <xdr:rowOff>117021</xdr:rowOff>
    </xdr:to>
    <xdr:pic>
      <xdr:nvPicPr>
        <xdr:cNvPr id="5"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485775"/>
          <a:ext cx="2581275" cy="602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981075</xdr:colOff>
      <xdr:row>2</xdr:row>
      <xdr:rowOff>121104</xdr:rowOff>
    </xdr:from>
    <xdr:to>
      <xdr:col>4</xdr:col>
      <xdr:colOff>485775</xdr:colOff>
      <xdr:row>5</xdr:row>
      <xdr:rowOff>53068</xdr:rowOff>
    </xdr:to>
    <xdr:pic>
      <xdr:nvPicPr>
        <xdr:cNvPr id="6" name="Picture 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05400" y="502104"/>
          <a:ext cx="2619375" cy="522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341539</xdr:colOff>
      <xdr:row>1</xdr:row>
      <xdr:rowOff>146957</xdr:rowOff>
    </xdr:from>
    <xdr:to>
      <xdr:col>8</xdr:col>
      <xdr:colOff>425147</xdr:colOff>
      <xdr:row>6</xdr:row>
      <xdr:rowOff>167368</xdr:rowOff>
    </xdr:to>
    <xdr:pic>
      <xdr:nvPicPr>
        <xdr:cNvPr id="7"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209314" y="337457"/>
          <a:ext cx="2486025" cy="991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381000</xdr:colOff>
      <xdr:row>2</xdr:row>
      <xdr:rowOff>104775</xdr:rowOff>
    </xdr:from>
    <xdr:to>
      <xdr:col>2</xdr:col>
      <xdr:colOff>552450</xdr:colOff>
      <xdr:row>5</xdr:row>
      <xdr:rowOff>117021</xdr:rowOff>
    </xdr:to>
    <xdr:pic>
      <xdr:nvPicPr>
        <xdr:cNvPr id="8"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485775"/>
          <a:ext cx="2581275" cy="602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2</xdr:row>
      <xdr:rowOff>121104</xdr:rowOff>
    </xdr:from>
    <xdr:to>
      <xdr:col>5</xdr:col>
      <xdr:colOff>1009650</xdr:colOff>
      <xdr:row>5</xdr:row>
      <xdr:rowOff>53068</xdr:rowOff>
    </xdr:to>
    <xdr:pic>
      <xdr:nvPicPr>
        <xdr:cNvPr id="9" name="Picture 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29175" y="502104"/>
          <a:ext cx="2619375" cy="522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1065439</xdr:colOff>
      <xdr:row>1</xdr:row>
      <xdr:rowOff>146957</xdr:rowOff>
    </xdr:from>
    <xdr:to>
      <xdr:col>8</xdr:col>
      <xdr:colOff>579664</xdr:colOff>
      <xdr:row>6</xdr:row>
      <xdr:rowOff>167368</xdr:rowOff>
    </xdr:to>
    <xdr:pic>
      <xdr:nvPicPr>
        <xdr:cNvPr id="10"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28289" y="337457"/>
          <a:ext cx="2486025" cy="991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257175</xdr:colOff>
      <xdr:row>2</xdr:row>
      <xdr:rowOff>100600</xdr:rowOff>
    </xdr:from>
    <xdr:to>
      <xdr:col>2</xdr:col>
      <xdr:colOff>1485900</xdr:colOff>
      <xdr:row>5</xdr:row>
      <xdr:rowOff>126546</xdr:rowOff>
    </xdr:to>
    <xdr:pic>
      <xdr:nvPicPr>
        <xdr:cNvPr id="8"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 y="481600"/>
          <a:ext cx="2571750" cy="61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2447925</xdr:colOff>
      <xdr:row>2</xdr:row>
      <xdr:rowOff>101052</xdr:rowOff>
    </xdr:from>
    <xdr:to>
      <xdr:col>3</xdr:col>
      <xdr:colOff>514350</xdr:colOff>
      <xdr:row>5</xdr:row>
      <xdr:rowOff>148035</xdr:rowOff>
    </xdr:to>
    <xdr:pic>
      <xdr:nvPicPr>
        <xdr:cNvPr id="9" name="Picture 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2950" y="482052"/>
          <a:ext cx="1876425" cy="63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665388</xdr:colOff>
      <xdr:row>2</xdr:row>
      <xdr:rowOff>85726</xdr:rowOff>
    </xdr:from>
    <xdr:to>
      <xdr:col>5</xdr:col>
      <xdr:colOff>2339255</xdr:colOff>
      <xdr:row>6</xdr:row>
      <xdr:rowOff>5444</xdr:rowOff>
    </xdr:to>
    <xdr:pic>
      <xdr:nvPicPr>
        <xdr:cNvPr id="10"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42413" y="466726"/>
          <a:ext cx="2435867" cy="7007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381000</xdr:colOff>
      <xdr:row>2</xdr:row>
      <xdr:rowOff>104775</xdr:rowOff>
    </xdr:from>
    <xdr:to>
      <xdr:col>2</xdr:col>
      <xdr:colOff>1583531</xdr:colOff>
      <xdr:row>5</xdr:row>
      <xdr:rowOff>117021</xdr:rowOff>
    </xdr:to>
    <xdr:pic>
      <xdr:nvPicPr>
        <xdr:cNvPr id="2"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485775"/>
          <a:ext cx="2867025" cy="602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254778</xdr:colOff>
      <xdr:row>2</xdr:row>
      <xdr:rowOff>140154</xdr:rowOff>
    </xdr:from>
    <xdr:to>
      <xdr:col>4</xdr:col>
      <xdr:colOff>711978</xdr:colOff>
      <xdr:row>5</xdr:row>
      <xdr:rowOff>72118</xdr:rowOff>
    </xdr:to>
    <xdr:pic>
      <xdr:nvPicPr>
        <xdr:cNvPr id="3" name="Picture 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184" y="521154"/>
          <a:ext cx="2266950" cy="527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273844</xdr:colOff>
      <xdr:row>1</xdr:row>
      <xdr:rowOff>108857</xdr:rowOff>
    </xdr:from>
    <xdr:to>
      <xdr:col>8</xdr:col>
      <xdr:colOff>1798865</xdr:colOff>
      <xdr:row>6</xdr:row>
      <xdr:rowOff>129268</xdr:rowOff>
    </xdr:to>
    <xdr:pic>
      <xdr:nvPicPr>
        <xdr:cNvPr id="4"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32344" y="299357"/>
          <a:ext cx="2287021" cy="99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257175</xdr:colOff>
      <xdr:row>2</xdr:row>
      <xdr:rowOff>100600</xdr:rowOff>
    </xdr:from>
    <xdr:to>
      <xdr:col>2</xdr:col>
      <xdr:colOff>1019175</xdr:colOff>
      <xdr:row>5</xdr:row>
      <xdr:rowOff>126546</xdr:rowOff>
    </xdr:to>
    <xdr:pic>
      <xdr:nvPicPr>
        <xdr:cNvPr id="2"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 y="481600"/>
          <a:ext cx="2571750" cy="61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2314575</xdr:colOff>
      <xdr:row>2</xdr:row>
      <xdr:rowOff>101052</xdr:rowOff>
    </xdr:from>
    <xdr:to>
      <xdr:col>3</xdr:col>
      <xdr:colOff>514350</xdr:colOff>
      <xdr:row>5</xdr:row>
      <xdr:rowOff>148035</xdr:rowOff>
    </xdr:to>
    <xdr:pic>
      <xdr:nvPicPr>
        <xdr:cNvPr id="3" name="Picture 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05300" y="482052"/>
          <a:ext cx="2009775" cy="63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262965</xdr:colOff>
      <xdr:row>2</xdr:row>
      <xdr:rowOff>133350</xdr:rowOff>
    </xdr:from>
    <xdr:to>
      <xdr:col>6</xdr:col>
      <xdr:colOff>2063030</xdr:colOff>
      <xdr:row>6</xdr:row>
      <xdr:rowOff>176894</xdr:rowOff>
    </xdr:to>
    <xdr:pic>
      <xdr:nvPicPr>
        <xdr:cNvPr id="4"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92465" y="514350"/>
          <a:ext cx="2562065" cy="824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1071562</xdr:colOff>
      <xdr:row>2</xdr:row>
      <xdr:rowOff>51029</xdr:rowOff>
    </xdr:from>
    <xdr:to>
      <xdr:col>4</xdr:col>
      <xdr:colOff>1095374</xdr:colOff>
      <xdr:row>6</xdr:row>
      <xdr:rowOff>149433</xdr:rowOff>
    </xdr:to>
    <xdr:pic>
      <xdr:nvPicPr>
        <xdr:cNvPr id="2"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432029"/>
          <a:ext cx="2833687" cy="884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445286</xdr:colOff>
      <xdr:row>2</xdr:row>
      <xdr:rowOff>92529</xdr:rowOff>
    </xdr:from>
    <xdr:to>
      <xdr:col>8</xdr:col>
      <xdr:colOff>1524007</xdr:colOff>
      <xdr:row>6</xdr:row>
      <xdr:rowOff>95250</xdr:rowOff>
    </xdr:to>
    <xdr:pic>
      <xdr:nvPicPr>
        <xdr:cNvPr id="3" name="Picture 4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17661" y="473529"/>
          <a:ext cx="2043128" cy="788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1047750</xdr:colOff>
      <xdr:row>1</xdr:row>
      <xdr:rowOff>108857</xdr:rowOff>
    </xdr:from>
    <xdr:to>
      <xdr:col>12</xdr:col>
      <xdr:colOff>503466</xdr:colOff>
      <xdr:row>6</xdr:row>
      <xdr:rowOff>105043</xdr:rowOff>
    </xdr:to>
    <xdr:pic>
      <xdr:nvPicPr>
        <xdr:cNvPr id="4" name="Picture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846844" y="299357"/>
          <a:ext cx="1836966" cy="972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ibro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23">
          <cell r="A23" t="str">
            <v>3.5. CAPACIDAD RESIDUAL DE CONTRATACIÓN (Kr)</v>
          </cell>
        </row>
        <row r="28">
          <cell r="A28" t="str">
            <v>3.6. EXPERIENCIA ACREDITADA</v>
          </cell>
        </row>
        <row r="31">
          <cell r="A31" t="str">
            <v>3.7. ACREDITACIÓN DE REQUISITOS HABILITANTES DE LA MATRIZ DEL PROPONENTE</v>
          </cell>
        </row>
        <row r="47">
          <cell r="A47" t="str">
            <v>3.8. VIGENCIA DE LA PROPUESTA</v>
          </cell>
        </row>
        <row r="51">
          <cell r="A51" t="str">
            <v>3.10. COMPROMISO ANTICORRUPCIÓN</v>
          </cell>
        </row>
        <row r="64">
          <cell r="A64" t="str">
            <v>3.12. CERTIFICACIÓN DE CUMPLIMIENTO DEL ARTÍCULO 50 DE LA LEY 789 DE 2002</v>
          </cell>
        </row>
        <row r="73">
          <cell r="A73" t="str">
            <v>3.14. PROPUESTA TÉCNICA SIMPLIFICADA</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9"/>
  <sheetViews>
    <sheetView tabSelected="1" view="pageBreakPreview" zoomScale="120" zoomScaleSheetLayoutView="120" workbookViewId="0">
      <selection activeCell="A2" sqref="A2:D2"/>
    </sheetView>
  </sheetViews>
  <sheetFormatPr baseColWidth="10" defaultRowHeight="16.5" x14ac:dyDescent="0.25"/>
  <cols>
    <col min="1" max="1" width="49" style="129" customWidth="1"/>
    <col min="2" max="2" width="21.5703125" style="129" customWidth="1"/>
    <col min="3" max="3" width="14.7109375" style="138" customWidth="1"/>
    <col min="4" max="4" width="40.7109375" style="129" customWidth="1"/>
    <col min="5" max="16384" width="11.42578125" style="129"/>
  </cols>
  <sheetData>
    <row r="1" spans="1:4" x14ac:dyDescent="0.25">
      <c r="A1" s="273" t="s">
        <v>231</v>
      </c>
      <c r="B1" s="273"/>
      <c r="C1" s="273"/>
      <c r="D1" s="273"/>
    </row>
    <row r="2" spans="1:4" x14ac:dyDescent="0.25">
      <c r="A2" s="273" t="s">
        <v>232</v>
      </c>
      <c r="B2" s="273"/>
      <c r="C2" s="273"/>
      <c r="D2" s="273"/>
    </row>
    <row r="3" spans="1:4" x14ac:dyDescent="0.25">
      <c r="A3" s="273" t="s">
        <v>233</v>
      </c>
      <c r="B3" s="273" t="s">
        <v>234</v>
      </c>
      <c r="C3" s="274" t="s">
        <v>235</v>
      </c>
      <c r="D3" s="273" t="s">
        <v>113</v>
      </c>
    </row>
    <row r="4" spans="1:4" x14ac:dyDescent="0.25">
      <c r="A4" s="273"/>
      <c r="B4" s="273"/>
      <c r="C4" s="274"/>
      <c r="D4" s="273"/>
    </row>
    <row r="5" spans="1:4" x14ac:dyDescent="0.25">
      <c r="A5" s="273"/>
      <c r="B5" s="273"/>
      <c r="C5" s="274"/>
      <c r="D5" s="273"/>
    </row>
    <row r="6" spans="1:4" x14ac:dyDescent="0.25">
      <c r="A6" s="273" t="s">
        <v>236</v>
      </c>
      <c r="B6" s="273"/>
      <c r="C6" s="273"/>
      <c r="D6" s="273"/>
    </row>
    <row r="7" spans="1:4" x14ac:dyDescent="0.25">
      <c r="A7" s="130" t="s">
        <v>237</v>
      </c>
      <c r="B7" s="130" t="s">
        <v>32</v>
      </c>
      <c r="C7" s="131" t="s">
        <v>238</v>
      </c>
      <c r="D7" s="130" t="s">
        <v>118</v>
      </c>
    </row>
    <row r="8" spans="1:4" ht="116.25" customHeight="1" x14ac:dyDescent="0.25">
      <c r="A8" s="132" t="s">
        <v>239</v>
      </c>
      <c r="B8" s="132" t="s">
        <v>32</v>
      </c>
      <c r="C8" s="133" t="s">
        <v>240</v>
      </c>
      <c r="D8" s="193" t="s">
        <v>356</v>
      </c>
    </row>
    <row r="9" spans="1:4" ht="49.5" x14ac:dyDescent="0.25">
      <c r="A9" s="130" t="s">
        <v>241</v>
      </c>
      <c r="B9" s="130" t="s">
        <v>32</v>
      </c>
      <c r="C9" s="131" t="s">
        <v>242</v>
      </c>
      <c r="D9" s="130" t="s">
        <v>118</v>
      </c>
    </row>
    <row r="10" spans="1:4" ht="33" x14ac:dyDescent="0.25">
      <c r="A10" s="130" t="s">
        <v>243</v>
      </c>
      <c r="B10" s="130" t="s">
        <v>32</v>
      </c>
      <c r="C10" s="131" t="s">
        <v>244</v>
      </c>
      <c r="D10" s="130" t="s">
        <v>118</v>
      </c>
    </row>
    <row r="11" spans="1:4" x14ac:dyDescent="0.25">
      <c r="A11" s="130" t="s">
        <v>245</v>
      </c>
      <c r="B11" s="130" t="s">
        <v>32</v>
      </c>
      <c r="C11" s="131" t="s">
        <v>246</v>
      </c>
      <c r="D11" s="130" t="s">
        <v>118</v>
      </c>
    </row>
    <row r="12" spans="1:4" x14ac:dyDescent="0.25">
      <c r="A12" s="273" t="s">
        <v>247</v>
      </c>
      <c r="B12" s="276"/>
      <c r="C12" s="276"/>
      <c r="D12" s="277"/>
    </row>
    <row r="13" spans="1:4" x14ac:dyDescent="0.25">
      <c r="A13" s="273" t="s">
        <v>248</v>
      </c>
      <c r="B13" s="273"/>
      <c r="C13" s="273"/>
      <c r="D13" s="273"/>
    </row>
    <row r="14" spans="1:4" ht="33" x14ac:dyDescent="0.25">
      <c r="A14" s="130" t="s">
        <v>249</v>
      </c>
      <c r="B14" s="130" t="s">
        <v>32</v>
      </c>
      <c r="C14" s="131" t="s">
        <v>250</v>
      </c>
      <c r="D14" s="130" t="s">
        <v>118</v>
      </c>
    </row>
    <row r="15" spans="1:4" x14ac:dyDescent="0.25">
      <c r="A15" s="130" t="s">
        <v>251</v>
      </c>
      <c r="B15" s="130" t="s">
        <v>32</v>
      </c>
      <c r="C15" s="131" t="s">
        <v>252</v>
      </c>
      <c r="D15" s="130" t="s">
        <v>118</v>
      </c>
    </row>
    <row r="16" spans="1:4" ht="49.5" customHeight="1" x14ac:dyDescent="0.25">
      <c r="A16" s="130" t="s">
        <v>253</v>
      </c>
      <c r="B16" s="130" t="s">
        <v>32</v>
      </c>
      <c r="C16" s="131" t="s">
        <v>254</v>
      </c>
      <c r="D16" s="130" t="s">
        <v>118</v>
      </c>
    </row>
    <row r="17" spans="1:4" ht="66" x14ac:dyDescent="0.25">
      <c r="A17" s="130" t="s">
        <v>255</v>
      </c>
      <c r="B17" s="130" t="s">
        <v>32</v>
      </c>
      <c r="C17" s="131" t="s">
        <v>256</v>
      </c>
      <c r="D17" s="130" t="s">
        <v>118</v>
      </c>
    </row>
    <row r="18" spans="1:4" ht="33" x14ac:dyDescent="0.25">
      <c r="A18" s="130" t="s">
        <v>257</v>
      </c>
      <c r="B18" s="130" t="s">
        <v>32</v>
      </c>
      <c r="C18" s="131" t="s">
        <v>258</v>
      </c>
      <c r="D18" s="130" t="s">
        <v>118</v>
      </c>
    </row>
    <row r="19" spans="1:4" ht="49.5" x14ac:dyDescent="0.25">
      <c r="A19" s="130" t="s">
        <v>259</v>
      </c>
      <c r="B19" s="130" t="s">
        <v>32</v>
      </c>
      <c r="C19" s="131" t="s">
        <v>252</v>
      </c>
      <c r="D19" s="130" t="s">
        <v>118</v>
      </c>
    </row>
    <row r="20" spans="1:4" ht="68.25" customHeight="1" x14ac:dyDescent="0.25">
      <c r="A20" s="130" t="s">
        <v>260</v>
      </c>
      <c r="B20" s="130" t="s">
        <v>46</v>
      </c>
      <c r="C20" s="131" t="s">
        <v>46</v>
      </c>
      <c r="D20" s="130" t="s">
        <v>118</v>
      </c>
    </row>
    <row r="21" spans="1:4" x14ac:dyDescent="0.25">
      <c r="A21" s="273" t="s">
        <v>261</v>
      </c>
      <c r="B21" s="273"/>
      <c r="C21" s="273"/>
      <c r="D21" s="273"/>
    </row>
    <row r="22" spans="1:4" ht="149.25" customHeight="1" x14ac:dyDescent="0.25">
      <c r="A22" s="130" t="s">
        <v>262</v>
      </c>
      <c r="B22" s="130" t="s">
        <v>32</v>
      </c>
      <c r="C22" s="130" t="s">
        <v>263</v>
      </c>
      <c r="D22" s="130"/>
    </row>
    <row r="23" spans="1:4" ht="49.5" x14ac:dyDescent="0.25">
      <c r="A23" s="130" t="s">
        <v>264</v>
      </c>
      <c r="B23" s="130" t="s">
        <v>32</v>
      </c>
      <c r="C23" s="130" t="s">
        <v>265</v>
      </c>
      <c r="D23" s="130" t="s">
        <v>118</v>
      </c>
    </row>
    <row r="24" spans="1:4" ht="66" x14ac:dyDescent="0.25">
      <c r="A24" s="130" t="s">
        <v>255</v>
      </c>
      <c r="B24" s="130" t="s">
        <v>46</v>
      </c>
      <c r="C24" s="130" t="s">
        <v>46</v>
      </c>
      <c r="D24" s="130" t="s">
        <v>118</v>
      </c>
    </row>
    <row r="25" spans="1:4" ht="33" x14ac:dyDescent="0.25">
      <c r="A25" s="130" t="s">
        <v>266</v>
      </c>
      <c r="B25" s="130" t="s">
        <v>267</v>
      </c>
      <c r="C25" s="130" t="s">
        <v>268</v>
      </c>
      <c r="D25" s="130"/>
    </row>
    <row r="26" spans="1:4" ht="66" x14ac:dyDescent="0.25">
      <c r="A26" s="130" t="s">
        <v>269</v>
      </c>
      <c r="B26" s="130" t="s">
        <v>32</v>
      </c>
      <c r="C26" s="130" t="s">
        <v>270</v>
      </c>
      <c r="D26" s="130" t="s">
        <v>118</v>
      </c>
    </row>
    <row r="27" spans="1:4" x14ac:dyDescent="0.25">
      <c r="A27" s="273" t="s">
        <v>271</v>
      </c>
      <c r="B27" s="273"/>
      <c r="C27" s="273"/>
      <c r="D27" s="273"/>
    </row>
    <row r="28" spans="1:4" ht="49.5" x14ac:dyDescent="0.25">
      <c r="A28" s="130" t="s">
        <v>272</v>
      </c>
      <c r="B28" s="130" t="s">
        <v>32</v>
      </c>
      <c r="C28" s="130" t="s">
        <v>252</v>
      </c>
      <c r="D28" s="130" t="s">
        <v>118</v>
      </c>
    </row>
    <row r="29" spans="1:4" ht="49.5" x14ac:dyDescent="0.25">
      <c r="A29" s="130" t="s">
        <v>273</v>
      </c>
      <c r="B29" s="130" t="s">
        <v>32</v>
      </c>
      <c r="C29" s="130" t="s">
        <v>254</v>
      </c>
      <c r="D29" s="130" t="s">
        <v>118</v>
      </c>
    </row>
    <row r="30" spans="1:4" ht="66" x14ac:dyDescent="0.25">
      <c r="A30" s="130" t="s">
        <v>274</v>
      </c>
      <c r="B30" s="130" t="s">
        <v>32</v>
      </c>
      <c r="C30" s="130">
        <v>22</v>
      </c>
      <c r="D30" s="130" t="s">
        <v>118</v>
      </c>
    </row>
    <row r="31" spans="1:4" x14ac:dyDescent="0.25">
      <c r="A31" s="273" t="s">
        <v>275</v>
      </c>
      <c r="B31" s="273"/>
      <c r="C31" s="273"/>
      <c r="D31" s="273"/>
    </row>
    <row r="32" spans="1:4" ht="82.5" x14ac:dyDescent="0.25">
      <c r="A32" s="130" t="s">
        <v>276</v>
      </c>
      <c r="B32" s="130" t="s">
        <v>32</v>
      </c>
      <c r="C32" s="130" t="s">
        <v>277</v>
      </c>
      <c r="D32" s="130" t="s">
        <v>118</v>
      </c>
    </row>
    <row r="33" spans="1:4" ht="49.5" x14ac:dyDescent="0.25">
      <c r="A33" s="130" t="s">
        <v>278</v>
      </c>
      <c r="B33" s="130" t="s">
        <v>32</v>
      </c>
      <c r="C33" s="130">
        <v>68</v>
      </c>
      <c r="D33" s="130" t="s">
        <v>118</v>
      </c>
    </row>
    <row r="34" spans="1:4" ht="82.5" x14ac:dyDescent="0.25">
      <c r="A34" s="130" t="s">
        <v>279</v>
      </c>
      <c r="B34" s="130" t="s">
        <v>32</v>
      </c>
      <c r="C34" s="130">
        <v>70</v>
      </c>
      <c r="D34" s="130" t="s">
        <v>118</v>
      </c>
    </row>
    <row r="35" spans="1:4" ht="49.5" x14ac:dyDescent="0.25">
      <c r="A35" s="130" t="s">
        <v>280</v>
      </c>
      <c r="B35" s="130" t="s">
        <v>32</v>
      </c>
      <c r="C35" s="130">
        <v>68</v>
      </c>
      <c r="D35" s="130" t="s">
        <v>118</v>
      </c>
    </row>
    <row r="36" spans="1:4" ht="66" x14ac:dyDescent="0.25">
      <c r="A36" s="130" t="s">
        <v>281</v>
      </c>
      <c r="B36" s="130" t="s">
        <v>32</v>
      </c>
      <c r="C36" s="130">
        <v>68</v>
      </c>
      <c r="D36" s="130" t="s">
        <v>118</v>
      </c>
    </row>
    <row r="37" spans="1:4" ht="115.5" x14ac:dyDescent="0.25">
      <c r="A37" s="130" t="s">
        <v>282</v>
      </c>
      <c r="B37" s="130" t="s">
        <v>32</v>
      </c>
      <c r="C37" s="130">
        <v>69</v>
      </c>
      <c r="D37" s="130" t="s">
        <v>118</v>
      </c>
    </row>
    <row r="38" spans="1:4" ht="115.5" x14ac:dyDescent="0.25">
      <c r="A38" s="130" t="s">
        <v>283</v>
      </c>
      <c r="B38" s="130" t="s">
        <v>32</v>
      </c>
      <c r="C38" s="130">
        <v>69</v>
      </c>
      <c r="D38" s="130" t="s">
        <v>118</v>
      </c>
    </row>
    <row r="39" spans="1:4" ht="66" x14ac:dyDescent="0.25">
      <c r="A39" s="130" t="s">
        <v>284</v>
      </c>
      <c r="B39" s="130" t="s">
        <v>32</v>
      </c>
      <c r="C39" s="130">
        <v>69</v>
      </c>
      <c r="D39" s="130" t="s">
        <v>118</v>
      </c>
    </row>
    <row r="40" spans="1:4" ht="61.5" customHeight="1" x14ac:dyDescent="0.25">
      <c r="A40" s="130" t="s">
        <v>285</v>
      </c>
      <c r="B40" s="130" t="s">
        <v>32</v>
      </c>
      <c r="C40" s="130">
        <v>69</v>
      </c>
      <c r="D40" s="130" t="s">
        <v>118</v>
      </c>
    </row>
    <row r="41" spans="1:4" ht="66" x14ac:dyDescent="0.25">
      <c r="A41" s="130" t="s">
        <v>286</v>
      </c>
      <c r="B41" s="130" t="s">
        <v>32</v>
      </c>
      <c r="C41" s="130">
        <v>69</v>
      </c>
      <c r="D41" s="130" t="s">
        <v>118</v>
      </c>
    </row>
    <row r="42" spans="1:4" ht="49.5" x14ac:dyDescent="0.25">
      <c r="A42" s="130" t="s">
        <v>287</v>
      </c>
      <c r="B42" s="130" t="s">
        <v>32</v>
      </c>
      <c r="C42" s="130">
        <v>69</v>
      </c>
      <c r="D42" s="130" t="s">
        <v>118</v>
      </c>
    </row>
    <row r="43" spans="1:4" ht="49.5" x14ac:dyDescent="0.25">
      <c r="A43" s="130" t="s">
        <v>288</v>
      </c>
      <c r="B43" s="130" t="s">
        <v>32</v>
      </c>
      <c r="C43" s="130">
        <v>70</v>
      </c>
      <c r="D43" s="130" t="s">
        <v>118</v>
      </c>
    </row>
    <row r="44" spans="1:4" ht="66" x14ac:dyDescent="0.25">
      <c r="A44" s="130" t="s">
        <v>289</v>
      </c>
      <c r="B44" s="130" t="s">
        <v>32</v>
      </c>
      <c r="C44" s="130">
        <v>70</v>
      </c>
      <c r="D44" s="130" t="s">
        <v>118</v>
      </c>
    </row>
    <row r="45" spans="1:4" ht="66" x14ac:dyDescent="0.25">
      <c r="A45" s="132" t="s">
        <v>290</v>
      </c>
      <c r="B45" s="132" t="s">
        <v>32</v>
      </c>
      <c r="C45" s="132" t="s">
        <v>291</v>
      </c>
      <c r="D45" s="193" t="s">
        <v>356</v>
      </c>
    </row>
    <row r="46" spans="1:4" ht="280.5" x14ac:dyDescent="0.25">
      <c r="A46" s="130" t="s">
        <v>292</v>
      </c>
      <c r="B46" s="130" t="s">
        <v>32</v>
      </c>
      <c r="C46" s="130">
        <v>70</v>
      </c>
      <c r="D46" s="130" t="s">
        <v>118</v>
      </c>
    </row>
    <row r="47" spans="1:4" x14ac:dyDescent="0.25">
      <c r="A47" s="275" t="s">
        <v>293</v>
      </c>
      <c r="B47" s="275"/>
      <c r="C47" s="275"/>
      <c r="D47" s="275"/>
    </row>
    <row r="48" spans="1:4" ht="49.5" x14ac:dyDescent="0.25">
      <c r="A48" s="130" t="s">
        <v>294</v>
      </c>
      <c r="B48" s="130" t="s">
        <v>32</v>
      </c>
      <c r="C48" s="130" t="s">
        <v>295</v>
      </c>
      <c r="D48" s="130"/>
    </row>
    <row r="49" spans="1:4" x14ac:dyDescent="0.25">
      <c r="A49" s="275" t="s">
        <v>296</v>
      </c>
      <c r="B49" s="275"/>
      <c r="C49" s="275"/>
      <c r="D49" s="275"/>
    </row>
    <row r="50" spans="1:4" ht="99" x14ac:dyDescent="0.25">
      <c r="A50" s="130" t="s">
        <v>297</v>
      </c>
      <c r="B50" s="130" t="s">
        <v>32</v>
      </c>
      <c r="C50" s="130" t="s">
        <v>298</v>
      </c>
      <c r="D50" s="130" t="s">
        <v>118</v>
      </c>
    </row>
    <row r="51" spans="1:4" x14ac:dyDescent="0.25">
      <c r="A51" s="273" t="s">
        <v>299</v>
      </c>
      <c r="B51" s="273"/>
      <c r="C51" s="273"/>
      <c r="D51" s="273"/>
    </row>
    <row r="52" spans="1:4" ht="33" x14ac:dyDescent="0.25">
      <c r="A52" s="130" t="s">
        <v>300</v>
      </c>
      <c r="B52" s="130" t="s">
        <v>32</v>
      </c>
      <c r="C52" s="131" t="s">
        <v>227</v>
      </c>
      <c r="D52" s="130" t="s">
        <v>118</v>
      </c>
    </row>
    <row r="53" spans="1:4" x14ac:dyDescent="0.25">
      <c r="A53" s="130" t="s">
        <v>301</v>
      </c>
      <c r="B53" s="130" t="s">
        <v>32</v>
      </c>
      <c r="C53" s="131" t="s">
        <v>228</v>
      </c>
      <c r="D53" s="130" t="s">
        <v>118</v>
      </c>
    </row>
    <row r="54" spans="1:4" ht="49.5" x14ac:dyDescent="0.25">
      <c r="A54" s="130" t="s">
        <v>302</v>
      </c>
      <c r="B54" s="130" t="s">
        <v>32</v>
      </c>
      <c r="C54" s="131" t="s">
        <v>227</v>
      </c>
      <c r="D54" s="130" t="s">
        <v>118</v>
      </c>
    </row>
    <row r="55" spans="1:4" ht="99" x14ac:dyDescent="0.25">
      <c r="A55" s="130" t="s">
        <v>303</v>
      </c>
      <c r="B55" s="130" t="s">
        <v>46</v>
      </c>
      <c r="C55" s="131" t="s">
        <v>46</v>
      </c>
      <c r="D55" s="130" t="s">
        <v>118</v>
      </c>
    </row>
    <row r="56" spans="1:4" x14ac:dyDescent="0.25">
      <c r="A56" s="273" t="s">
        <v>304</v>
      </c>
      <c r="B56" s="273"/>
      <c r="C56" s="273"/>
      <c r="D56" s="273"/>
    </row>
    <row r="57" spans="1:4" x14ac:dyDescent="0.25">
      <c r="A57" s="134" t="s">
        <v>305</v>
      </c>
      <c r="B57" s="135" t="s">
        <v>32</v>
      </c>
      <c r="C57" s="136" t="s">
        <v>306</v>
      </c>
      <c r="D57" s="130" t="s">
        <v>118</v>
      </c>
    </row>
    <row r="58" spans="1:4" x14ac:dyDescent="0.25">
      <c r="C58" s="129"/>
    </row>
    <row r="59" spans="1:4" x14ac:dyDescent="0.25">
      <c r="C59" s="129"/>
    </row>
    <row r="60" spans="1:4" x14ac:dyDescent="0.25">
      <c r="C60" s="129"/>
    </row>
    <row r="61" spans="1:4" x14ac:dyDescent="0.25">
      <c r="C61" s="129"/>
    </row>
    <row r="62" spans="1:4" x14ac:dyDescent="0.25">
      <c r="C62" s="129"/>
    </row>
    <row r="63" spans="1:4" x14ac:dyDescent="0.25">
      <c r="C63" s="129"/>
    </row>
    <row r="64" spans="1:4" x14ac:dyDescent="0.25">
      <c r="C64" s="129"/>
    </row>
    <row r="65" spans="3:3" x14ac:dyDescent="0.25">
      <c r="C65" s="129"/>
    </row>
    <row r="66" spans="3:3" x14ac:dyDescent="0.25">
      <c r="C66" s="129"/>
    </row>
    <row r="67" spans="3:3" x14ac:dyDescent="0.25">
      <c r="C67" s="129"/>
    </row>
    <row r="68" spans="3:3" x14ac:dyDescent="0.25">
      <c r="C68" s="129"/>
    </row>
    <row r="69" spans="3:3" x14ac:dyDescent="0.25">
      <c r="C69" s="129"/>
    </row>
    <row r="70" spans="3:3" x14ac:dyDescent="0.25">
      <c r="C70" s="129"/>
    </row>
    <row r="71" spans="3:3" x14ac:dyDescent="0.25">
      <c r="C71" s="129"/>
    </row>
    <row r="72" spans="3:3" x14ac:dyDescent="0.25">
      <c r="C72" s="129"/>
    </row>
    <row r="73" spans="3:3" ht="74.25" customHeight="1" x14ac:dyDescent="0.25">
      <c r="C73" s="129"/>
    </row>
    <row r="74" spans="3:3" x14ac:dyDescent="0.25">
      <c r="C74" s="129"/>
    </row>
    <row r="75" spans="3:3" x14ac:dyDescent="0.25">
      <c r="C75" s="129"/>
    </row>
    <row r="76" spans="3:3" x14ac:dyDescent="0.25">
      <c r="C76" s="129"/>
    </row>
    <row r="77" spans="3:3" ht="155.25" customHeight="1" x14ac:dyDescent="0.25">
      <c r="C77" s="129"/>
    </row>
    <row r="78" spans="3:3" x14ac:dyDescent="0.25">
      <c r="C78" s="129"/>
    </row>
    <row r="79" spans="3:3" x14ac:dyDescent="0.25">
      <c r="C79" s="129"/>
    </row>
    <row r="80" spans="3:3" x14ac:dyDescent="0.25">
      <c r="C80" s="129"/>
    </row>
    <row r="81" spans="3:3" x14ac:dyDescent="0.25">
      <c r="C81" s="129"/>
    </row>
    <row r="82" spans="3:3" x14ac:dyDescent="0.25">
      <c r="C82" s="129"/>
    </row>
    <row r="83" spans="3:3" x14ac:dyDescent="0.25">
      <c r="C83" s="129"/>
    </row>
    <row r="84" spans="3:3" x14ac:dyDescent="0.25">
      <c r="C84" s="129"/>
    </row>
    <row r="85" spans="3:3" x14ac:dyDescent="0.25">
      <c r="C85" s="129"/>
    </row>
    <row r="86" spans="3:3" x14ac:dyDescent="0.25">
      <c r="C86" s="129"/>
    </row>
    <row r="87" spans="3:3" x14ac:dyDescent="0.25">
      <c r="C87" s="129"/>
    </row>
    <row r="88" spans="3:3" x14ac:dyDescent="0.25">
      <c r="C88" s="129"/>
    </row>
    <row r="89" spans="3:3" x14ac:dyDescent="0.25">
      <c r="C89" s="129"/>
    </row>
    <row r="90" spans="3:3" x14ac:dyDescent="0.25">
      <c r="C90" s="129"/>
    </row>
    <row r="91" spans="3:3" x14ac:dyDescent="0.25">
      <c r="C91" s="129"/>
    </row>
    <row r="92" spans="3:3" x14ac:dyDescent="0.25">
      <c r="C92" s="129"/>
    </row>
    <row r="93" spans="3:3" x14ac:dyDescent="0.25">
      <c r="C93" s="129"/>
    </row>
    <row r="94" spans="3:3" x14ac:dyDescent="0.25">
      <c r="C94" s="129"/>
    </row>
    <row r="95" spans="3:3" ht="230.25" customHeight="1" x14ac:dyDescent="0.25">
      <c r="C95" s="129"/>
    </row>
    <row r="96" spans="3:3" x14ac:dyDescent="0.25">
      <c r="C96" s="129"/>
    </row>
    <row r="97" spans="3:3" x14ac:dyDescent="0.25">
      <c r="C97" s="129"/>
    </row>
    <row r="98" spans="3:3" x14ac:dyDescent="0.25">
      <c r="C98" s="129"/>
    </row>
    <row r="99" spans="3:3" x14ac:dyDescent="0.25">
      <c r="C99" s="129"/>
    </row>
    <row r="100" spans="3:3" x14ac:dyDescent="0.25">
      <c r="C100" s="129"/>
    </row>
    <row r="101" spans="3:3" x14ac:dyDescent="0.25">
      <c r="C101" s="129"/>
    </row>
    <row r="102" spans="3:3" x14ac:dyDescent="0.25">
      <c r="C102" s="129"/>
    </row>
    <row r="103" spans="3:3" x14ac:dyDescent="0.25">
      <c r="C103" s="129"/>
    </row>
    <row r="104" spans="3:3" x14ac:dyDescent="0.25">
      <c r="C104" s="129"/>
    </row>
    <row r="105" spans="3:3" x14ac:dyDescent="0.25">
      <c r="C105" s="129"/>
    </row>
    <row r="106" spans="3:3" x14ac:dyDescent="0.25">
      <c r="C106" s="129"/>
    </row>
    <row r="107" spans="3:3" x14ac:dyDescent="0.25">
      <c r="C107" s="129"/>
    </row>
    <row r="108" spans="3:3" x14ac:dyDescent="0.25">
      <c r="C108" s="129"/>
    </row>
    <row r="109" spans="3:3" x14ac:dyDescent="0.25">
      <c r="C109" s="129"/>
    </row>
    <row r="110" spans="3:3" x14ac:dyDescent="0.25">
      <c r="C110" s="129"/>
    </row>
    <row r="111" spans="3:3" x14ac:dyDescent="0.25">
      <c r="C111" s="129"/>
    </row>
    <row r="112" spans="3:3" x14ac:dyDescent="0.25">
      <c r="C112" s="129"/>
    </row>
    <row r="113" spans="3:3" x14ac:dyDescent="0.25">
      <c r="C113" s="129"/>
    </row>
    <row r="114" spans="3:3" x14ac:dyDescent="0.25">
      <c r="C114" s="129"/>
    </row>
    <row r="115" spans="3:3" x14ac:dyDescent="0.25">
      <c r="C115" s="129"/>
    </row>
    <row r="116" spans="3:3" x14ac:dyDescent="0.25">
      <c r="C116" s="129"/>
    </row>
    <row r="117" spans="3:3" ht="123.75" customHeight="1" x14ac:dyDescent="0.25">
      <c r="C117" s="129"/>
    </row>
    <row r="118" spans="3:3" x14ac:dyDescent="0.25">
      <c r="C118" s="129"/>
    </row>
    <row r="119" spans="3:3" x14ac:dyDescent="0.25">
      <c r="C119" s="129"/>
    </row>
    <row r="120" spans="3:3" x14ac:dyDescent="0.25">
      <c r="C120" s="129"/>
    </row>
    <row r="121" spans="3:3" x14ac:dyDescent="0.25">
      <c r="C121" s="129"/>
    </row>
    <row r="122" spans="3:3" x14ac:dyDescent="0.25">
      <c r="C122" s="129"/>
    </row>
    <row r="123" spans="3:3" x14ac:dyDescent="0.25">
      <c r="C123" s="129"/>
    </row>
    <row r="124" spans="3:3" x14ac:dyDescent="0.25">
      <c r="C124" s="129"/>
    </row>
    <row r="125" spans="3:3" x14ac:dyDescent="0.25">
      <c r="C125" s="129"/>
    </row>
    <row r="126" spans="3:3" x14ac:dyDescent="0.25">
      <c r="C126" s="129"/>
    </row>
    <row r="127" spans="3:3" x14ac:dyDescent="0.25">
      <c r="C127" s="129"/>
    </row>
    <row r="128" spans="3:3" x14ac:dyDescent="0.25">
      <c r="C128" s="129"/>
    </row>
    <row r="129" spans="3:3" x14ac:dyDescent="0.25">
      <c r="C129" s="129"/>
    </row>
    <row r="130" spans="3:3" x14ac:dyDescent="0.25">
      <c r="C130" s="129"/>
    </row>
    <row r="131" spans="3:3" x14ac:dyDescent="0.25">
      <c r="C131" s="129"/>
    </row>
    <row r="132" spans="3:3" x14ac:dyDescent="0.25">
      <c r="C132" s="129"/>
    </row>
    <row r="133" spans="3:3" x14ac:dyDescent="0.25">
      <c r="C133" s="129"/>
    </row>
    <row r="134" spans="3:3" x14ac:dyDescent="0.25">
      <c r="C134" s="129"/>
    </row>
    <row r="135" spans="3:3" x14ac:dyDescent="0.25">
      <c r="C135" s="129"/>
    </row>
    <row r="136" spans="3:3" x14ac:dyDescent="0.25">
      <c r="C136" s="129"/>
    </row>
    <row r="137" spans="3:3" x14ac:dyDescent="0.25">
      <c r="C137" s="129"/>
    </row>
    <row r="138" spans="3:3" x14ac:dyDescent="0.25">
      <c r="C138" s="129"/>
    </row>
    <row r="139" spans="3:3" x14ac:dyDescent="0.25">
      <c r="C139" s="129"/>
    </row>
    <row r="140" spans="3:3" x14ac:dyDescent="0.25">
      <c r="C140" s="129"/>
    </row>
    <row r="141" spans="3:3" x14ac:dyDescent="0.25">
      <c r="C141" s="129"/>
    </row>
    <row r="142" spans="3:3" x14ac:dyDescent="0.25">
      <c r="C142" s="129"/>
    </row>
    <row r="143" spans="3:3" x14ac:dyDescent="0.25">
      <c r="C143" s="129"/>
    </row>
    <row r="144" spans="3:3" x14ac:dyDescent="0.25">
      <c r="C144" s="129"/>
    </row>
    <row r="145" spans="3:3" x14ac:dyDescent="0.25">
      <c r="C145" s="129"/>
    </row>
    <row r="146" spans="3:3" x14ac:dyDescent="0.25">
      <c r="C146" s="129"/>
    </row>
    <row r="147" spans="3:3" x14ac:dyDescent="0.25">
      <c r="C147" s="129"/>
    </row>
    <row r="148" spans="3:3" x14ac:dyDescent="0.25">
      <c r="C148" s="129"/>
    </row>
    <row r="149" spans="3:3" x14ac:dyDescent="0.25">
      <c r="C149" s="129"/>
    </row>
    <row r="150" spans="3:3" x14ac:dyDescent="0.25">
      <c r="C150" s="129"/>
    </row>
    <row r="151" spans="3:3" x14ac:dyDescent="0.25">
      <c r="C151" s="129"/>
    </row>
    <row r="152" spans="3:3" s="137" customFormat="1" x14ac:dyDescent="0.3"/>
    <row r="153" spans="3:3" s="137" customFormat="1" ht="35.25" customHeight="1" x14ac:dyDescent="0.3"/>
    <row r="154" spans="3:3" x14ac:dyDescent="0.25">
      <c r="C154" s="129"/>
    </row>
    <row r="155" spans="3:3" x14ac:dyDescent="0.25">
      <c r="C155" s="129"/>
    </row>
    <row r="156" spans="3:3" x14ac:dyDescent="0.25">
      <c r="C156" s="129"/>
    </row>
    <row r="157" spans="3:3" x14ac:dyDescent="0.25">
      <c r="C157" s="129"/>
    </row>
    <row r="158" spans="3:3" s="137" customFormat="1" x14ac:dyDescent="0.3"/>
    <row r="159" spans="3:3" ht="78" customHeight="1" x14ac:dyDescent="0.25">
      <c r="C159" s="129"/>
    </row>
  </sheetData>
  <mergeCells count="16">
    <mergeCell ref="A47:D47"/>
    <mergeCell ref="A49:D49"/>
    <mergeCell ref="A51:D51"/>
    <mergeCell ref="A56:D56"/>
    <mergeCell ref="A6:D6"/>
    <mergeCell ref="A12:D12"/>
    <mergeCell ref="A13:D13"/>
    <mergeCell ref="A21:D21"/>
    <mergeCell ref="A27:D27"/>
    <mergeCell ref="A31:D31"/>
    <mergeCell ref="A1:D1"/>
    <mergeCell ref="A2:D2"/>
    <mergeCell ref="A3:A5"/>
    <mergeCell ref="B3:B5"/>
    <mergeCell ref="C3:C5"/>
    <mergeCell ref="D3:D5"/>
  </mergeCells>
  <pageMargins left="0.70866141732283472" right="0.70866141732283472" top="0.74803149606299213" bottom="0.74803149606299213" header="0" footer="0"/>
  <pageSetup scale="72"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15"/>
  <sheetViews>
    <sheetView showGridLines="0" zoomScale="110" zoomScaleNormal="110" workbookViewId="0">
      <selection activeCell="A3" sqref="A3:O3"/>
    </sheetView>
  </sheetViews>
  <sheetFormatPr baseColWidth="10" defaultColWidth="8.85546875" defaultRowHeight="15" x14ac:dyDescent="0.25"/>
  <cols>
    <col min="1" max="1" width="21.42578125" bestFit="1" customWidth="1"/>
    <col min="2" max="2" width="48.7109375" customWidth="1"/>
    <col min="3" max="3" width="8.85546875" customWidth="1"/>
    <col min="4" max="4" width="10" style="16" customWidth="1"/>
    <col min="5" max="5" width="29.42578125" customWidth="1"/>
    <col min="6" max="6" width="2.7109375" customWidth="1"/>
    <col min="7" max="7" width="6.5703125" bestFit="1" customWidth="1"/>
    <col min="8" max="8" width="20.28515625" style="17" customWidth="1"/>
    <col min="9" max="9" width="32" customWidth="1"/>
    <col min="10" max="10" width="11.42578125" customWidth="1"/>
    <col min="11" max="11" width="11.5703125" bestFit="1" customWidth="1"/>
    <col min="12" max="12" width="8.42578125" customWidth="1"/>
    <col min="13" max="13" width="16.85546875" customWidth="1"/>
    <col min="14" max="14" width="13.5703125" customWidth="1"/>
    <col min="15" max="15" width="25" customWidth="1"/>
    <col min="16" max="241" width="11.42578125" customWidth="1"/>
    <col min="242" max="242" width="21.28515625" bestFit="1" customWidth="1"/>
    <col min="243" max="243" width="21.42578125" bestFit="1" customWidth="1"/>
    <col min="244" max="244" width="48.7109375" customWidth="1"/>
    <col min="251" max="251" width="21.42578125" bestFit="1" customWidth="1"/>
    <col min="252" max="252" width="48.7109375" customWidth="1"/>
    <col min="253" max="253" width="8.85546875" customWidth="1"/>
    <col min="254" max="254" width="5.7109375" bestFit="1" customWidth="1"/>
    <col min="255" max="255" width="11.42578125" customWidth="1"/>
    <col min="256" max="256" width="24.5703125" customWidth="1"/>
    <col min="257" max="257" width="0" hidden="1" customWidth="1"/>
    <col min="258" max="258" width="11.42578125" customWidth="1"/>
    <col min="259" max="259" width="6.5703125" bestFit="1" customWidth="1"/>
    <col min="260" max="260" width="18.7109375" customWidth="1"/>
    <col min="261" max="261" width="20.5703125" customWidth="1"/>
    <col min="262" max="262" width="11.42578125" customWidth="1"/>
    <col min="263" max="263" width="11.5703125" bestFit="1" customWidth="1"/>
    <col min="264" max="264" width="9.85546875" customWidth="1"/>
    <col min="265" max="265" width="8.42578125" customWidth="1"/>
    <col min="266" max="267" width="0" hidden="1" customWidth="1"/>
    <col min="268" max="268" width="11.42578125" customWidth="1"/>
    <col min="269" max="269" width="10.85546875" customWidth="1"/>
    <col min="270" max="270" width="13.5703125" customWidth="1"/>
    <col min="271" max="271" width="25" customWidth="1"/>
    <col min="272" max="497" width="11.42578125" customWidth="1"/>
    <col min="498" max="498" width="21.28515625" bestFit="1" customWidth="1"/>
    <col min="499" max="499" width="21.42578125" bestFit="1" customWidth="1"/>
    <col min="500" max="500" width="48.7109375" customWidth="1"/>
    <col min="507" max="507" width="21.42578125" bestFit="1" customWidth="1"/>
    <col min="508" max="508" width="48.7109375" customWidth="1"/>
    <col min="509" max="509" width="8.85546875" customWidth="1"/>
    <col min="510" max="510" width="5.7109375" bestFit="1" customWidth="1"/>
    <col min="511" max="511" width="11.42578125" customWidth="1"/>
    <col min="512" max="512" width="24.5703125" customWidth="1"/>
    <col min="513" max="513" width="0" hidden="1" customWidth="1"/>
    <col min="514" max="514" width="11.42578125" customWidth="1"/>
    <col min="515" max="515" width="6.5703125" bestFit="1" customWidth="1"/>
    <col min="516" max="516" width="18.7109375" customWidth="1"/>
    <col min="517" max="517" width="20.5703125" customWidth="1"/>
    <col min="518" max="518" width="11.42578125" customWidth="1"/>
    <col min="519" max="519" width="11.5703125" bestFit="1" customWidth="1"/>
    <col min="520" max="520" width="9.85546875" customWidth="1"/>
    <col min="521" max="521" width="8.42578125" customWidth="1"/>
    <col min="522" max="523" width="0" hidden="1" customWidth="1"/>
    <col min="524" max="524" width="11.42578125" customWidth="1"/>
    <col min="525" max="525" width="10.85546875" customWidth="1"/>
    <col min="526" max="526" width="13.5703125" customWidth="1"/>
    <col min="527" max="527" width="25" customWidth="1"/>
    <col min="528" max="753" width="11.42578125" customWidth="1"/>
    <col min="754" max="754" width="21.28515625" bestFit="1" customWidth="1"/>
    <col min="755" max="755" width="21.42578125" bestFit="1" customWidth="1"/>
    <col min="756" max="756" width="48.7109375" customWidth="1"/>
    <col min="763" max="763" width="21.42578125" bestFit="1" customWidth="1"/>
    <col min="764" max="764" width="48.7109375" customWidth="1"/>
    <col min="765" max="765" width="8.85546875" customWidth="1"/>
    <col min="766" max="766" width="5.7109375" bestFit="1" customWidth="1"/>
    <col min="767" max="767" width="11.42578125" customWidth="1"/>
    <col min="768" max="768" width="24.5703125" customWidth="1"/>
    <col min="769" max="769" width="0" hidden="1" customWidth="1"/>
    <col min="770" max="770" width="11.42578125" customWidth="1"/>
    <col min="771" max="771" width="6.5703125" bestFit="1" customWidth="1"/>
    <col min="772" max="772" width="18.7109375" customWidth="1"/>
    <col min="773" max="773" width="20.5703125" customWidth="1"/>
    <col min="774" max="774" width="11.42578125" customWidth="1"/>
    <col min="775" max="775" width="11.5703125" bestFit="1" customWidth="1"/>
    <col min="776" max="776" width="9.85546875" customWidth="1"/>
    <col min="777" max="777" width="8.42578125" customWidth="1"/>
    <col min="778" max="779" width="0" hidden="1" customWidth="1"/>
    <col min="780" max="780" width="11.42578125" customWidth="1"/>
    <col min="781" max="781" width="10.85546875" customWidth="1"/>
    <col min="782" max="782" width="13.5703125" customWidth="1"/>
    <col min="783" max="783" width="25" customWidth="1"/>
    <col min="784" max="1009" width="11.42578125" customWidth="1"/>
    <col min="1010" max="1010" width="21.28515625" bestFit="1" customWidth="1"/>
    <col min="1011" max="1011" width="21.42578125" bestFit="1" customWidth="1"/>
    <col min="1012" max="1012" width="48.7109375" customWidth="1"/>
    <col min="1019" max="1019" width="21.42578125" bestFit="1" customWidth="1"/>
    <col min="1020" max="1020" width="48.7109375" customWidth="1"/>
    <col min="1021" max="1021" width="8.85546875" customWidth="1"/>
    <col min="1022" max="1022" width="5.7109375" bestFit="1" customWidth="1"/>
    <col min="1023" max="1023" width="11.42578125" customWidth="1"/>
    <col min="1024" max="1024" width="24.5703125" customWidth="1"/>
    <col min="1025" max="1025" width="0" hidden="1" customWidth="1"/>
    <col min="1026" max="1026" width="11.42578125" customWidth="1"/>
    <col min="1027" max="1027" width="6.5703125" bestFit="1" customWidth="1"/>
    <col min="1028" max="1028" width="18.7109375" customWidth="1"/>
    <col min="1029" max="1029" width="20.5703125" customWidth="1"/>
    <col min="1030" max="1030" width="11.42578125" customWidth="1"/>
    <col min="1031" max="1031" width="11.5703125" bestFit="1" customWidth="1"/>
    <col min="1032" max="1032" width="9.85546875" customWidth="1"/>
    <col min="1033" max="1033" width="8.42578125" customWidth="1"/>
    <col min="1034" max="1035" width="0" hidden="1" customWidth="1"/>
    <col min="1036" max="1036" width="11.42578125" customWidth="1"/>
    <col min="1037" max="1037" width="10.85546875" customWidth="1"/>
    <col min="1038" max="1038" width="13.5703125" customWidth="1"/>
    <col min="1039" max="1039" width="25" customWidth="1"/>
    <col min="1040" max="1265" width="11.42578125" customWidth="1"/>
    <col min="1266" max="1266" width="21.28515625" bestFit="1" customWidth="1"/>
    <col min="1267" max="1267" width="21.42578125" bestFit="1" customWidth="1"/>
    <col min="1268" max="1268" width="48.7109375" customWidth="1"/>
    <col min="1275" max="1275" width="21.42578125" bestFit="1" customWidth="1"/>
    <col min="1276" max="1276" width="48.7109375" customWidth="1"/>
    <col min="1277" max="1277" width="8.85546875" customWidth="1"/>
    <col min="1278" max="1278" width="5.7109375" bestFit="1" customWidth="1"/>
    <col min="1279" max="1279" width="11.42578125" customWidth="1"/>
    <col min="1280" max="1280" width="24.5703125" customWidth="1"/>
    <col min="1281" max="1281" width="0" hidden="1" customWidth="1"/>
    <col min="1282" max="1282" width="11.42578125" customWidth="1"/>
    <col min="1283" max="1283" width="6.5703125" bestFit="1" customWidth="1"/>
    <col min="1284" max="1284" width="18.7109375" customWidth="1"/>
    <col min="1285" max="1285" width="20.5703125" customWidth="1"/>
    <col min="1286" max="1286" width="11.42578125" customWidth="1"/>
    <col min="1287" max="1287" width="11.5703125" bestFit="1" customWidth="1"/>
    <col min="1288" max="1288" width="9.85546875" customWidth="1"/>
    <col min="1289" max="1289" width="8.42578125" customWidth="1"/>
    <col min="1290" max="1291" width="0" hidden="1" customWidth="1"/>
    <col min="1292" max="1292" width="11.42578125" customWidth="1"/>
    <col min="1293" max="1293" width="10.85546875" customWidth="1"/>
    <col min="1294" max="1294" width="13.5703125" customWidth="1"/>
    <col min="1295" max="1295" width="25" customWidth="1"/>
    <col min="1296" max="1521" width="11.42578125" customWidth="1"/>
    <col min="1522" max="1522" width="21.28515625" bestFit="1" customWidth="1"/>
    <col min="1523" max="1523" width="21.42578125" bestFit="1" customWidth="1"/>
    <col min="1524" max="1524" width="48.7109375" customWidth="1"/>
    <col min="1531" max="1531" width="21.42578125" bestFit="1" customWidth="1"/>
    <col min="1532" max="1532" width="48.7109375" customWidth="1"/>
    <col min="1533" max="1533" width="8.85546875" customWidth="1"/>
    <col min="1534" max="1534" width="5.7109375" bestFit="1" customWidth="1"/>
    <col min="1535" max="1535" width="11.42578125" customWidth="1"/>
    <col min="1536" max="1536" width="24.5703125" customWidth="1"/>
    <col min="1537" max="1537" width="0" hidden="1" customWidth="1"/>
    <col min="1538" max="1538" width="11.42578125" customWidth="1"/>
    <col min="1539" max="1539" width="6.5703125" bestFit="1" customWidth="1"/>
    <col min="1540" max="1540" width="18.7109375" customWidth="1"/>
    <col min="1541" max="1541" width="20.5703125" customWidth="1"/>
    <col min="1542" max="1542" width="11.42578125" customWidth="1"/>
    <col min="1543" max="1543" width="11.5703125" bestFit="1" customWidth="1"/>
    <col min="1544" max="1544" width="9.85546875" customWidth="1"/>
    <col min="1545" max="1545" width="8.42578125" customWidth="1"/>
    <col min="1546" max="1547" width="0" hidden="1" customWidth="1"/>
    <col min="1548" max="1548" width="11.42578125" customWidth="1"/>
    <col min="1549" max="1549" width="10.85546875" customWidth="1"/>
    <col min="1550" max="1550" width="13.5703125" customWidth="1"/>
    <col min="1551" max="1551" width="25" customWidth="1"/>
    <col min="1552" max="1777" width="11.42578125" customWidth="1"/>
    <col min="1778" max="1778" width="21.28515625" bestFit="1" customWidth="1"/>
    <col min="1779" max="1779" width="21.42578125" bestFit="1" customWidth="1"/>
    <col min="1780" max="1780" width="48.7109375" customWidth="1"/>
    <col min="1787" max="1787" width="21.42578125" bestFit="1" customWidth="1"/>
    <col min="1788" max="1788" width="48.7109375" customWidth="1"/>
    <col min="1789" max="1789" width="8.85546875" customWidth="1"/>
    <col min="1790" max="1790" width="5.7109375" bestFit="1" customWidth="1"/>
    <col min="1791" max="1791" width="11.42578125" customWidth="1"/>
    <col min="1792" max="1792" width="24.5703125" customWidth="1"/>
    <col min="1793" max="1793" width="0" hidden="1" customWidth="1"/>
    <col min="1794" max="1794" width="11.42578125" customWidth="1"/>
    <col min="1795" max="1795" width="6.5703125" bestFit="1" customWidth="1"/>
    <col min="1796" max="1796" width="18.7109375" customWidth="1"/>
    <col min="1797" max="1797" width="20.5703125" customWidth="1"/>
    <col min="1798" max="1798" width="11.42578125" customWidth="1"/>
    <col min="1799" max="1799" width="11.5703125" bestFit="1" customWidth="1"/>
    <col min="1800" max="1800" width="9.85546875" customWidth="1"/>
    <col min="1801" max="1801" width="8.42578125" customWidth="1"/>
    <col min="1802" max="1803" width="0" hidden="1" customWidth="1"/>
    <col min="1804" max="1804" width="11.42578125" customWidth="1"/>
    <col min="1805" max="1805" width="10.85546875" customWidth="1"/>
    <col min="1806" max="1806" width="13.5703125" customWidth="1"/>
    <col min="1807" max="1807" width="25" customWidth="1"/>
    <col min="1808" max="2033" width="11.42578125" customWidth="1"/>
    <col min="2034" max="2034" width="21.28515625" bestFit="1" customWidth="1"/>
    <col min="2035" max="2035" width="21.42578125" bestFit="1" customWidth="1"/>
    <col min="2036" max="2036" width="48.7109375" customWidth="1"/>
    <col min="2043" max="2043" width="21.42578125" bestFit="1" customWidth="1"/>
    <col min="2044" max="2044" width="48.7109375" customWidth="1"/>
    <col min="2045" max="2045" width="8.85546875" customWidth="1"/>
    <col min="2046" max="2046" width="5.7109375" bestFit="1" customWidth="1"/>
    <col min="2047" max="2047" width="11.42578125" customWidth="1"/>
    <col min="2048" max="2048" width="24.5703125" customWidth="1"/>
    <col min="2049" max="2049" width="0" hidden="1" customWidth="1"/>
    <col min="2050" max="2050" width="11.42578125" customWidth="1"/>
    <col min="2051" max="2051" width="6.5703125" bestFit="1" customWidth="1"/>
    <col min="2052" max="2052" width="18.7109375" customWidth="1"/>
    <col min="2053" max="2053" width="20.5703125" customWidth="1"/>
    <col min="2054" max="2054" width="11.42578125" customWidth="1"/>
    <col min="2055" max="2055" width="11.5703125" bestFit="1" customWidth="1"/>
    <col min="2056" max="2056" width="9.85546875" customWidth="1"/>
    <col min="2057" max="2057" width="8.42578125" customWidth="1"/>
    <col min="2058" max="2059" width="0" hidden="1" customWidth="1"/>
    <col min="2060" max="2060" width="11.42578125" customWidth="1"/>
    <col min="2061" max="2061" width="10.85546875" customWidth="1"/>
    <col min="2062" max="2062" width="13.5703125" customWidth="1"/>
    <col min="2063" max="2063" width="25" customWidth="1"/>
    <col min="2064" max="2289" width="11.42578125" customWidth="1"/>
    <col min="2290" max="2290" width="21.28515625" bestFit="1" customWidth="1"/>
    <col min="2291" max="2291" width="21.42578125" bestFit="1" customWidth="1"/>
    <col min="2292" max="2292" width="48.7109375" customWidth="1"/>
    <col min="2299" max="2299" width="21.42578125" bestFit="1" customWidth="1"/>
    <col min="2300" max="2300" width="48.7109375" customWidth="1"/>
    <col min="2301" max="2301" width="8.85546875" customWidth="1"/>
    <col min="2302" max="2302" width="5.7109375" bestFit="1" customWidth="1"/>
    <col min="2303" max="2303" width="11.42578125" customWidth="1"/>
    <col min="2304" max="2304" width="24.5703125" customWidth="1"/>
    <col min="2305" max="2305" width="0" hidden="1" customWidth="1"/>
    <col min="2306" max="2306" width="11.42578125" customWidth="1"/>
    <col min="2307" max="2307" width="6.5703125" bestFit="1" customWidth="1"/>
    <col min="2308" max="2308" width="18.7109375" customWidth="1"/>
    <col min="2309" max="2309" width="20.5703125" customWidth="1"/>
    <col min="2310" max="2310" width="11.42578125" customWidth="1"/>
    <col min="2311" max="2311" width="11.5703125" bestFit="1" customWidth="1"/>
    <col min="2312" max="2312" width="9.85546875" customWidth="1"/>
    <col min="2313" max="2313" width="8.42578125" customWidth="1"/>
    <col min="2314" max="2315" width="0" hidden="1" customWidth="1"/>
    <col min="2316" max="2316" width="11.42578125" customWidth="1"/>
    <col min="2317" max="2317" width="10.85546875" customWidth="1"/>
    <col min="2318" max="2318" width="13.5703125" customWidth="1"/>
    <col min="2319" max="2319" width="25" customWidth="1"/>
    <col min="2320" max="2545" width="11.42578125" customWidth="1"/>
    <col min="2546" max="2546" width="21.28515625" bestFit="1" customWidth="1"/>
    <col min="2547" max="2547" width="21.42578125" bestFit="1" customWidth="1"/>
    <col min="2548" max="2548" width="48.7109375" customWidth="1"/>
    <col min="2555" max="2555" width="21.42578125" bestFit="1" customWidth="1"/>
    <col min="2556" max="2556" width="48.7109375" customWidth="1"/>
    <col min="2557" max="2557" width="8.85546875" customWidth="1"/>
    <col min="2558" max="2558" width="5.7109375" bestFit="1" customWidth="1"/>
    <col min="2559" max="2559" width="11.42578125" customWidth="1"/>
    <col min="2560" max="2560" width="24.5703125" customWidth="1"/>
    <col min="2561" max="2561" width="0" hidden="1" customWidth="1"/>
    <col min="2562" max="2562" width="11.42578125" customWidth="1"/>
    <col min="2563" max="2563" width="6.5703125" bestFit="1" customWidth="1"/>
    <col min="2564" max="2564" width="18.7109375" customWidth="1"/>
    <col min="2565" max="2565" width="20.5703125" customWidth="1"/>
    <col min="2566" max="2566" width="11.42578125" customWidth="1"/>
    <col min="2567" max="2567" width="11.5703125" bestFit="1" customWidth="1"/>
    <col min="2568" max="2568" width="9.85546875" customWidth="1"/>
    <col min="2569" max="2569" width="8.42578125" customWidth="1"/>
    <col min="2570" max="2571" width="0" hidden="1" customWidth="1"/>
    <col min="2572" max="2572" width="11.42578125" customWidth="1"/>
    <col min="2573" max="2573" width="10.85546875" customWidth="1"/>
    <col min="2574" max="2574" width="13.5703125" customWidth="1"/>
    <col min="2575" max="2575" width="25" customWidth="1"/>
    <col min="2576" max="2801" width="11.42578125" customWidth="1"/>
    <col min="2802" max="2802" width="21.28515625" bestFit="1" customWidth="1"/>
    <col min="2803" max="2803" width="21.42578125" bestFit="1" customWidth="1"/>
    <col min="2804" max="2804" width="48.7109375" customWidth="1"/>
    <col min="2811" max="2811" width="21.42578125" bestFit="1" customWidth="1"/>
    <col min="2812" max="2812" width="48.7109375" customWidth="1"/>
    <col min="2813" max="2813" width="8.85546875" customWidth="1"/>
    <col min="2814" max="2814" width="5.7109375" bestFit="1" customWidth="1"/>
    <col min="2815" max="2815" width="11.42578125" customWidth="1"/>
    <col min="2816" max="2816" width="24.5703125" customWidth="1"/>
    <col min="2817" max="2817" width="0" hidden="1" customWidth="1"/>
    <col min="2818" max="2818" width="11.42578125" customWidth="1"/>
    <col min="2819" max="2819" width="6.5703125" bestFit="1" customWidth="1"/>
    <col min="2820" max="2820" width="18.7109375" customWidth="1"/>
    <col min="2821" max="2821" width="20.5703125" customWidth="1"/>
    <col min="2822" max="2822" width="11.42578125" customWidth="1"/>
    <col min="2823" max="2823" width="11.5703125" bestFit="1" customWidth="1"/>
    <col min="2824" max="2824" width="9.85546875" customWidth="1"/>
    <col min="2825" max="2825" width="8.42578125" customWidth="1"/>
    <col min="2826" max="2827" width="0" hidden="1" customWidth="1"/>
    <col min="2828" max="2828" width="11.42578125" customWidth="1"/>
    <col min="2829" max="2829" width="10.85546875" customWidth="1"/>
    <col min="2830" max="2830" width="13.5703125" customWidth="1"/>
    <col min="2831" max="2831" width="25" customWidth="1"/>
    <col min="2832" max="3057" width="11.42578125" customWidth="1"/>
    <col min="3058" max="3058" width="21.28515625" bestFit="1" customWidth="1"/>
    <col min="3059" max="3059" width="21.42578125" bestFit="1" customWidth="1"/>
    <col min="3060" max="3060" width="48.7109375" customWidth="1"/>
    <col min="3067" max="3067" width="21.42578125" bestFit="1" customWidth="1"/>
    <col min="3068" max="3068" width="48.7109375" customWidth="1"/>
    <col min="3069" max="3069" width="8.85546875" customWidth="1"/>
    <col min="3070" max="3070" width="5.7109375" bestFit="1" customWidth="1"/>
    <col min="3071" max="3071" width="11.42578125" customWidth="1"/>
    <col min="3072" max="3072" width="24.5703125" customWidth="1"/>
    <col min="3073" max="3073" width="0" hidden="1" customWidth="1"/>
    <col min="3074" max="3074" width="11.42578125" customWidth="1"/>
    <col min="3075" max="3075" width="6.5703125" bestFit="1" customWidth="1"/>
    <col min="3076" max="3076" width="18.7109375" customWidth="1"/>
    <col min="3077" max="3077" width="20.5703125" customWidth="1"/>
    <col min="3078" max="3078" width="11.42578125" customWidth="1"/>
    <col min="3079" max="3079" width="11.5703125" bestFit="1" customWidth="1"/>
    <col min="3080" max="3080" width="9.85546875" customWidth="1"/>
    <col min="3081" max="3081" width="8.42578125" customWidth="1"/>
    <col min="3082" max="3083" width="0" hidden="1" customWidth="1"/>
    <col min="3084" max="3084" width="11.42578125" customWidth="1"/>
    <col min="3085" max="3085" width="10.85546875" customWidth="1"/>
    <col min="3086" max="3086" width="13.5703125" customWidth="1"/>
    <col min="3087" max="3087" width="25" customWidth="1"/>
    <col min="3088" max="3313" width="11.42578125" customWidth="1"/>
    <col min="3314" max="3314" width="21.28515625" bestFit="1" customWidth="1"/>
    <col min="3315" max="3315" width="21.42578125" bestFit="1" customWidth="1"/>
    <col min="3316" max="3316" width="48.7109375" customWidth="1"/>
    <col min="3323" max="3323" width="21.42578125" bestFit="1" customWidth="1"/>
    <col min="3324" max="3324" width="48.7109375" customWidth="1"/>
    <col min="3325" max="3325" width="8.85546875" customWidth="1"/>
    <col min="3326" max="3326" width="5.7109375" bestFit="1" customWidth="1"/>
    <col min="3327" max="3327" width="11.42578125" customWidth="1"/>
    <col min="3328" max="3328" width="24.5703125" customWidth="1"/>
    <col min="3329" max="3329" width="0" hidden="1" customWidth="1"/>
    <col min="3330" max="3330" width="11.42578125" customWidth="1"/>
    <col min="3331" max="3331" width="6.5703125" bestFit="1" customWidth="1"/>
    <col min="3332" max="3332" width="18.7109375" customWidth="1"/>
    <col min="3333" max="3333" width="20.5703125" customWidth="1"/>
    <col min="3334" max="3334" width="11.42578125" customWidth="1"/>
    <col min="3335" max="3335" width="11.5703125" bestFit="1" customWidth="1"/>
    <col min="3336" max="3336" width="9.85546875" customWidth="1"/>
    <col min="3337" max="3337" width="8.42578125" customWidth="1"/>
    <col min="3338" max="3339" width="0" hidden="1" customWidth="1"/>
    <col min="3340" max="3340" width="11.42578125" customWidth="1"/>
    <col min="3341" max="3341" width="10.85546875" customWidth="1"/>
    <col min="3342" max="3342" width="13.5703125" customWidth="1"/>
    <col min="3343" max="3343" width="25" customWidth="1"/>
    <col min="3344" max="3569" width="11.42578125" customWidth="1"/>
    <col min="3570" max="3570" width="21.28515625" bestFit="1" customWidth="1"/>
    <col min="3571" max="3571" width="21.42578125" bestFit="1" customWidth="1"/>
    <col min="3572" max="3572" width="48.7109375" customWidth="1"/>
    <col min="3579" max="3579" width="21.42578125" bestFit="1" customWidth="1"/>
    <col min="3580" max="3580" width="48.7109375" customWidth="1"/>
    <col min="3581" max="3581" width="8.85546875" customWidth="1"/>
    <col min="3582" max="3582" width="5.7109375" bestFit="1" customWidth="1"/>
    <col min="3583" max="3583" width="11.42578125" customWidth="1"/>
    <col min="3584" max="3584" width="24.5703125" customWidth="1"/>
    <col min="3585" max="3585" width="0" hidden="1" customWidth="1"/>
    <col min="3586" max="3586" width="11.42578125" customWidth="1"/>
    <col min="3587" max="3587" width="6.5703125" bestFit="1" customWidth="1"/>
    <col min="3588" max="3588" width="18.7109375" customWidth="1"/>
    <col min="3589" max="3589" width="20.5703125" customWidth="1"/>
    <col min="3590" max="3590" width="11.42578125" customWidth="1"/>
    <col min="3591" max="3591" width="11.5703125" bestFit="1" customWidth="1"/>
    <col min="3592" max="3592" width="9.85546875" customWidth="1"/>
    <col min="3593" max="3593" width="8.42578125" customWidth="1"/>
    <col min="3594" max="3595" width="0" hidden="1" customWidth="1"/>
    <col min="3596" max="3596" width="11.42578125" customWidth="1"/>
    <col min="3597" max="3597" width="10.85546875" customWidth="1"/>
    <col min="3598" max="3598" width="13.5703125" customWidth="1"/>
    <col min="3599" max="3599" width="25" customWidth="1"/>
    <col min="3600" max="3825" width="11.42578125" customWidth="1"/>
    <col min="3826" max="3826" width="21.28515625" bestFit="1" customWidth="1"/>
    <col min="3827" max="3827" width="21.42578125" bestFit="1" customWidth="1"/>
    <col min="3828" max="3828" width="48.7109375" customWidth="1"/>
    <col min="3835" max="3835" width="21.42578125" bestFit="1" customWidth="1"/>
    <col min="3836" max="3836" width="48.7109375" customWidth="1"/>
    <col min="3837" max="3837" width="8.85546875" customWidth="1"/>
    <col min="3838" max="3838" width="5.7109375" bestFit="1" customWidth="1"/>
    <col min="3839" max="3839" width="11.42578125" customWidth="1"/>
    <col min="3840" max="3840" width="24.5703125" customWidth="1"/>
    <col min="3841" max="3841" width="0" hidden="1" customWidth="1"/>
    <col min="3842" max="3842" width="11.42578125" customWidth="1"/>
    <col min="3843" max="3843" width="6.5703125" bestFit="1" customWidth="1"/>
    <col min="3844" max="3844" width="18.7109375" customWidth="1"/>
    <col min="3845" max="3845" width="20.5703125" customWidth="1"/>
    <col min="3846" max="3846" width="11.42578125" customWidth="1"/>
    <col min="3847" max="3847" width="11.5703125" bestFit="1" customWidth="1"/>
    <col min="3848" max="3848" width="9.85546875" customWidth="1"/>
    <col min="3849" max="3849" width="8.42578125" customWidth="1"/>
    <col min="3850" max="3851" width="0" hidden="1" customWidth="1"/>
    <col min="3852" max="3852" width="11.42578125" customWidth="1"/>
    <col min="3853" max="3853" width="10.85546875" customWidth="1"/>
    <col min="3854" max="3854" width="13.5703125" customWidth="1"/>
    <col min="3855" max="3855" width="25" customWidth="1"/>
    <col min="3856" max="4081" width="11.42578125" customWidth="1"/>
    <col min="4082" max="4082" width="21.28515625" bestFit="1" customWidth="1"/>
    <col min="4083" max="4083" width="21.42578125" bestFit="1" customWidth="1"/>
    <col min="4084" max="4084" width="48.7109375" customWidth="1"/>
    <col min="4091" max="4091" width="21.42578125" bestFit="1" customWidth="1"/>
    <col min="4092" max="4092" width="48.7109375" customWidth="1"/>
    <col min="4093" max="4093" width="8.85546875" customWidth="1"/>
    <col min="4094" max="4094" width="5.7109375" bestFit="1" customWidth="1"/>
    <col min="4095" max="4095" width="11.42578125" customWidth="1"/>
    <col min="4096" max="4096" width="24.5703125" customWidth="1"/>
    <col min="4097" max="4097" width="0" hidden="1" customWidth="1"/>
    <col min="4098" max="4098" width="11.42578125" customWidth="1"/>
    <col min="4099" max="4099" width="6.5703125" bestFit="1" customWidth="1"/>
    <col min="4100" max="4100" width="18.7109375" customWidth="1"/>
    <col min="4101" max="4101" width="20.5703125" customWidth="1"/>
    <col min="4102" max="4102" width="11.42578125" customWidth="1"/>
    <col min="4103" max="4103" width="11.5703125" bestFit="1" customWidth="1"/>
    <col min="4104" max="4104" width="9.85546875" customWidth="1"/>
    <col min="4105" max="4105" width="8.42578125" customWidth="1"/>
    <col min="4106" max="4107" width="0" hidden="1" customWidth="1"/>
    <col min="4108" max="4108" width="11.42578125" customWidth="1"/>
    <col min="4109" max="4109" width="10.85546875" customWidth="1"/>
    <col min="4110" max="4110" width="13.5703125" customWidth="1"/>
    <col min="4111" max="4111" width="25" customWidth="1"/>
    <col min="4112" max="4337" width="11.42578125" customWidth="1"/>
    <col min="4338" max="4338" width="21.28515625" bestFit="1" customWidth="1"/>
    <col min="4339" max="4339" width="21.42578125" bestFit="1" customWidth="1"/>
    <col min="4340" max="4340" width="48.7109375" customWidth="1"/>
    <col min="4347" max="4347" width="21.42578125" bestFit="1" customWidth="1"/>
    <col min="4348" max="4348" width="48.7109375" customWidth="1"/>
    <col min="4349" max="4349" width="8.85546875" customWidth="1"/>
    <col min="4350" max="4350" width="5.7109375" bestFit="1" customWidth="1"/>
    <col min="4351" max="4351" width="11.42578125" customWidth="1"/>
    <col min="4352" max="4352" width="24.5703125" customWidth="1"/>
    <col min="4353" max="4353" width="0" hidden="1" customWidth="1"/>
    <col min="4354" max="4354" width="11.42578125" customWidth="1"/>
    <col min="4355" max="4355" width="6.5703125" bestFit="1" customWidth="1"/>
    <col min="4356" max="4356" width="18.7109375" customWidth="1"/>
    <col min="4357" max="4357" width="20.5703125" customWidth="1"/>
    <col min="4358" max="4358" width="11.42578125" customWidth="1"/>
    <col min="4359" max="4359" width="11.5703125" bestFit="1" customWidth="1"/>
    <col min="4360" max="4360" width="9.85546875" customWidth="1"/>
    <col min="4361" max="4361" width="8.42578125" customWidth="1"/>
    <col min="4362" max="4363" width="0" hidden="1" customWidth="1"/>
    <col min="4364" max="4364" width="11.42578125" customWidth="1"/>
    <col min="4365" max="4365" width="10.85546875" customWidth="1"/>
    <col min="4366" max="4366" width="13.5703125" customWidth="1"/>
    <col min="4367" max="4367" width="25" customWidth="1"/>
    <col min="4368" max="4593" width="11.42578125" customWidth="1"/>
    <col min="4594" max="4594" width="21.28515625" bestFit="1" customWidth="1"/>
    <col min="4595" max="4595" width="21.42578125" bestFit="1" customWidth="1"/>
    <col min="4596" max="4596" width="48.7109375" customWidth="1"/>
    <col min="4603" max="4603" width="21.42578125" bestFit="1" customWidth="1"/>
    <col min="4604" max="4604" width="48.7109375" customWidth="1"/>
    <col min="4605" max="4605" width="8.85546875" customWidth="1"/>
    <col min="4606" max="4606" width="5.7109375" bestFit="1" customWidth="1"/>
    <col min="4607" max="4607" width="11.42578125" customWidth="1"/>
    <col min="4608" max="4608" width="24.5703125" customWidth="1"/>
    <col min="4609" max="4609" width="0" hidden="1" customWidth="1"/>
    <col min="4610" max="4610" width="11.42578125" customWidth="1"/>
    <col min="4611" max="4611" width="6.5703125" bestFit="1" customWidth="1"/>
    <col min="4612" max="4612" width="18.7109375" customWidth="1"/>
    <col min="4613" max="4613" width="20.5703125" customWidth="1"/>
    <col min="4614" max="4614" width="11.42578125" customWidth="1"/>
    <col min="4615" max="4615" width="11.5703125" bestFit="1" customWidth="1"/>
    <col min="4616" max="4616" width="9.85546875" customWidth="1"/>
    <col min="4617" max="4617" width="8.42578125" customWidth="1"/>
    <col min="4618" max="4619" width="0" hidden="1" customWidth="1"/>
    <col min="4620" max="4620" width="11.42578125" customWidth="1"/>
    <col min="4621" max="4621" width="10.85546875" customWidth="1"/>
    <col min="4622" max="4622" width="13.5703125" customWidth="1"/>
    <col min="4623" max="4623" width="25" customWidth="1"/>
    <col min="4624" max="4849" width="11.42578125" customWidth="1"/>
    <col min="4850" max="4850" width="21.28515625" bestFit="1" customWidth="1"/>
    <col min="4851" max="4851" width="21.42578125" bestFit="1" customWidth="1"/>
    <col min="4852" max="4852" width="48.7109375" customWidth="1"/>
    <col min="4859" max="4859" width="21.42578125" bestFit="1" customWidth="1"/>
    <col min="4860" max="4860" width="48.7109375" customWidth="1"/>
    <col min="4861" max="4861" width="8.85546875" customWidth="1"/>
    <col min="4862" max="4862" width="5.7109375" bestFit="1" customWidth="1"/>
    <col min="4863" max="4863" width="11.42578125" customWidth="1"/>
    <col min="4864" max="4864" width="24.5703125" customWidth="1"/>
    <col min="4865" max="4865" width="0" hidden="1" customWidth="1"/>
    <col min="4866" max="4866" width="11.42578125" customWidth="1"/>
    <col min="4867" max="4867" width="6.5703125" bestFit="1" customWidth="1"/>
    <col min="4868" max="4868" width="18.7109375" customWidth="1"/>
    <col min="4869" max="4869" width="20.5703125" customWidth="1"/>
    <col min="4870" max="4870" width="11.42578125" customWidth="1"/>
    <col min="4871" max="4871" width="11.5703125" bestFit="1" customWidth="1"/>
    <col min="4872" max="4872" width="9.85546875" customWidth="1"/>
    <col min="4873" max="4873" width="8.42578125" customWidth="1"/>
    <col min="4874" max="4875" width="0" hidden="1" customWidth="1"/>
    <col min="4876" max="4876" width="11.42578125" customWidth="1"/>
    <col min="4877" max="4877" width="10.85546875" customWidth="1"/>
    <col min="4878" max="4878" width="13.5703125" customWidth="1"/>
    <col min="4879" max="4879" width="25" customWidth="1"/>
    <col min="4880" max="5105" width="11.42578125" customWidth="1"/>
    <col min="5106" max="5106" width="21.28515625" bestFit="1" customWidth="1"/>
    <col min="5107" max="5107" width="21.42578125" bestFit="1" customWidth="1"/>
    <col min="5108" max="5108" width="48.7109375" customWidth="1"/>
    <col min="5115" max="5115" width="21.42578125" bestFit="1" customWidth="1"/>
    <col min="5116" max="5116" width="48.7109375" customWidth="1"/>
    <col min="5117" max="5117" width="8.85546875" customWidth="1"/>
    <col min="5118" max="5118" width="5.7109375" bestFit="1" customWidth="1"/>
    <col min="5119" max="5119" width="11.42578125" customWidth="1"/>
    <col min="5120" max="5120" width="24.5703125" customWidth="1"/>
    <col min="5121" max="5121" width="0" hidden="1" customWidth="1"/>
    <col min="5122" max="5122" width="11.42578125" customWidth="1"/>
    <col min="5123" max="5123" width="6.5703125" bestFit="1" customWidth="1"/>
    <col min="5124" max="5124" width="18.7109375" customWidth="1"/>
    <col min="5125" max="5125" width="20.5703125" customWidth="1"/>
    <col min="5126" max="5126" width="11.42578125" customWidth="1"/>
    <col min="5127" max="5127" width="11.5703125" bestFit="1" customWidth="1"/>
    <col min="5128" max="5128" width="9.85546875" customWidth="1"/>
    <col min="5129" max="5129" width="8.42578125" customWidth="1"/>
    <col min="5130" max="5131" width="0" hidden="1" customWidth="1"/>
    <col min="5132" max="5132" width="11.42578125" customWidth="1"/>
    <col min="5133" max="5133" width="10.85546875" customWidth="1"/>
    <col min="5134" max="5134" width="13.5703125" customWidth="1"/>
    <col min="5135" max="5135" width="25" customWidth="1"/>
    <col min="5136" max="5361" width="11.42578125" customWidth="1"/>
    <col min="5362" max="5362" width="21.28515625" bestFit="1" customWidth="1"/>
    <col min="5363" max="5363" width="21.42578125" bestFit="1" customWidth="1"/>
    <col min="5364" max="5364" width="48.7109375" customWidth="1"/>
    <col min="5371" max="5371" width="21.42578125" bestFit="1" customWidth="1"/>
    <col min="5372" max="5372" width="48.7109375" customWidth="1"/>
    <col min="5373" max="5373" width="8.85546875" customWidth="1"/>
    <col min="5374" max="5374" width="5.7109375" bestFit="1" customWidth="1"/>
    <col min="5375" max="5375" width="11.42578125" customWidth="1"/>
    <col min="5376" max="5376" width="24.5703125" customWidth="1"/>
    <col min="5377" max="5377" width="0" hidden="1" customWidth="1"/>
    <col min="5378" max="5378" width="11.42578125" customWidth="1"/>
    <col min="5379" max="5379" width="6.5703125" bestFit="1" customWidth="1"/>
    <col min="5380" max="5380" width="18.7109375" customWidth="1"/>
    <col min="5381" max="5381" width="20.5703125" customWidth="1"/>
    <col min="5382" max="5382" width="11.42578125" customWidth="1"/>
    <col min="5383" max="5383" width="11.5703125" bestFit="1" customWidth="1"/>
    <col min="5384" max="5384" width="9.85546875" customWidth="1"/>
    <col min="5385" max="5385" width="8.42578125" customWidth="1"/>
    <col min="5386" max="5387" width="0" hidden="1" customWidth="1"/>
    <col min="5388" max="5388" width="11.42578125" customWidth="1"/>
    <col min="5389" max="5389" width="10.85546875" customWidth="1"/>
    <col min="5390" max="5390" width="13.5703125" customWidth="1"/>
    <col min="5391" max="5391" width="25" customWidth="1"/>
    <col min="5392" max="5617" width="11.42578125" customWidth="1"/>
    <col min="5618" max="5618" width="21.28515625" bestFit="1" customWidth="1"/>
    <col min="5619" max="5619" width="21.42578125" bestFit="1" customWidth="1"/>
    <col min="5620" max="5620" width="48.7109375" customWidth="1"/>
    <col min="5627" max="5627" width="21.42578125" bestFit="1" customWidth="1"/>
    <col min="5628" max="5628" width="48.7109375" customWidth="1"/>
    <col min="5629" max="5629" width="8.85546875" customWidth="1"/>
    <col min="5630" max="5630" width="5.7109375" bestFit="1" customWidth="1"/>
    <col min="5631" max="5631" width="11.42578125" customWidth="1"/>
    <col min="5632" max="5632" width="24.5703125" customWidth="1"/>
    <col min="5633" max="5633" width="0" hidden="1" customWidth="1"/>
    <col min="5634" max="5634" width="11.42578125" customWidth="1"/>
    <col min="5635" max="5635" width="6.5703125" bestFit="1" customWidth="1"/>
    <col min="5636" max="5636" width="18.7109375" customWidth="1"/>
    <col min="5637" max="5637" width="20.5703125" customWidth="1"/>
    <col min="5638" max="5638" width="11.42578125" customWidth="1"/>
    <col min="5639" max="5639" width="11.5703125" bestFit="1" customWidth="1"/>
    <col min="5640" max="5640" width="9.85546875" customWidth="1"/>
    <col min="5641" max="5641" width="8.42578125" customWidth="1"/>
    <col min="5642" max="5643" width="0" hidden="1" customWidth="1"/>
    <col min="5644" max="5644" width="11.42578125" customWidth="1"/>
    <col min="5645" max="5645" width="10.85546875" customWidth="1"/>
    <col min="5646" max="5646" width="13.5703125" customWidth="1"/>
    <col min="5647" max="5647" width="25" customWidth="1"/>
    <col min="5648" max="5873" width="11.42578125" customWidth="1"/>
    <col min="5874" max="5874" width="21.28515625" bestFit="1" customWidth="1"/>
    <col min="5875" max="5875" width="21.42578125" bestFit="1" customWidth="1"/>
    <col min="5876" max="5876" width="48.7109375" customWidth="1"/>
    <col min="5883" max="5883" width="21.42578125" bestFit="1" customWidth="1"/>
    <col min="5884" max="5884" width="48.7109375" customWidth="1"/>
    <col min="5885" max="5885" width="8.85546875" customWidth="1"/>
    <col min="5886" max="5886" width="5.7109375" bestFit="1" customWidth="1"/>
    <col min="5887" max="5887" width="11.42578125" customWidth="1"/>
    <col min="5888" max="5888" width="24.5703125" customWidth="1"/>
    <col min="5889" max="5889" width="0" hidden="1" customWidth="1"/>
    <col min="5890" max="5890" width="11.42578125" customWidth="1"/>
    <col min="5891" max="5891" width="6.5703125" bestFit="1" customWidth="1"/>
    <col min="5892" max="5892" width="18.7109375" customWidth="1"/>
    <col min="5893" max="5893" width="20.5703125" customWidth="1"/>
    <col min="5894" max="5894" width="11.42578125" customWidth="1"/>
    <col min="5895" max="5895" width="11.5703125" bestFit="1" customWidth="1"/>
    <col min="5896" max="5896" width="9.85546875" customWidth="1"/>
    <col min="5897" max="5897" width="8.42578125" customWidth="1"/>
    <col min="5898" max="5899" width="0" hidden="1" customWidth="1"/>
    <col min="5900" max="5900" width="11.42578125" customWidth="1"/>
    <col min="5901" max="5901" width="10.85546875" customWidth="1"/>
    <col min="5902" max="5902" width="13.5703125" customWidth="1"/>
    <col min="5903" max="5903" width="25" customWidth="1"/>
    <col min="5904" max="6129" width="11.42578125" customWidth="1"/>
    <col min="6130" max="6130" width="21.28515625" bestFit="1" customWidth="1"/>
    <col min="6131" max="6131" width="21.42578125" bestFit="1" customWidth="1"/>
    <col min="6132" max="6132" width="48.7109375" customWidth="1"/>
    <col min="6139" max="6139" width="21.42578125" bestFit="1" customWidth="1"/>
    <col min="6140" max="6140" width="48.7109375" customWidth="1"/>
    <col min="6141" max="6141" width="8.85546875" customWidth="1"/>
    <col min="6142" max="6142" width="5.7109375" bestFit="1" customWidth="1"/>
    <col min="6143" max="6143" width="11.42578125" customWidth="1"/>
    <col min="6144" max="6144" width="24.5703125" customWidth="1"/>
    <col min="6145" max="6145" width="0" hidden="1" customWidth="1"/>
    <col min="6146" max="6146" width="11.42578125" customWidth="1"/>
    <col min="6147" max="6147" width="6.5703125" bestFit="1" customWidth="1"/>
    <col min="6148" max="6148" width="18.7109375" customWidth="1"/>
    <col min="6149" max="6149" width="20.5703125" customWidth="1"/>
    <col min="6150" max="6150" width="11.42578125" customWidth="1"/>
    <col min="6151" max="6151" width="11.5703125" bestFit="1" customWidth="1"/>
    <col min="6152" max="6152" width="9.85546875" customWidth="1"/>
    <col min="6153" max="6153" width="8.42578125" customWidth="1"/>
    <col min="6154" max="6155" width="0" hidden="1" customWidth="1"/>
    <col min="6156" max="6156" width="11.42578125" customWidth="1"/>
    <col min="6157" max="6157" width="10.85546875" customWidth="1"/>
    <col min="6158" max="6158" width="13.5703125" customWidth="1"/>
    <col min="6159" max="6159" width="25" customWidth="1"/>
    <col min="6160" max="6385" width="11.42578125" customWidth="1"/>
    <col min="6386" max="6386" width="21.28515625" bestFit="1" customWidth="1"/>
    <col min="6387" max="6387" width="21.42578125" bestFit="1" customWidth="1"/>
    <col min="6388" max="6388" width="48.7109375" customWidth="1"/>
    <col min="6395" max="6395" width="21.42578125" bestFit="1" customWidth="1"/>
    <col min="6396" max="6396" width="48.7109375" customWidth="1"/>
    <col min="6397" max="6397" width="8.85546875" customWidth="1"/>
    <col min="6398" max="6398" width="5.7109375" bestFit="1" customWidth="1"/>
    <col min="6399" max="6399" width="11.42578125" customWidth="1"/>
    <col min="6400" max="6400" width="24.5703125" customWidth="1"/>
    <col min="6401" max="6401" width="0" hidden="1" customWidth="1"/>
    <col min="6402" max="6402" width="11.42578125" customWidth="1"/>
    <col min="6403" max="6403" width="6.5703125" bestFit="1" customWidth="1"/>
    <col min="6404" max="6404" width="18.7109375" customWidth="1"/>
    <col min="6405" max="6405" width="20.5703125" customWidth="1"/>
    <col min="6406" max="6406" width="11.42578125" customWidth="1"/>
    <col min="6407" max="6407" width="11.5703125" bestFit="1" customWidth="1"/>
    <col min="6408" max="6408" width="9.85546875" customWidth="1"/>
    <col min="6409" max="6409" width="8.42578125" customWidth="1"/>
    <col min="6410" max="6411" width="0" hidden="1" customWidth="1"/>
    <col min="6412" max="6412" width="11.42578125" customWidth="1"/>
    <col min="6413" max="6413" width="10.85546875" customWidth="1"/>
    <col min="6414" max="6414" width="13.5703125" customWidth="1"/>
    <col min="6415" max="6415" width="25" customWidth="1"/>
    <col min="6416" max="6641" width="11.42578125" customWidth="1"/>
    <col min="6642" max="6642" width="21.28515625" bestFit="1" customWidth="1"/>
    <col min="6643" max="6643" width="21.42578125" bestFit="1" customWidth="1"/>
    <col min="6644" max="6644" width="48.7109375" customWidth="1"/>
    <col min="6651" max="6651" width="21.42578125" bestFit="1" customWidth="1"/>
    <col min="6652" max="6652" width="48.7109375" customWidth="1"/>
    <col min="6653" max="6653" width="8.85546875" customWidth="1"/>
    <col min="6654" max="6654" width="5.7109375" bestFit="1" customWidth="1"/>
    <col min="6655" max="6655" width="11.42578125" customWidth="1"/>
    <col min="6656" max="6656" width="24.5703125" customWidth="1"/>
    <col min="6657" max="6657" width="0" hidden="1" customWidth="1"/>
    <col min="6658" max="6658" width="11.42578125" customWidth="1"/>
    <col min="6659" max="6659" width="6.5703125" bestFit="1" customWidth="1"/>
    <col min="6660" max="6660" width="18.7109375" customWidth="1"/>
    <col min="6661" max="6661" width="20.5703125" customWidth="1"/>
    <col min="6662" max="6662" width="11.42578125" customWidth="1"/>
    <col min="6663" max="6663" width="11.5703125" bestFit="1" customWidth="1"/>
    <col min="6664" max="6664" width="9.85546875" customWidth="1"/>
    <col min="6665" max="6665" width="8.42578125" customWidth="1"/>
    <col min="6666" max="6667" width="0" hidden="1" customWidth="1"/>
    <col min="6668" max="6668" width="11.42578125" customWidth="1"/>
    <col min="6669" max="6669" width="10.85546875" customWidth="1"/>
    <col min="6670" max="6670" width="13.5703125" customWidth="1"/>
    <col min="6671" max="6671" width="25" customWidth="1"/>
    <col min="6672" max="6897" width="11.42578125" customWidth="1"/>
    <col min="6898" max="6898" width="21.28515625" bestFit="1" customWidth="1"/>
    <col min="6899" max="6899" width="21.42578125" bestFit="1" customWidth="1"/>
    <col min="6900" max="6900" width="48.7109375" customWidth="1"/>
    <col min="6907" max="6907" width="21.42578125" bestFit="1" customWidth="1"/>
    <col min="6908" max="6908" width="48.7109375" customWidth="1"/>
    <col min="6909" max="6909" width="8.85546875" customWidth="1"/>
    <col min="6910" max="6910" width="5.7109375" bestFit="1" customWidth="1"/>
    <col min="6911" max="6911" width="11.42578125" customWidth="1"/>
    <col min="6912" max="6912" width="24.5703125" customWidth="1"/>
    <col min="6913" max="6913" width="0" hidden="1" customWidth="1"/>
    <col min="6914" max="6914" width="11.42578125" customWidth="1"/>
    <col min="6915" max="6915" width="6.5703125" bestFit="1" customWidth="1"/>
    <col min="6916" max="6916" width="18.7109375" customWidth="1"/>
    <col min="6917" max="6917" width="20.5703125" customWidth="1"/>
    <col min="6918" max="6918" width="11.42578125" customWidth="1"/>
    <col min="6919" max="6919" width="11.5703125" bestFit="1" customWidth="1"/>
    <col min="6920" max="6920" width="9.85546875" customWidth="1"/>
    <col min="6921" max="6921" width="8.42578125" customWidth="1"/>
    <col min="6922" max="6923" width="0" hidden="1" customWidth="1"/>
    <col min="6924" max="6924" width="11.42578125" customWidth="1"/>
    <col min="6925" max="6925" width="10.85546875" customWidth="1"/>
    <col min="6926" max="6926" width="13.5703125" customWidth="1"/>
    <col min="6927" max="6927" width="25" customWidth="1"/>
    <col min="6928" max="7153" width="11.42578125" customWidth="1"/>
    <col min="7154" max="7154" width="21.28515625" bestFit="1" customWidth="1"/>
    <col min="7155" max="7155" width="21.42578125" bestFit="1" customWidth="1"/>
    <col min="7156" max="7156" width="48.7109375" customWidth="1"/>
    <col min="7163" max="7163" width="21.42578125" bestFit="1" customWidth="1"/>
    <col min="7164" max="7164" width="48.7109375" customWidth="1"/>
    <col min="7165" max="7165" width="8.85546875" customWidth="1"/>
    <col min="7166" max="7166" width="5.7109375" bestFit="1" customWidth="1"/>
    <col min="7167" max="7167" width="11.42578125" customWidth="1"/>
    <col min="7168" max="7168" width="24.5703125" customWidth="1"/>
    <col min="7169" max="7169" width="0" hidden="1" customWidth="1"/>
    <col min="7170" max="7170" width="11.42578125" customWidth="1"/>
    <col min="7171" max="7171" width="6.5703125" bestFit="1" customWidth="1"/>
    <col min="7172" max="7172" width="18.7109375" customWidth="1"/>
    <col min="7173" max="7173" width="20.5703125" customWidth="1"/>
    <col min="7174" max="7174" width="11.42578125" customWidth="1"/>
    <col min="7175" max="7175" width="11.5703125" bestFit="1" customWidth="1"/>
    <col min="7176" max="7176" width="9.85546875" customWidth="1"/>
    <col min="7177" max="7177" width="8.42578125" customWidth="1"/>
    <col min="7178" max="7179" width="0" hidden="1" customWidth="1"/>
    <col min="7180" max="7180" width="11.42578125" customWidth="1"/>
    <col min="7181" max="7181" width="10.85546875" customWidth="1"/>
    <col min="7182" max="7182" width="13.5703125" customWidth="1"/>
    <col min="7183" max="7183" width="25" customWidth="1"/>
    <col min="7184" max="7409" width="11.42578125" customWidth="1"/>
    <col min="7410" max="7410" width="21.28515625" bestFit="1" customWidth="1"/>
    <col min="7411" max="7411" width="21.42578125" bestFit="1" customWidth="1"/>
    <col min="7412" max="7412" width="48.7109375" customWidth="1"/>
    <col min="7419" max="7419" width="21.42578125" bestFit="1" customWidth="1"/>
    <col min="7420" max="7420" width="48.7109375" customWidth="1"/>
    <col min="7421" max="7421" width="8.85546875" customWidth="1"/>
    <col min="7422" max="7422" width="5.7109375" bestFit="1" customWidth="1"/>
    <col min="7423" max="7423" width="11.42578125" customWidth="1"/>
    <col min="7424" max="7424" width="24.5703125" customWidth="1"/>
    <col min="7425" max="7425" width="0" hidden="1" customWidth="1"/>
    <col min="7426" max="7426" width="11.42578125" customWidth="1"/>
    <col min="7427" max="7427" width="6.5703125" bestFit="1" customWidth="1"/>
    <col min="7428" max="7428" width="18.7109375" customWidth="1"/>
    <col min="7429" max="7429" width="20.5703125" customWidth="1"/>
    <col min="7430" max="7430" width="11.42578125" customWidth="1"/>
    <col min="7431" max="7431" width="11.5703125" bestFit="1" customWidth="1"/>
    <col min="7432" max="7432" width="9.85546875" customWidth="1"/>
    <col min="7433" max="7433" width="8.42578125" customWidth="1"/>
    <col min="7434" max="7435" width="0" hidden="1" customWidth="1"/>
    <col min="7436" max="7436" width="11.42578125" customWidth="1"/>
    <col min="7437" max="7437" width="10.85546875" customWidth="1"/>
    <col min="7438" max="7438" width="13.5703125" customWidth="1"/>
    <col min="7439" max="7439" width="25" customWidth="1"/>
    <col min="7440" max="7665" width="11.42578125" customWidth="1"/>
    <col min="7666" max="7666" width="21.28515625" bestFit="1" customWidth="1"/>
    <col min="7667" max="7667" width="21.42578125" bestFit="1" customWidth="1"/>
    <col min="7668" max="7668" width="48.7109375" customWidth="1"/>
    <col min="7675" max="7675" width="21.42578125" bestFit="1" customWidth="1"/>
    <col min="7676" max="7676" width="48.7109375" customWidth="1"/>
    <col min="7677" max="7677" width="8.85546875" customWidth="1"/>
    <col min="7678" max="7678" width="5.7109375" bestFit="1" customWidth="1"/>
    <col min="7679" max="7679" width="11.42578125" customWidth="1"/>
    <col min="7680" max="7680" width="24.5703125" customWidth="1"/>
    <col min="7681" max="7681" width="0" hidden="1" customWidth="1"/>
    <col min="7682" max="7682" width="11.42578125" customWidth="1"/>
    <col min="7683" max="7683" width="6.5703125" bestFit="1" customWidth="1"/>
    <col min="7684" max="7684" width="18.7109375" customWidth="1"/>
    <col min="7685" max="7685" width="20.5703125" customWidth="1"/>
    <col min="7686" max="7686" width="11.42578125" customWidth="1"/>
    <col min="7687" max="7687" width="11.5703125" bestFit="1" customWidth="1"/>
    <col min="7688" max="7688" width="9.85546875" customWidth="1"/>
    <col min="7689" max="7689" width="8.42578125" customWidth="1"/>
    <col min="7690" max="7691" width="0" hidden="1" customWidth="1"/>
    <col min="7692" max="7692" width="11.42578125" customWidth="1"/>
    <col min="7693" max="7693" width="10.85546875" customWidth="1"/>
    <col min="7694" max="7694" width="13.5703125" customWidth="1"/>
    <col min="7695" max="7695" width="25" customWidth="1"/>
    <col min="7696" max="7921" width="11.42578125" customWidth="1"/>
    <col min="7922" max="7922" width="21.28515625" bestFit="1" customWidth="1"/>
    <col min="7923" max="7923" width="21.42578125" bestFit="1" customWidth="1"/>
    <col min="7924" max="7924" width="48.7109375" customWidth="1"/>
    <col min="7931" max="7931" width="21.42578125" bestFit="1" customWidth="1"/>
    <col min="7932" max="7932" width="48.7109375" customWidth="1"/>
    <col min="7933" max="7933" width="8.85546875" customWidth="1"/>
    <col min="7934" max="7934" width="5.7109375" bestFit="1" customWidth="1"/>
    <col min="7935" max="7935" width="11.42578125" customWidth="1"/>
    <col min="7936" max="7936" width="24.5703125" customWidth="1"/>
    <col min="7937" max="7937" width="0" hidden="1" customWidth="1"/>
    <col min="7938" max="7938" width="11.42578125" customWidth="1"/>
    <col min="7939" max="7939" width="6.5703125" bestFit="1" customWidth="1"/>
    <col min="7940" max="7940" width="18.7109375" customWidth="1"/>
    <col min="7941" max="7941" width="20.5703125" customWidth="1"/>
    <col min="7942" max="7942" width="11.42578125" customWidth="1"/>
    <col min="7943" max="7943" width="11.5703125" bestFit="1" customWidth="1"/>
    <col min="7944" max="7944" width="9.85546875" customWidth="1"/>
    <col min="7945" max="7945" width="8.42578125" customWidth="1"/>
    <col min="7946" max="7947" width="0" hidden="1" customWidth="1"/>
    <col min="7948" max="7948" width="11.42578125" customWidth="1"/>
    <col min="7949" max="7949" width="10.85546875" customWidth="1"/>
    <col min="7950" max="7950" width="13.5703125" customWidth="1"/>
    <col min="7951" max="7951" width="25" customWidth="1"/>
    <col min="7952" max="8177" width="11.42578125" customWidth="1"/>
    <col min="8178" max="8178" width="21.28515625" bestFit="1" customWidth="1"/>
    <col min="8179" max="8179" width="21.42578125" bestFit="1" customWidth="1"/>
    <col min="8180" max="8180" width="48.7109375" customWidth="1"/>
    <col min="8187" max="8187" width="21.42578125" bestFit="1" customWidth="1"/>
    <col min="8188" max="8188" width="48.7109375" customWidth="1"/>
    <col min="8189" max="8189" width="8.85546875" customWidth="1"/>
    <col min="8190" max="8190" width="5.7109375" bestFit="1" customWidth="1"/>
    <col min="8191" max="8191" width="11.42578125" customWidth="1"/>
    <col min="8192" max="8192" width="24.5703125" customWidth="1"/>
    <col min="8193" max="8193" width="0" hidden="1" customWidth="1"/>
    <col min="8194" max="8194" width="11.42578125" customWidth="1"/>
    <col min="8195" max="8195" width="6.5703125" bestFit="1" customWidth="1"/>
    <col min="8196" max="8196" width="18.7109375" customWidth="1"/>
    <col min="8197" max="8197" width="20.5703125" customWidth="1"/>
    <col min="8198" max="8198" width="11.42578125" customWidth="1"/>
    <col min="8199" max="8199" width="11.5703125" bestFit="1" customWidth="1"/>
    <col min="8200" max="8200" width="9.85546875" customWidth="1"/>
    <col min="8201" max="8201" width="8.42578125" customWidth="1"/>
    <col min="8202" max="8203" width="0" hidden="1" customWidth="1"/>
    <col min="8204" max="8204" width="11.42578125" customWidth="1"/>
    <col min="8205" max="8205" width="10.85546875" customWidth="1"/>
    <col min="8206" max="8206" width="13.5703125" customWidth="1"/>
    <col min="8207" max="8207" width="25" customWidth="1"/>
    <col min="8208" max="8433" width="11.42578125" customWidth="1"/>
    <col min="8434" max="8434" width="21.28515625" bestFit="1" customWidth="1"/>
    <col min="8435" max="8435" width="21.42578125" bestFit="1" customWidth="1"/>
    <col min="8436" max="8436" width="48.7109375" customWidth="1"/>
    <col min="8443" max="8443" width="21.42578125" bestFit="1" customWidth="1"/>
    <col min="8444" max="8444" width="48.7109375" customWidth="1"/>
    <col min="8445" max="8445" width="8.85546875" customWidth="1"/>
    <col min="8446" max="8446" width="5.7109375" bestFit="1" customWidth="1"/>
    <col min="8447" max="8447" width="11.42578125" customWidth="1"/>
    <col min="8448" max="8448" width="24.5703125" customWidth="1"/>
    <col min="8449" max="8449" width="0" hidden="1" customWidth="1"/>
    <col min="8450" max="8450" width="11.42578125" customWidth="1"/>
    <col min="8451" max="8451" width="6.5703125" bestFit="1" customWidth="1"/>
    <col min="8452" max="8452" width="18.7109375" customWidth="1"/>
    <col min="8453" max="8453" width="20.5703125" customWidth="1"/>
    <col min="8454" max="8454" width="11.42578125" customWidth="1"/>
    <col min="8455" max="8455" width="11.5703125" bestFit="1" customWidth="1"/>
    <col min="8456" max="8456" width="9.85546875" customWidth="1"/>
    <col min="8457" max="8457" width="8.42578125" customWidth="1"/>
    <col min="8458" max="8459" width="0" hidden="1" customWidth="1"/>
    <col min="8460" max="8460" width="11.42578125" customWidth="1"/>
    <col min="8461" max="8461" width="10.85546875" customWidth="1"/>
    <col min="8462" max="8462" width="13.5703125" customWidth="1"/>
    <col min="8463" max="8463" width="25" customWidth="1"/>
    <col min="8464" max="8689" width="11.42578125" customWidth="1"/>
    <col min="8690" max="8690" width="21.28515625" bestFit="1" customWidth="1"/>
    <col min="8691" max="8691" width="21.42578125" bestFit="1" customWidth="1"/>
    <col min="8692" max="8692" width="48.7109375" customWidth="1"/>
    <col min="8699" max="8699" width="21.42578125" bestFit="1" customWidth="1"/>
    <col min="8700" max="8700" width="48.7109375" customWidth="1"/>
    <col min="8701" max="8701" width="8.85546875" customWidth="1"/>
    <col min="8702" max="8702" width="5.7109375" bestFit="1" customWidth="1"/>
    <col min="8703" max="8703" width="11.42578125" customWidth="1"/>
    <col min="8704" max="8704" width="24.5703125" customWidth="1"/>
    <col min="8705" max="8705" width="0" hidden="1" customWidth="1"/>
    <col min="8706" max="8706" width="11.42578125" customWidth="1"/>
    <col min="8707" max="8707" width="6.5703125" bestFit="1" customWidth="1"/>
    <col min="8708" max="8708" width="18.7109375" customWidth="1"/>
    <col min="8709" max="8709" width="20.5703125" customWidth="1"/>
    <col min="8710" max="8710" width="11.42578125" customWidth="1"/>
    <col min="8711" max="8711" width="11.5703125" bestFit="1" customWidth="1"/>
    <col min="8712" max="8712" width="9.85546875" customWidth="1"/>
    <col min="8713" max="8713" width="8.42578125" customWidth="1"/>
    <col min="8714" max="8715" width="0" hidden="1" customWidth="1"/>
    <col min="8716" max="8716" width="11.42578125" customWidth="1"/>
    <col min="8717" max="8717" width="10.85546875" customWidth="1"/>
    <col min="8718" max="8718" width="13.5703125" customWidth="1"/>
    <col min="8719" max="8719" width="25" customWidth="1"/>
    <col min="8720" max="8945" width="11.42578125" customWidth="1"/>
    <col min="8946" max="8946" width="21.28515625" bestFit="1" customWidth="1"/>
    <col min="8947" max="8947" width="21.42578125" bestFit="1" customWidth="1"/>
    <col min="8948" max="8948" width="48.7109375" customWidth="1"/>
    <col min="8955" max="8955" width="21.42578125" bestFit="1" customWidth="1"/>
    <col min="8956" max="8956" width="48.7109375" customWidth="1"/>
    <col min="8957" max="8957" width="8.85546875" customWidth="1"/>
    <col min="8958" max="8958" width="5.7109375" bestFit="1" customWidth="1"/>
    <col min="8959" max="8959" width="11.42578125" customWidth="1"/>
    <col min="8960" max="8960" width="24.5703125" customWidth="1"/>
    <col min="8961" max="8961" width="0" hidden="1" customWidth="1"/>
    <col min="8962" max="8962" width="11.42578125" customWidth="1"/>
    <col min="8963" max="8963" width="6.5703125" bestFit="1" customWidth="1"/>
    <col min="8964" max="8964" width="18.7109375" customWidth="1"/>
    <col min="8965" max="8965" width="20.5703125" customWidth="1"/>
    <col min="8966" max="8966" width="11.42578125" customWidth="1"/>
    <col min="8967" max="8967" width="11.5703125" bestFit="1" customWidth="1"/>
    <col min="8968" max="8968" width="9.85546875" customWidth="1"/>
    <col min="8969" max="8969" width="8.42578125" customWidth="1"/>
    <col min="8970" max="8971" width="0" hidden="1" customWidth="1"/>
    <col min="8972" max="8972" width="11.42578125" customWidth="1"/>
    <col min="8973" max="8973" width="10.85546875" customWidth="1"/>
    <col min="8974" max="8974" width="13.5703125" customWidth="1"/>
    <col min="8975" max="8975" width="25" customWidth="1"/>
    <col min="8976" max="9201" width="11.42578125" customWidth="1"/>
    <col min="9202" max="9202" width="21.28515625" bestFit="1" customWidth="1"/>
    <col min="9203" max="9203" width="21.42578125" bestFit="1" customWidth="1"/>
    <col min="9204" max="9204" width="48.7109375" customWidth="1"/>
    <col min="9211" max="9211" width="21.42578125" bestFit="1" customWidth="1"/>
    <col min="9212" max="9212" width="48.7109375" customWidth="1"/>
    <col min="9213" max="9213" width="8.85546875" customWidth="1"/>
    <col min="9214" max="9214" width="5.7109375" bestFit="1" customWidth="1"/>
    <col min="9215" max="9215" width="11.42578125" customWidth="1"/>
    <col min="9216" max="9216" width="24.5703125" customWidth="1"/>
    <col min="9217" max="9217" width="0" hidden="1" customWidth="1"/>
    <col min="9218" max="9218" width="11.42578125" customWidth="1"/>
    <col min="9219" max="9219" width="6.5703125" bestFit="1" customWidth="1"/>
    <col min="9220" max="9220" width="18.7109375" customWidth="1"/>
    <col min="9221" max="9221" width="20.5703125" customWidth="1"/>
    <col min="9222" max="9222" width="11.42578125" customWidth="1"/>
    <col min="9223" max="9223" width="11.5703125" bestFit="1" customWidth="1"/>
    <col min="9224" max="9224" width="9.85546875" customWidth="1"/>
    <col min="9225" max="9225" width="8.42578125" customWidth="1"/>
    <col min="9226" max="9227" width="0" hidden="1" customWidth="1"/>
    <col min="9228" max="9228" width="11.42578125" customWidth="1"/>
    <col min="9229" max="9229" width="10.85546875" customWidth="1"/>
    <col min="9230" max="9230" width="13.5703125" customWidth="1"/>
    <col min="9231" max="9231" width="25" customWidth="1"/>
    <col min="9232" max="9457" width="11.42578125" customWidth="1"/>
    <col min="9458" max="9458" width="21.28515625" bestFit="1" customWidth="1"/>
    <col min="9459" max="9459" width="21.42578125" bestFit="1" customWidth="1"/>
    <col min="9460" max="9460" width="48.7109375" customWidth="1"/>
    <col min="9467" max="9467" width="21.42578125" bestFit="1" customWidth="1"/>
    <col min="9468" max="9468" width="48.7109375" customWidth="1"/>
    <col min="9469" max="9469" width="8.85546875" customWidth="1"/>
    <col min="9470" max="9470" width="5.7109375" bestFit="1" customWidth="1"/>
    <col min="9471" max="9471" width="11.42578125" customWidth="1"/>
    <col min="9472" max="9472" width="24.5703125" customWidth="1"/>
    <col min="9473" max="9473" width="0" hidden="1" customWidth="1"/>
    <col min="9474" max="9474" width="11.42578125" customWidth="1"/>
    <col min="9475" max="9475" width="6.5703125" bestFit="1" customWidth="1"/>
    <col min="9476" max="9476" width="18.7109375" customWidth="1"/>
    <col min="9477" max="9477" width="20.5703125" customWidth="1"/>
    <col min="9478" max="9478" width="11.42578125" customWidth="1"/>
    <col min="9479" max="9479" width="11.5703125" bestFit="1" customWidth="1"/>
    <col min="9480" max="9480" width="9.85546875" customWidth="1"/>
    <col min="9481" max="9481" width="8.42578125" customWidth="1"/>
    <col min="9482" max="9483" width="0" hidden="1" customWidth="1"/>
    <col min="9484" max="9484" width="11.42578125" customWidth="1"/>
    <col min="9485" max="9485" width="10.85546875" customWidth="1"/>
    <col min="9486" max="9486" width="13.5703125" customWidth="1"/>
    <col min="9487" max="9487" width="25" customWidth="1"/>
    <col min="9488" max="9713" width="11.42578125" customWidth="1"/>
    <col min="9714" max="9714" width="21.28515625" bestFit="1" customWidth="1"/>
    <col min="9715" max="9715" width="21.42578125" bestFit="1" customWidth="1"/>
    <col min="9716" max="9716" width="48.7109375" customWidth="1"/>
    <col min="9723" max="9723" width="21.42578125" bestFit="1" customWidth="1"/>
    <col min="9724" max="9724" width="48.7109375" customWidth="1"/>
    <col min="9725" max="9725" width="8.85546875" customWidth="1"/>
    <col min="9726" max="9726" width="5.7109375" bestFit="1" customWidth="1"/>
    <col min="9727" max="9727" width="11.42578125" customWidth="1"/>
    <col min="9728" max="9728" width="24.5703125" customWidth="1"/>
    <col min="9729" max="9729" width="0" hidden="1" customWidth="1"/>
    <col min="9730" max="9730" width="11.42578125" customWidth="1"/>
    <col min="9731" max="9731" width="6.5703125" bestFit="1" customWidth="1"/>
    <col min="9732" max="9732" width="18.7109375" customWidth="1"/>
    <col min="9733" max="9733" width="20.5703125" customWidth="1"/>
    <col min="9734" max="9734" width="11.42578125" customWidth="1"/>
    <col min="9735" max="9735" width="11.5703125" bestFit="1" customWidth="1"/>
    <col min="9736" max="9736" width="9.85546875" customWidth="1"/>
    <col min="9737" max="9737" width="8.42578125" customWidth="1"/>
    <col min="9738" max="9739" width="0" hidden="1" customWidth="1"/>
    <col min="9740" max="9740" width="11.42578125" customWidth="1"/>
    <col min="9741" max="9741" width="10.85546875" customWidth="1"/>
    <col min="9742" max="9742" width="13.5703125" customWidth="1"/>
    <col min="9743" max="9743" width="25" customWidth="1"/>
    <col min="9744" max="9969" width="11.42578125" customWidth="1"/>
    <col min="9970" max="9970" width="21.28515625" bestFit="1" customWidth="1"/>
    <col min="9971" max="9971" width="21.42578125" bestFit="1" customWidth="1"/>
    <col min="9972" max="9972" width="48.7109375" customWidth="1"/>
    <col min="9979" max="9979" width="21.42578125" bestFit="1" customWidth="1"/>
    <col min="9980" max="9980" width="48.7109375" customWidth="1"/>
    <col min="9981" max="9981" width="8.85546875" customWidth="1"/>
    <col min="9982" max="9982" width="5.7109375" bestFit="1" customWidth="1"/>
    <col min="9983" max="9983" width="11.42578125" customWidth="1"/>
    <col min="9984" max="9984" width="24.5703125" customWidth="1"/>
    <col min="9985" max="9985" width="0" hidden="1" customWidth="1"/>
    <col min="9986" max="9986" width="11.42578125" customWidth="1"/>
    <col min="9987" max="9987" width="6.5703125" bestFit="1" customWidth="1"/>
    <col min="9988" max="9988" width="18.7109375" customWidth="1"/>
    <col min="9989" max="9989" width="20.5703125" customWidth="1"/>
    <col min="9990" max="9990" width="11.42578125" customWidth="1"/>
    <col min="9991" max="9991" width="11.5703125" bestFit="1" customWidth="1"/>
    <col min="9992" max="9992" width="9.85546875" customWidth="1"/>
    <col min="9993" max="9993" width="8.42578125" customWidth="1"/>
    <col min="9994" max="9995" width="0" hidden="1" customWidth="1"/>
    <col min="9996" max="9996" width="11.42578125" customWidth="1"/>
    <col min="9997" max="9997" width="10.85546875" customWidth="1"/>
    <col min="9998" max="9998" width="13.5703125" customWidth="1"/>
    <col min="9999" max="9999" width="25" customWidth="1"/>
    <col min="10000" max="10225" width="11.42578125" customWidth="1"/>
    <col min="10226" max="10226" width="21.28515625" bestFit="1" customWidth="1"/>
    <col min="10227" max="10227" width="21.42578125" bestFit="1" customWidth="1"/>
    <col min="10228" max="10228" width="48.7109375" customWidth="1"/>
    <col min="10235" max="10235" width="21.42578125" bestFit="1" customWidth="1"/>
    <col min="10236" max="10236" width="48.7109375" customWidth="1"/>
    <col min="10237" max="10237" width="8.85546875" customWidth="1"/>
    <col min="10238" max="10238" width="5.7109375" bestFit="1" customWidth="1"/>
    <col min="10239" max="10239" width="11.42578125" customWidth="1"/>
    <col min="10240" max="10240" width="24.5703125" customWidth="1"/>
    <col min="10241" max="10241" width="0" hidden="1" customWidth="1"/>
    <col min="10242" max="10242" width="11.42578125" customWidth="1"/>
    <col min="10243" max="10243" width="6.5703125" bestFit="1" customWidth="1"/>
    <col min="10244" max="10244" width="18.7109375" customWidth="1"/>
    <col min="10245" max="10245" width="20.5703125" customWidth="1"/>
    <col min="10246" max="10246" width="11.42578125" customWidth="1"/>
    <col min="10247" max="10247" width="11.5703125" bestFit="1" customWidth="1"/>
    <col min="10248" max="10248" width="9.85546875" customWidth="1"/>
    <col min="10249" max="10249" width="8.42578125" customWidth="1"/>
    <col min="10250" max="10251" width="0" hidden="1" customWidth="1"/>
    <col min="10252" max="10252" width="11.42578125" customWidth="1"/>
    <col min="10253" max="10253" width="10.85546875" customWidth="1"/>
    <col min="10254" max="10254" width="13.5703125" customWidth="1"/>
    <col min="10255" max="10255" width="25" customWidth="1"/>
    <col min="10256" max="10481" width="11.42578125" customWidth="1"/>
    <col min="10482" max="10482" width="21.28515625" bestFit="1" customWidth="1"/>
    <col min="10483" max="10483" width="21.42578125" bestFit="1" customWidth="1"/>
    <col min="10484" max="10484" width="48.7109375" customWidth="1"/>
    <col min="10491" max="10491" width="21.42578125" bestFit="1" customWidth="1"/>
    <col min="10492" max="10492" width="48.7109375" customWidth="1"/>
    <col min="10493" max="10493" width="8.85546875" customWidth="1"/>
    <col min="10494" max="10494" width="5.7109375" bestFit="1" customWidth="1"/>
    <col min="10495" max="10495" width="11.42578125" customWidth="1"/>
    <col min="10496" max="10496" width="24.5703125" customWidth="1"/>
    <col min="10497" max="10497" width="0" hidden="1" customWidth="1"/>
    <col min="10498" max="10498" width="11.42578125" customWidth="1"/>
    <col min="10499" max="10499" width="6.5703125" bestFit="1" customWidth="1"/>
    <col min="10500" max="10500" width="18.7109375" customWidth="1"/>
    <col min="10501" max="10501" width="20.5703125" customWidth="1"/>
    <col min="10502" max="10502" width="11.42578125" customWidth="1"/>
    <col min="10503" max="10503" width="11.5703125" bestFit="1" customWidth="1"/>
    <col min="10504" max="10504" width="9.85546875" customWidth="1"/>
    <col min="10505" max="10505" width="8.42578125" customWidth="1"/>
    <col min="10506" max="10507" width="0" hidden="1" customWidth="1"/>
    <col min="10508" max="10508" width="11.42578125" customWidth="1"/>
    <col min="10509" max="10509" width="10.85546875" customWidth="1"/>
    <col min="10510" max="10510" width="13.5703125" customWidth="1"/>
    <col min="10511" max="10511" width="25" customWidth="1"/>
    <col min="10512" max="10737" width="11.42578125" customWidth="1"/>
    <col min="10738" max="10738" width="21.28515625" bestFit="1" customWidth="1"/>
    <col min="10739" max="10739" width="21.42578125" bestFit="1" customWidth="1"/>
    <col min="10740" max="10740" width="48.7109375" customWidth="1"/>
    <col min="10747" max="10747" width="21.42578125" bestFit="1" customWidth="1"/>
    <col min="10748" max="10748" width="48.7109375" customWidth="1"/>
    <col min="10749" max="10749" width="8.85546875" customWidth="1"/>
    <col min="10750" max="10750" width="5.7109375" bestFit="1" customWidth="1"/>
    <col min="10751" max="10751" width="11.42578125" customWidth="1"/>
    <col min="10752" max="10752" width="24.5703125" customWidth="1"/>
    <col min="10753" max="10753" width="0" hidden="1" customWidth="1"/>
    <col min="10754" max="10754" width="11.42578125" customWidth="1"/>
    <col min="10755" max="10755" width="6.5703125" bestFit="1" customWidth="1"/>
    <col min="10756" max="10756" width="18.7109375" customWidth="1"/>
    <col min="10757" max="10757" width="20.5703125" customWidth="1"/>
    <col min="10758" max="10758" width="11.42578125" customWidth="1"/>
    <col min="10759" max="10759" width="11.5703125" bestFit="1" customWidth="1"/>
    <col min="10760" max="10760" width="9.85546875" customWidth="1"/>
    <col min="10761" max="10761" width="8.42578125" customWidth="1"/>
    <col min="10762" max="10763" width="0" hidden="1" customWidth="1"/>
    <col min="10764" max="10764" width="11.42578125" customWidth="1"/>
    <col min="10765" max="10765" width="10.85546875" customWidth="1"/>
    <col min="10766" max="10766" width="13.5703125" customWidth="1"/>
    <col min="10767" max="10767" width="25" customWidth="1"/>
    <col min="10768" max="10993" width="11.42578125" customWidth="1"/>
    <col min="10994" max="10994" width="21.28515625" bestFit="1" customWidth="1"/>
    <col min="10995" max="10995" width="21.42578125" bestFit="1" customWidth="1"/>
    <col min="10996" max="10996" width="48.7109375" customWidth="1"/>
    <col min="11003" max="11003" width="21.42578125" bestFit="1" customWidth="1"/>
    <col min="11004" max="11004" width="48.7109375" customWidth="1"/>
    <col min="11005" max="11005" width="8.85546875" customWidth="1"/>
    <col min="11006" max="11006" width="5.7109375" bestFit="1" customWidth="1"/>
    <col min="11007" max="11007" width="11.42578125" customWidth="1"/>
    <col min="11008" max="11008" width="24.5703125" customWidth="1"/>
    <col min="11009" max="11009" width="0" hidden="1" customWidth="1"/>
    <col min="11010" max="11010" width="11.42578125" customWidth="1"/>
    <col min="11011" max="11011" width="6.5703125" bestFit="1" customWidth="1"/>
    <col min="11012" max="11012" width="18.7109375" customWidth="1"/>
    <col min="11013" max="11013" width="20.5703125" customWidth="1"/>
    <col min="11014" max="11014" width="11.42578125" customWidth="1"/>
    <col min="11015" max="11015" width="11.5703125" bestFit="1" customWidth="1"/>
    <col min="11016" max="11016" width="9.85546875" customWidth="1"/>
    <col min="11017" max="11017" width="8.42578125" customWidth="1"/>
    <col min="11018" max="11019" width="0" hidden="1" customWidth="1"/>
    <col min="11020" max="11020" width="11.42578125" customWidth="1"/>
    <col min="11021" max="11021" width="10.85546875" customWidth="1"/>
    <col min="11022" max="11022" width="13.5703125" customWidth="1"/>
    <col min="11023" max="11023" width="25" customWidth="1"/>
    <col min="11024" max="11249" width="11.42578125" customWidth="1"/>
    <col min="11250" max="11250" width="21.28515625" bestFit="1" customWidth="1"/>
    <col min="11251" max="11251" width="21.42578125" bestFit="1" customWidth="1"/>
    <col min="11252" max="11252" width="48.7109375" customWidth="1"/>
    <col min="11259" max="11259" width="21.42578125" bestFit="1" customWidth="1"/>
    <col min="11260" max="11260" width="48.7109375" customWidth="1"/>
    <col min="11261" max="11261" width="8.85546875" customWidth="1"/>
    <col min="11262" max="11262" width="5.7109375" bestFit="1" customWidth="1"/>
    <col min="11263" max="11263" width="11.42578125" customWidth="1"/>
    <col min="11264" max="11264" width="24.5703125" customWidth="1"/>
    <col min="11265" max="11265" width="0" hidden="1" customWidth="1"/>
    <col min="11266" max="11266" width="11.42578125" customWidth="1"/>
    <col min="11267" max="11267" width="6.5703125" bestFit="1" customWidth="1"/>
    <col min="11268" max="11268" width="18.7109375" customWidth="1"/>
    <col min="11269" max="11269" width="20.5703125" customWidth="1"/>
    <col min="11270" max="11270" width="11.42578125" customWidth="1"/>
    <col min="11271" max="11271" width="11.5703125" bestFit="1" customWidth="1"/>
    <col min="11272" max="11272" width="9.85546875" customWidth="1"/>
    <col min="11273" max="11273" width="8.42578125" customWidth="1"/>
    <col min="11274" max="11275" width="0" hidden="1" customWidth="1"/>
    <col min="11276" max="11276" width="11.42578125" customWidth="1"/>
    <col min="11277" max="11277" width="10.85546875" customWidth="1"/>
    <col min="11278" max="11278" width="13.5703125" customWidth="1"/>
    <col min="11279" max="11279" width="25" customWidth="1"/>
    <col min="11280" max="11505" width="11.42578125" customWidth="1"/>
    <col min="11506" max="11506" width="21.28515625" bestFit="1" customWidth="1"/>
    <col min="11507" max="11507" width="21.42578125" bestFit="1" customWidth="1"/>
    <col min="11508" max="11508" width="48.7109375" customWidth="1"/>
    <col min="11515" max="11515" width="21.42578125" bestFit="1" customWidth="1"/>
    <col min="11516" max="11516" width="48.7109375" customWidth="1"/>
    <col min="11517" max="11517" width="8.85546875" customWidth="1"/>
    <col min="11518" max="11518" width="5.7109375" bestFit="1" customWidth="1"/>
    <col min="11519" max="11519" width="11.42578125" customWidth="1"/>
    <col min="11520" max="11520" width="24.5703125" customWidth="1"/>
    <col min="11521" max="11521" width="0" hidden="1" customWidth="1"/>
    <col min="11522" max="11522" width="11.42578125" customWidth="1"/>
    <col min="11523" max="11523" width="6.5703125" bestFit="1" customWidth="1"/>
    <col min="11524" max="11524" width="18.7109375" customWidth="1"/>
    <col min="11525" max="11525" width="20.5703125" customWidth="1"/>
    <col min="11526" max="11526" width="11.42578125" customWidth="1"/>
    <col min="11527" max="11527" width="11.5703125" bestFit="1" customWidth="1"/>
    <col min="11528" max="11528" width="9.85546875" customWidth="1"/>
    <col min="11529" max="11529" width="8.42578125" customWidth="1"/>
    <col min="11530" max="11531" width="0" hidden="1" customWidth="1"/>
    <col min="11532" max="11532" width="11.42578125" customWidth="1"/>
    <col min="11533" max="11533" width="10.85546875" customWidth="1"/>
    <col min="11534" max="11534" width="13.5703125" customWidth="1"/>
    <col min="11535" max="11535" width="25" customWidth="1"/>
    <col min="11536" max="11761" width="11.42578125" customWidth="1"/>
    <col min="11762" max="11762" width="21.28515625" bestFit="1" customWidth="1"/>
    <col min="11763" max="11763" width="21.42578125" bestFit="1" customWidth="1"/>
    <col min="11764" max="11764" width="48.7109375" customWidth="1"/>
    <col min="11771" max="11771" width="21.42578125" bestFit="1" customWidth="1"/>
    <col min="11772" max="11772" width="48.7109375" customWidth="1"/>
    <col min="11773" max="11773" width="8.85546875" customWidth="1"/>
    <col min="11774" max="11774" width="5.7109375" bestFit="1" customWidth="1"/>
    <col min="11775" max="11775" width="11.42578125" customWidth="1"/>
    <col min="11776" max="11776" width="24.5703125" customWidth="1"/>
    <col min="11777" max="11777" width="0" hidden="1" customWidth="1"/>
    <col min="11778" max="11778" width="11.42578125" customWidth="1"/>
    <col min="11779" max="11779" width="6.5703125" bestFit="1" customWidth="1"/>
    <col min="11780" max="11780" width="18.7109375" customWidth="1"/>
    <col min="11781" max="11781" width="20.5703125" customWidth="1"/>
    <col min="11782" max="11782" width="11.42578125" customWidth="1"/>
    <col min="11783" max="11783" width="11.5703125" bestFit="1" customWidth="1"/>
    <col min="11784" max="11784" width="9.85546875" customWidth="1"/>
    <col min="11785" max="11785" width="8.42578125" customWidth="1"/>
    <col min="11786" max="11787" width="0" hidden="1" customWidth="1"/>
    <col min="11788" max="11788" width="11.42578125" customWidth="1"/>
    <col min="11789" max="11789" width="10.85546875" customWidth="1"/>
    <col min="11790" max="11790" width="13.5703125" customWidth="1"/>
    <col min="11791" max="11791" width="25" customWidth="1"/>
    <col min="11792" max="12017" width="11.42578125" customWidth="1"/>
    <col min="12018" max="12018" width="21.28515625" bestFit="1" customWidth="1"/>
    <col min="12019" max="12019" width="21.42578125" bestFit="1" customWidth="1"/>
    <col min="12020" max="12020" width="48.7109375" customWidth="1"/>
    <col min="12027" max="12027" width="21.42578125" bestFit="1" customWidth="1"/>
    <col min="12028" max="12028" width="48.7109375" customWidth="1"/>
    <col min="12029" max="12029" width="8.85546875" customWidth="1"/>
    <col min="12030" max="12030" width="5.7109375" bestFit="1" customWidth="1"/>
    <col min="12031" max="12031" width="11.42578125" customWidth="1"/>
    <col min="12032" max="12032" width="24.5703125" customWidth="1"/>
    <col min="12033" max="12033" width="0" hidden="1" customWidth="1"/>
    <col min="12034" max="12034" width="11.42578125" customWidth="1"/>
    <col min="12035" max="12035" width="6.5703125" bestFit="1" customWidth="1"/>
    <col min="12036" max="12036" width="18.7109375" customWidth="1"/>
    <col min="12037" max="12037" width="20.5703125" customWidth="1"/>
    <col min="12038" max="12038" width="11.42578125" customWidth="1"/>
    <col min="12039" max="12039" width="11.5703125" bestFit="1" customWidth="1"/>
    <col min="12040" max="12040" width="9.85546875" customWidth="1"/>
    <col min="12041" max="12041" width="8.42578125" customWidth="1"/>
    <col min="12042" max="12043" width="0" hidden="1" customWidth="1"/>
    <col min="12044" max="12044" width="11.42578125" customWidth="1"/>
    <col min="12045" max="12045" width="10.85546875" customWidth="1"/>
    <col min="12046" max="12046" width="13.5703125" customWidth="1"/>
    <col min="12047" max="12047" width="25" customWidth="1"/>
    <col min="12048" max="12273" width="11.42578125" customWidth="1"/>
    <col min="12274" max="12274" width="21.28515625" bestFit="1" customWidth="1"/>
    <col min="12275" max="12275" width="21.42578125" bestFit="1" customWidth="1"/>
    <col min="12276" max="12276" width="48.7109375" customWidth="1"/>
    <col min="12283" max="12283" width="21.42578125" bestFit="1" customWidth="1"/>
    <col min="12284" max="12284" width="48.7109375" customWidth="1"/>
    <col min="12285" max="12285" width="8.85546875" customWidth="1"/>
    <col min="12286" max="12286" width="5.7109375" bestFit="1" customWidth="1"/>
    <col min="12287" max="12287" width="11.42578125" customWidth="1"/>
    <col min="12288" max="12288" width="24.5703125" customWidth="1"/>
    <col min="12289" max="12289" width="0" hidden="1" customWidth="1"/>
    <col min="12290" max="12290" width="11.42578125" customWidth="1"/>
    <col min="12291" max="12291" width="6.5703125" bestFit="1" customWidth="1"/>
    <col min="12292" max="12292" width="18.7109375" customWidth="1"/>
    <col min="12293" max="12293" width="20.5703125" customWidth="1"/>
    <col min="12294" max="12294" width="11.42578125" customWidth="1"/>
    <col min="12295" max="12295" width="11.5703125" bestFit="1" customWidth="1"/>
    <col min="12296" max="12296" width="9.85546875" customWidth="1"/>
    <col min="12297" max="12297" width="8.42578125" customWidth="1"/>
    <col min="12298" max="12299" width="0" hidden="1" customWidth="1"/>
    <col min="12300" max="12300" width="11.42578125" customWidth="1"/>
    <col min="12301" max="12301" width="10.85546875" customWidth="1"/>
    <col min="12302" max="12302" width="13.5703125" customWidth="1"/>
    <col min="12303" max="12303" width="25" customWidth="1"/>
    <col min="12304" max="12529" width="11.42578125" customWidth="1"/>
    <col min="12530" max="12530" width="21.28515625" bestFit="1" customWidth="1"/>
    <col min="12531" max="12531" width="21.42578125" bestFit="1" customWidth="1"/>
    <col min="12532" max="12532" width="48.7109375" customWidth="1"/>
    <col min="12539" max="12539" width="21.42578125" bestFit="1" customWidth="1"/>
    <col min="12540" max="12540" width="48.7109375" customWidth="1"/>
    <col min="12541" max="12541" width="8.85546875" customWidth="1"/>
    <col min="12542" max="12542" width="5.7109375" bestFit="1" customWidth="1"/>
    <col min="12543" max="12543" width="11.42578125" customWidth="1"/>
    <col min="12544" max="12544" width="24.5703125" customWidth="1"/>
    <col min="12545" max="12545" width="0" hidden="1" customWidth="1"/>
    <col min="12546" max="12546" width="11.42578125" customWidth="1"/>
    <col min="12547" max="12547" width="6.5703125" bestFit="1" customWidth="1"/>
    <col min="12548" max="12548" width="18.7109375" customWidth="1"/>
    <col min="12549" max="12549" width="20.5703125" customWidth="1"/>
    <col min="12550" max="12550" width="11.42578125" customWidth="1"/>
    <col min="12551" max="12551" width="11.5703125" bestFit="1" customWidth="1"/>
    <col min="12552" max="12552" width="9.85546875" customWidth="1"/>
    <col min="12553" max="12553" width="8.42578125" customWidth="1"/>
    <col min="12554" max="12555" width="0" hidden="1" customWidth="1"/>
    <col min="12556" max="12556" width="11.42578125" customWidth="1"/>
    <col min="12557" max="12557" width="10.85546875" customWidth="1"/>
    <col min="12558" max="12558" width="13.5703125" customWidth="1"/>
    <col min="12559" max="12559" width="25" customWidth="1"/>
    <col min="12560" max="12785" width="11.42578125" customWidth="1"/>
    <col min="12786" max="12786" width="21.28515625" bestFit="1" customWidth="1"/>
    <col min="12787" max="12787" width="21.42578125" bestFit="1" customWidth="1"/>
    <col min="12788" max="12788" width="48.7109375" customWidth="1"/>
    <col min="12795" max="12795" width="21.42578125" bestFit="1" customWidth="1"/>
    <col min="12796" max="12796" width="48.7109375" customWidth="1"/>
    <col min="12797" max="12797" width="8.85546875" customWidth="1"/>
    <col min="12798" max="12798" width="5.7109375" bestFit="1" customWidth="1"/>
    <col min="12799" max="12799" width="11.42578125" customWidth="1"/>
    <col min="12800" max="12800" width="24.5703125" customWidth="1"/>
    <col min="12801" max="12801" width="0" hidden="1" customWidth="1"/>
    <col min="12802" max="12802" width="11.42578125" customWidth="1"/>
    <col min="12803" max="12803" width="6.5703125" bestFit="1" customWidth="1"/>
    <col min="12804" max="12804" width="18.7109375" customWidth="1"/>
    <col min="12805" max="12805" width="20.5703125" customWidth="1"/>
    <col min="12806" max="12806" width="11.42578125" customWidth="1"/>
    <col min="12807" max="12807" width="11.5703125" bestFit="1" customWidth="1"/>
    <col min="12808" max="12808" width="9.85546875" customWidth="1"/>
    <col min="12809" max="12809" width="8.42578125" customWidth="1"/>
    <col min="12810" max="12811" width="0" hidden="1" customWidth="1"/>
    <col min="12812" max="12812" width="11.42578125" customWidth="1"/>
    <col min="12813" max="12813" width="10.85546875" customWidth="1"/>
    <col min="12814" max="12814" width="13.5703125" customWidth="1"/>
    <col min="12815" max="12815" width="25" customWidth="1"/>
    <col min="12816" max="13041" width="11.42578125" customWidth="1"/>
    <col min="13042" max="13042" width="21.28515625" bestFit="1" customWidth="1"/>
    <col min="13043" max="13043" width="21.42578125" bestFit="1" customWidth="1"/>
    <col min="13044" max="13044" width="48.7109375" customWidth="1"/>
    <col min="13051" max="13051" width="21.42578125" bestFit="1" customWidth="1"/>
    <col min="13052" max="13052" width="48.7109375" customWidth="1"/>
    <col min="13053" max="13053" width="8.85546875" customWidth="1"/>
    <col min="13054" max="13054" width="5.7109375" bestFit="1" customWidth="1"/>
    <col min="13055" max="13055" width="11.42578125" customWidth="1"/>
    <col min="13056" max="13056" width="24.5703125" customWidth="1"/>
    <col min="13057" max="13057" width="0" hidden="1" customWidth="1"/>
    <col min="13058" max="13058" width="11.42578125" customWidth="1"/>
    <col min="13059" max="13059" width="6.5703125" bestFit="1" customWidth="1"/>
    <col min="13060" max="13060" width="18.7109375" customWidth="1"/>
    <col min="13061" max="13061" width="20.5703125" customWidth="1"/>
    <col min="13062" max="13062" width="11.42578125" customWidth="1"/>
    <col min="13063" max="13063" width="11.5703125" bestFit="1" customWidth="1"/>
    <col min="13064" max="13064" width="9.85546875" customWidth="1"/>
    <col min="13065" max="13065" width="8.42578125" customWidth="1"/>
    <col min="13066" max="13067" width="0" hidden="1" customWidth="1"/>
    <col min="13068" max="13068" width="11.42578125" customWidth="1"/>
    <col min="13069" max="13069" width="10.85546875" customWidth="1"/>
    <col min="13070" max="13070" width="13.5703125" customWidth="1"/>
    <col min="13071" max="13071" width="25" customWidth="1"/>
    <col min="13072" max="13297" width="11.42578125" customWidth="1"/>
    <col min="13298" max="13298" width="21.28515625" bestFit="1" customWidth="1"/>
    <col min="13299" max="13299" width="21.42578125" bestFit="1" customWidth="1"/>
    <col min="13300" max="13300" width="48.7109375" customWidth="1"/>
    <col min="13307" max="13307" width="21.42578125" bestFit="1" customWidth="1"/>
    <col min="13308" max="13308" width="48.7109375" customWidth="1"/>
    <col min="13309" max="13309" width="8.85546875" customWidth="1"/>
    <col min="13310" max="13310" width="5.7109375" bestFit="1" customWidth="1"/>
    <col min="13311" max="13311" width="11.42578125" customWidth="1"/>
    <col min="13312" max="13312" width="24.5703125" customWidth="1"/>
    <col min="13313" max="13313" width="0" hidden="1" customWidth="1"/>
    <col min="13314" max="13314" width="11.42578125" customWidth="1"/>
    <col min="13315" max="13315" width="6.5703125" bestFit="1" customWidth="1"/>
    <col min="13316" max="13316" width="18.7109375" customWidth="1"/>
    <col min="13317" max="13317" width="20.5703125" customWidth="1"/>
    <col min="13318" max="13318" width="11.42578125" customWidth="1"/>
    <col min="13319" max="13319" width="11.5703125" bestFit="1" customWidth="1"/>
    <col min="13320" max="13320" width="9.85546875" customWidth="1"/>
    <col min="13321" max="13321" width="8.42578125" customWidth="1"/>
    <col min="13322" max="13323" width="0" hidden="1" customWidth="1"/>
    <col min="13324" max="13324" width="11.42578125" customWidth="1"/>
    <col min="13325" max="13325" width="10.85546875" customWidth="1"/>
    <col min="13326" max="13326" width="13.5703125" customWidth="1"/>
    <col min="13327" max="13327" width="25" customWidth="1"/>
    <col min="13328" max="13553" width="11.42578125" customWidth="1"/>
    <col min="13554" max="13554" width="21.28515625" bestFit="1" customWidth="1"/>
    <col min="13555" max="13555" width="21.42578125" bestFit="1" customWidth="1"/>
    <col min="13556" max="13556" width="48.7109375" customWidth="1"/>
    <col min="13563" max="13563" width="21.42578125" bestFit="1" customWidth="1"/>
    <col min="13564" max="13564" width="48.7109375" customWidth="1"/>
    <col min="13565" max="13565" width="8.85546875" customWidth="1"/>
    <col min="13566" max="13566" width="5.7109375" bestFit="1" customWidth="1"/>
    <col min="13567" max="13567" width="11.42578125" customWidth="1"/>
    <col min="13568" max="13568" width="24.5703125" customWidth="1"/>
    <col min="13569" max="13569" width="0" hidden="1" customWidth="1"/>
    <col min="13570" max="13570" width="11.42578125" customWidth="1"/>
    <col min="13571" max="13571" width="6.5703125" bestFit="1" customWidth="1"/>
    <col min="13572" max="13572" width="18.7109375" customWidth="1"/>
    <col min="13573" max="13573" width="20.5703125" customWidth="1"/>
    <col min="13574" max="13574" width="11.42578125" customWidth="1"/>
    <col min="13575" max="13575" width="11.5703125" bestFit="1" customWidth="1"/>
    <col min="13576" max="13576" width="9.85546875" customWidth="1"/>
    <col min="13577" max="13577" width="8.42578125" customWidth="1"/>
    <col min="13578" max="13579" width="0" hidden="1" customWidth="1"/>
    <col min="13580" max="13580" width="11.42578125" customWidth="1"/>
    <col min="13581" max="13581" width="10.85546875" customWidth="1"/>
    <col min="13582" max="13582" width="13.5703125" customWidth="1"/>
    <col min="13583" max="13583" width="25" customWidth="1"/>
    <col min="13584" max="13809" width="11.42578125" customWidth="1"/>
    <col min="13810" max="13810" width="21.28515625" bestFit="1" customWidth="1"/>
    <col min="13811" max="13811" width="21.42578125" bestFit="1" customWidth="1"/>
    <col min="13812" max="13812" width="48.7109375" customWidth="1"/>
    <col min="13819" max="13819" width="21.42578125" bestFit="1" customWidth="1"/>
    <col min="13820" max="13820" width="48.7109375" customWidth="1"/>
    <col min="13821" max="13821" width="8.85546875" customWidth="1"/>
    <col min="13822" max="13822" width="5.7109375" bestFit="1" customWidth="1"/>
    <col min="13823" max="13823" width="11.42578125" customWidth="1"/>
    <col min="13824" max="13824" width="24.5703125" customWidth="1"/>
    <col min="13825" max="13825" width="0" hidden="1" customWidth="1"/>
    <col min="13826" max="13826" width="11.42578125" customWidth="1"/>
    <col min="13827" max="13827" width="6.5703125" bestFit="1" customWidth="1"/>
    <col min="13828" max="13828" width="18.7109375" customWidth="1"/>
    <col min="13829" max="13829" width="20.5703125" customWidth="1"/>
    <col min="13830" max="13830" width="11.42578125" customWidth="1"/>
    <col min="13831" max="13831" width="11.5703125" bestFit="1" customWidth="1"/>
    <col min="13832" max="13832" width="9.85546875" customWidth="1"/>
    <col min="13833" max="13833" width="8.42578125" customWidth="1"/>
    <col min="13834" max="13835" width="0" hidden="1" customWidth="1"/>
    <col min="13836" max="13836" width="11.42578125" customWidth="1"/>
    <col min="13837" max="13837" width="10.85546875" customWidth="1"/>
    <col min="13838" max="13838" width="13.5703125" customWidth="1"/>
    <col min="13839" max="13839" width="25" customWidth="1"/>
    <col min="13840" max="14065" width="11.42578125" customWidth="1"/>
    <col min="14066" max="14066" width="21.28515625" bestFit="1" customWidth="1"/>
    <col min="14067" max="14067" width="21.42578125" bestFit="1" customWidth="1"/>
    <col min="14068" max="14068" width="48.7109375" customWidth="1"/>
    <col min="14075" max="14075" width="21.42578125" bestFit="1" customWidth="1"/>
    <col min="14076" max="14076" width="48.7109375" customWidth="1"/>
    <col min="14077" max="14077" width="8.85546875" customWidth="1"/>
    <col min="14078" max="14078" width="5.7109375" bestFit="1" customWidth="1"/>
    <col min="14079" max="14079" width="11.42578125" customWidth="1"/>
    <col min="14080" max="14080" width="24.5703125" customWidth="1"/>
    <col min="14081" max="14081" width="0" hidden="1" customWidth="1"/>
    <col min="14082" max="14082" width="11.42578125" customWidth="1"/>
    <col min="14083" max="14083" width="6.5703125" bestFit="1" customWidth="1"/>
    <col min="14084" max="14084" width="18.7109375" customWidth="1"/>
    <col min="14085" max="14085" width="20.5703125" customWidth="1"/>
    <col min="14086" max="14086" width="11.42578125" customWidth="1"/>
    <col min="14087" max="14087" width="11.5703125" bestFit="1" customWidth="1"/>
    <col min="14088" max="14088" width="9.85546875" customWidth="1"/>
    <col min="14089" max="14089" width="8.42578125" customWidth="1"/>
    <col min="14090" max="14091" width="0" hidden="1" customWidth="1"/>
    <col min="14092" max="14092" width="11.42578125" customWidth="1"/>
    <col min="14093" max="14093" width="10.85546875" customWidth="1"/>
    <col min="14094" max="14094" width="13.5703125" customWidth="1"/>
    <col min="14095" max="14095" width="25" customWidth="1"/>
    <col min="14096" max="14321" width="11.42578125" customWidth="1"/>
    <col min="14322" max="14322" width="21.28515625" bestFit="1" customWidth="1"/>
    <col min="14323" max="14323" width="21.42578125" bestFit="1" customWidth="1"/>
    <col min="14324" max="14324" width="48.7109375" customWidth="1"/>
    <col min="14331" max="14331" width="21.42578125" bestFit="1" customWidth="1"/>
    <col min="14332" max="14332" width="48.7109375" customWidth="1"/>
    <col min="14333" max="14333" width="8.85546875" customWidth="1"/>
    <col min="14334" max="14334" width="5.7109375" bestFit="1" customWidth="1"/>
    <col min="14335" max="14335" width="11.42578125" customWidth="1"/>
    <col min="14336" max="14336" width="24.5703125" customWidth="1"/>
    <col min="14337" max="14337" width="0" hidden="1" customWidth="1"/>
    <col min="14338" max="14338" width="11.42578125" customWidth="1"/>
    <col min="14339" max="14339" width="6.5703125" bestFit="1" customWidth="1"/>
    <col min="14340" max="14340" width="18.7109375" customWidth="1"/>
    <col min="14341" max="14341" width="20.5703125" customWidth="1"/>
    <col min="14342" max="14342" width="11.42578125" customWidth="1"/>
    <col min="14343" max="14343" width="11.5703125" bestFit="1" customWidth="1"/>
    <col min="14344" max="14344" width="9.85546875" customWidth="1"/>
    <col min="14345" max="14345" width="8.42578125" customWidth="1"/>
    <col min="14346" max="14347" width="0" hidden="1" customWidth="1"/>
    <col min="14348" max="14348" width="11.42578125" customWidth="1"/>
    <col min="14349" max="14349" width="10.85546875" customWidth="1"/>
    <col min="14350" max="14350" width="13.5703125" customWidth="1"/>
    <col min="14351" max="14351" width="25" customWidth="1"/>
    <col min="14352" max="14577" width="11.42578125" customWidth="1"/>
    <col min="14578" max="14578" width="21.28515625" bestFit="1" customWidth="1"/>
    <col min="14579" max="14579" width="21.42578125" bestFit="1" customWidth="1"/>
    <col min="14580" max="14580" width="48.7109375" customWidth="1"/>
    <col min="14587" max="14587" width="21.42578125" bestFit="1" customWidth="1"/>
    <col min="14588" max="14588" width="48.7109375" customWidth="1"/>
    <col min="14589" max="14589" width="8.85546875" customWidth="1"/>
    <col min="14590" max="14590" width="5.7109375" bestFit="1" customWidth="1"/>
    <col min="14591" max="14591" width="11.42578125" customWidth="1"/>
    <col min="14592" max="14592" width="24.5703125" customWidth="1"/>
    <col min="14593" max="14593" width="0" hidden="1" customWidth="1"/>
    <col min="14594" max="14594" width="11.42578125" customWidth="1"/>
    <col min="14595" max="14595" width="6.5703125" bestFit="1" customWidth="1"/>
    <col min="14596" max="14596" width="18.7109375" customWidth="1"/>
    <col min="14597" max="14597" width="20.5703125" customWidth="1"/>
    <col min="14598" max="14598" width="11.42578125" customWidth="1"/>
    <col min="14599" max="14599" width="11.5703125" bestFit="1" customWidth="1"/>
    <col min="14600" max="14600" width="9.85546875" customWidth="1"/>
    <col min="14601" max="14601" width="8.42578125" customWidth="1"/>
    <col min="14602" max="14603" width="0" hidden="1" customWidth="1"/>
    <col min="14604" max="14604" width="11.42578125" customWidth="1"/>
    <col min="14605" max="14605" width="10.85546875" customWidth="1"/>
    <col min="14606" max="14606" width="13.5703125" customWidth="1"/>
    <col min="14607" max="14607" width="25" customWidth="1"/>
    <col min="14608" max="14833" width="11.42578125" customWidth="1"/>
    <col min="14834" max="14834" width="21.28515625" bestFit="1" customWidth="1"/>
    <col min="14835" max="14835" width="21.42578125" bestFit="1" customWidth="1"/>
    <col min="14836" max="14836" width="48.7109375" customWidth="1"/>
    <col min="14843" max="14843" width="21.42578125" bestFit="1" customWidth="1"/>
    <col min="14844" max="14844" width="48.7109375" customWidth="1"/>
    <col min="14845" max="14845" width="8.85546875" customWidth="1"/>
    <col min="14846" max="14846" width="5.7109375" bestFit="1" customWidth="1"/>
    <col min="14847" max="14847" width="11.42578125" customWidth="1"/>
    <col min="14848" max="14848" width="24.5703125" customWidth="1"/>
    <col min="14849" max="14849" width="0" hidden="1" customWidth="1"/>
    <col min="14850" max="14850" width="11.42578125" customWidth="1"/>
    <col min="14851" max="14851" width="6.5703125" bestFit="1" customWidth="1"/>
    <col min="14852" max="14852" width="18.7109375" customWidth="1"/>
    <col min="14853" max="14853" width="20.5703125" customWidth="1"/>
    <col min="14854" max="14854" width="11.42578125" customWidth="1"/>
    <col min="14855" max="14855" width="11.5703125" bestFit="1" customWidth="1"/>
    <col min="14856" max="14856" width="9.85546875" customWidth="1"/>
    <col min="14857" max="14857" width="8.42578125" customWidth="1"/>
    <col min="14858" max="14859" width="0" hidden="1" customWidth="1"/>
    <col min="14860" max="14860" width="11.42578125" customWidth="1"/>
    <col min="14861" max="14861" width="10.85546875" customWidth="1"/>
    <col min="14862" max="14862" width="13.5703125" customWidth="1"/>
    <col min="14863" max="14863" width="25" customWidth="1"/>
    <col min="14864" max="15089" width="11.42578125" customWidth="1"/>
    <col min="15090" max="15090" width="21.28515625" bestFit="1" customWidth="1"/>
    <col min="15091" max="15091" width="21.42578125" bestFit="1" customWidth="1"/>
    <col min="15092" max="15092" width="48.7109375" customWidth="1"/>
    <col min="15099" max="15099" width="21.42578125" bestFit="1" customWidth="1"/>
    <col min="15100" max="15100" width="48.7109375" customWidth="1"/>
    <col min="15101" max="15101" width="8.85546875" customWidth="1"/>
    <col min="15102" max="15102" width="5.7109375" bestFit="1" customWidth="1"/>
    <col min="15103" max="15103" width="11.42578125" customWidth="1"/>
    <col min="15104" max="15104" width="24.5703125" customWidth="1"/>
    <col min="15105" max="15105" width="0" hidden="1" customWidth="1"/>
    <col min="15106" max="15106" width="11.42578125" customWidth="1"/>
    <col min="15107" max="15107" width="6.5703125" bestFit="1" customWidth="1"/>
    <col min="15108" max="15108" width="18.7109375" customWidth="1"/>
    <col min="15109" max="15109" width="20.5703125" customWidth="1"/>
    <col min="15110" max="15110" width="11.42578125" customWidth="1"/>
    <col min="15111" max="15111" width="11.5703125" bestFit="1" customWidth="1"/>
    <col min="15112" max="15112" width="9.85546875" customWidth="1"/>
    <col min="15113" max="15113" width="8.42578125" customWidth="1"/>
    <col min="15114" max="15115" width="0" hidden="1" customWidth="1"/>
    <col min="15116" max="15116" width="11.42578125" customWidth="1"/>
    <col min="15117" max="15117" width="10.85546875" customWidth="1"/>
    <col min="15118" max="15118" width="13.5703125" customWidth="1"/>
    <col min="15119" max="15119" width="25" customWidth="1"/>
    <col min="15120" max="15345" width="11.42578125" customWidth="1"/>
    <col min="15346" max="15346" width="21.28515625" bestFit="1" customWidth="1"/>
    <col min="15347" max="15347" width="21.42578125" bestFit="1" customWidth="1"/>
    <col min="15348" max="15348" width="48.7109375" customWidth="1"/>
    <col min="15355" max="15355" width="21.42578125" bestFit="1" customWidth="1"/>
    <col min="15356" max="15356" width="48.7109375" customWidth="1"/>
    <col min="15357" max="15357" width="8.85546875" customWidth="1"/>
    <col min="15358" max="15358" width="5.7109375" bestFit="1" customWidth="1"/>
    <col min="15359" max="15359" width="11.42578125" customWidth="1"/>
    <col min="15360" max="15360" width="24.5703125" customWidth="1"/>
    <col min="15361" max="15361" width="0" hidden="1" customWidth="1"/>
    <col min="15362" max="15362" width="11.42578125" customWidth="1"/>
    <col min="15363" max="15363" width="6.5703125" bestFit="1" customWidth="1"/>
    <col min="15364" max="15364" width="18.7109375" customWidth="1"/>
    <col min="15365" max="15365" width="20.5703125" customWidth="1"/>
    <col min="15366" max="15366" width="11.42578125" customWidth="1"/>
    <col min="15367" max="15367" width="11.5703125" bestFit="1" customWidth="1"/>
    <col min="15368" max="15368" width="9.85546875" customWidth="1"/>
    <col min="15369" max="15369" width="8.42578125" customWidth="1"/>
    <col min="15370" max="15371" width="0" hidden="1" customWidth="1"/>
    <col min="15372" max="15372" width="11.42578125" customWidth="1"/>
    <col min="15373" max="15373" width="10.85546875" customWidth="1"/>
    <col min="15374" max="15374" width="13.5703125" customWidth="1"/>
    <col min="15375" max="15375" width="25" customWidth="1"/>
    <col min="15376" max="15601" width="11.42578125" customWidth="1"/>
    <col min="15602" max="15602" width="21.28515625" bestFit="1" customWidth="1"/>
    <col min="15603" max="15603" width="21.42578125" bestFit="1" customWidth="1"/>
    <col min="15604" max="15604" width="48.7109375" customWidth="1"/>
    <col min="15611" max="15611" width="21.42578125" bestFit="1" customWidth="1"/>
    <col min="15612" max="15612" width="48.7109375" customWidth="1"/>
    <col min="15613" max="15613" width="8.85546875" customWidth="1"/>
    <col min="15614" max="15614" width="5.7109375" bestFit="1" customWidth="1"/>
    <col min="15615" max="15615" width="11.42578125" customWidth="1"/>
    <col min="15616" max="15616" width="24.5703125" customWidth="1"/>
    <col min="15617" max="15617" width="0" hidden="1" customWidth="1"/>
    <col min="15618" max="15618" width="11.42578125" customWidth="1"/>
    <col min="15619" max="15619" width="6.5703125" bestFit="1" customWidth="1"/>
    <col min="15620" max="15620" width="18.7109375" customWidth="1"/>
    <col min="15621" max="15621" width="20.5703125" customWidth="1"/>
    <col min="15622" max="15622" width="11.42578125" customWidth="1"/>
    <col min="15623" max="15623" width="11.5703125" bestFit="1" customWidth="1"/>
    <col min="15624" max="15624" width="9.85546875" customWidth="1"/>
    <col min="15625" max="15625" width="8.42578125" customWidth="1"/>
    <col min="15626" max="15627" width="0" hidden="1" customWidth="1"/>
    <col min="15628" max="15628" width="11.42578125" customWidth="1"/>
    <col min="15629" max="15629" width="10.85546875" customWidth="1"/>
    <col min="15630" max="15630" width="13.5703125" customWidth="1"/>
    <col min="15631" max="15631" width="25" customWidth="1"/>
    <col min="15632" max="15857" width="11.42578125" customWidth="1"/>
    <col min="15858" max="15858" width="21.28515625" bestFit="1" customWidth="1"/>
    <col min="15859" max="15859" width="21.42578125" bestFit="1" customWidth="1"/>
    <col min="15860" max="15860" width="48.7109375" customWidth="1"/>
    <col min="15867" max="15867" width="21.42578125" bestFit="1" customWidth="1"/>
    <col min="15868" max="15868" width="48.7109375" customWidth="1"/>
    <col min="15869" max="15869" width="8.85546875" customWidth="1"/>
    <col min="15870" max="15870" width="5.7109375" bestFit="1" customWidth="1"/>
    <col min="15871" max="15871" width="11.42578125" customWidth="1"/>
    <col min="15872" max="15872" width="24.5703125" customWidth="1"/>
    <col min="15873" max="15873" width="0" hidden="1" customWidth="1"/>
    <col min="15874" max="15874" width="11.42578125" customWidth="1"/>
    <col min="15875" max="15875" width="6.5703125" bestFit="1" customWidth="1"/>
    <col min="15876" max="15876" width="18.7109375" customWidth="1"/>
    <col min="15877" max="15877" width="20.5703125" customWidth="1"/>
    <col min="15878" max="15878" width="11.42578125" customWidth="1"/>
    <col min="15879" max="15879" width="11.5703125" bestFit="1" customWidth="1"/>
    <col min="15880" max="15880" width="9.85546875" customWidth="1"/>
    <col min="15881" max="15881" width="8.42578125" customWidth="1"/>
    <col min="15882" max="15883" width="0" hidden="1" customWidth="1"/>
    <col min="15884" max="15884" width="11.42578125" customWidth="1"/>
    <col min="15885" max="15885" width="10.85546875" customWidth="1"/>
    <col min="15886" max="15886" width="13.5703125" customWidth="1"/>
    <col min="15887" max="15887" width="25" customWidth="1"/>
    <col min="15888" max="16113" width="11.42578125" customWidth="1"/>
    <col min="16114" max="16114" width="21.28515625" bestFit="1" customWidth="1"/>
    <col min="16115" max="16115" width="21.42578125" bestFit="1" customWidth="1"/>
    <col min="16116" max="16116" width="48.7109375" customWidth="1"/>
    <col min="16123" max="16123" width="21.42578125" bestFit="1" customWidth="1"/>
    <col min="16124" max="16124" width="48.7109375" customWidth="1"/>
    <col min="16125" max="16125" width="8.85546875" customWidth="1"/>
    <col min="16126" max="16126" width="5.7109375" bestFit="1" customWidth="1"/>
    <col min="16127" max="16127" width="11.42578125" customWidth="1"/>
    <col min="16128" max="16128" width="24.5703125" customWidth="1"/>
    <col min="16129" max="16129" width="0" hidden="1" customWidth="1"/>
    <col min="16130" max="16130" width="11.42578125" customWidth="1"/>
    <col min="16131" max="16131" width="6.5703125" bestFit="1" customWidth="1"/>
    <col min="16132" max="16132" width="18.7109375" customWidth="1"/>
    <col min="16133" max="16133" width="20.5703125" customWidth="1"/>
    <col min="16134" max="16134" width="11.42578125" customWidth="1"/>
    <col min="16135" max="16135" width="11.5703125" bestFit="1" customWidth="1"/>
    <col min="16136" max="16136" width="9.85546875" customWidth="1"/>
    <col min="16137" max="16137" width="8.42578125" customWidth="1"/>
    <col min="16138" max="16139" width="0" hidden="1" customWidth="1"/>
    <col min="16140" max="16140" width="11.42578125" customWidth="1"/>
    <col min="16141" max="16141" width="10.85546875" customWidth="1"/>
    <col min="16142" max="16142" width="13.5703125" customWidth="1"/>
    <col min="16143" max="16143" width="25" customWidth="1"/>
    <col min="16144" max="16369" width="11.42578125" customWidth="1"/>
    <col min="16370" max="16370" width="21.28515625" bestFit="1" customWidth="1"/>
    <col min="16371" max="16371" width="21.42578125" bestFit="1" customWidth="1"/>
    <col min="16372" max="16372" width="48.7109375" customWidth="1"/>
  </cols>
  <sheetData>
    <row r="2" spans="1:19" ht="21" customHeight="1" x14ac:dyDescent="0.35">
      <c r="A2" s="313" t="s">
        <v>110</v>
      </c>
      <c r="B2" s="313"/>
      <c r="C2" s="313"/>
      <c r="D2" s="313"/>
      <c r="E2" s="313"/>
      <c r="F2" s="313"/>
      <c r="G2" s="313"/>
      <c r="H2" s="313"/>
      <c r="I2" s="313"/>
      <c r="J2" s="313"/>
      <c r="K2" s="313"/>
      <c r="L2" s="313"/>
      <c r="M2" s="313"/>
      <c r="N2" s="313"/>
      <c r="O2" s="313"/>
    </row>
    <row r="3" spans="1:19" ht="21" x14ac:dyDescent="0.35">
      <c r="A3" s="313" t="s">
        <v>111</v>
      </c>
      <c r="B3" s="313"/>
      <c r="C3" s="313"/>
      <c r="D3" s="313"/>
      <c r="E3" s="313"/>
      <c r="F3" s="314"/>
      <c r="G3" s="313"/>
      <c r="H3" s="313"/>
      <c r="I3" s="313"/>
      <c r="J3" s="313"/>
      <c r="K3" s="313"/>
      <c r="L3" s="313"/>
      <c r="M3" s="313"/>
      <c r="N3" s="313"/>
      <c r="O3" s="313"/>
    </row>
    <row r="4" spans="1:19" ht="21" customHeight="1" x14ac:dyDescent="0.35">
      <c r="A4" s="313" t="s">
        <v>112</v>
      </c>
      <c r="B4" s="313"/>
      <c r="C4" s="313"/>
      <c r="D4" s="313"/>
      <c r="E4" s="313"/>
      <c r="F4" s="77"/>
      <c r="G4" s="315" t="s">
        <v>158</v>
      </c>
      <c r="H4" s="316"/>
      <c r="I4" s="316"/>
      <c r="J4" s="316"/>
      <c r="K4" s="316"/>
      <c r="L4" s="316"/>
      <c r="M4" s="316"/>
      <c r="N4" s="316"/>
      <c r="O4" s="317"/>
    </row>
    <row r="5" spans="1:19" x14ac:dyDescent="0.25">
      <c r="A5" s="78" t="s">
        <v>79</v>
      </c>
      <c r="B5" s="78" t="s">
        <v>37</v>
      </c>
      <c r="C5" s="78" t="s">
        <v>32</v>
      </c>
      <c r="D5" s="79" t="s">
        <v>31</v>
      </c>
      <c r="E5" s="93" t="s">
        <v>113</v>
      </c>
      <c r="F5" s="80"/>
      <c r="G5" s="81" t="s">
        <v>79</v>
      </c>
      <c r="H5" s="82" t="s">
        <v>114</v>
      </c>
      <c r="I5" s="83" t="s">
        <v>9</v>
      </c>
      <c r="J5" s="83" t="s">
        <v>82</v>
      </c>
      <c r="K5" s="83" t="s">
        <v>115</v>
      </c>
      <c r="L5" s="83" t="s">
        <v>116</v>
      </c>
      <c r="M5" s="84" t="s">
        <v>32</v>
      </c>
      <c r="N5" s="84" t="s">
        <v>31</v>
      </c>
      <c r="O5" s="84" t="s">
        <v>74</v>
      </c>
    </row>
    <row r="6" spans="1:19" ht="38.25" x14ac:dyDescent="0.25">
      <c r="A6" s="216" t="s">
        <v>117</v>
      </c>
      <c r="B6" s="99" t="s">
        <v>118</v>
      </c>
      <c r="C6" s="217" t="s">
        <v>119</v>
      </c>
      <c r="D6" s="214">
        <v>211</v>
      </c>
      <c r="E6" s="214">
        <v>79121855</v>
      </c>
      <c r="F6" s="218"/>
      <c r="G6" s="219">
        <v>1</v>
      </c>
      <c r="H6" s="217" t="s">
        <v>120</v>
      </c>
      <c r="I6" s="99" t="s">
        <v>121</v>
      </c>
      <c r="J6" s="213">
        <v>33908</v>
      </c>
      <c r="K6" s="213">
        <v>39052</v>
      </c>
      <c r="L6" s="217">
        <f>+ROUND((K6-J6)/30,2)</f>
        <v>171.47</v>
      </c>
      <c r="M6" s="219">
        <v>1</v>
      </c>
      <c r="N6" s="219">
        <v>217</v>
      </c>
      <c r="O6" s="220"/>
    </row>
    <row r="7" spans="1:19" ht="25.5" customHeight="1" x14ac:dyDescent="0.25">
      <c r="A7" s="216" t="s">
        <v>122</v>
      </c>
      <c r="B7" s="221" t="s">
        <v>123</v>
      </c>
      <c r="C7" s="217" t="s">
        <v>119</v>
      </c>
      <c r="D7" s="214">
        <v>212</v>
      </c>
      <c r="E7" s="214" t="s">
        <v>124</v>
      </c>
      <c r="F7" s="218"/>
      <c r="G7" s="222"/>
      <c r="H7" s="223"/>
      <c r="I7" s="222"/>
      <c r="J7" s="222"/>
      <c r="K7" s="224" t="s">
        <v>92</v>
      </c>
      <c r="L7" s="219">
        <f>+SUMPRODUCT(L6,M6)</f>
        <v>171.47</v>
      </c>
      <c r="M7" s="222"/>
      <c r="N7" s="222"/>
      <c r="O7" s="225"/>
    </row>
    <row r="8" spans="1:19" ht="38.25" x14ac:dyDescent="0.25">
      <c r="A8" s="216" t="s">
        <v>125</v>
      </c>
      <c r="B8" s="221" t="s">
        <v>126</v>
      </c>
      <c r="C8" s="217" t="s">
        <v>119</v>
      </c>
      <c r="D8" s="214">
        <v>213</v>
      </c>
      <c r="E8" s="214" t="s">
        <v>127</v>
      </c>
      <c r="F8" s="218"/>
      <c r="G8" s="226"/>
      <c r="H8" s="227"/>
      <c r="I8" s="226"/>
      <c r="J8" s="226"/>
      <c r="K8" s="226"/>
      <c r="L8" s="226"/>
      <c r="M8" s="226"/>
      <c r="N8" s="226"/>
      <c r="O8" s="228"/>
    </row>
    <row r="9" spans="1:19" ht="192.75" customHeight="1" x14ac:dyDescent="0.3">
      <c r="A9" s="216" t="s">
        <v>128</v>
      </c>
      <c r="B9" s="221" t="s">
        <v>129</v>
      </c>
      <c r="C9" s="217" t="s">
        <v>119</v>
      </c>
      <c r="D9" s="229">
        <v>217</v>
      </c>
      <c r="E9" s="214" t="s">
        <v>130</v>
      </c>
      <c r="F9" s="218"/>
      <c r="G9" s="226"/>
      <c r="H9" s="227"/>
      <c r="I9" s="226"/>
      <c r="J9" s="230"/>
      <c r="K9" s="231"/>
      <c r="L9" s="231"/>
      <c r="M9" s="231"/>
      <c r="N9" s="231"/>
      <c r="O9" s="232"/>
      <c r="P9" s="77"/>
      <c r="Q9" s="77"/>
      <c r="R9" s="77"/>
      <c r="S9" s="85"/>
    </row>
    <row r="10" spans="1:19" x14ac:dyDescent="0.25">
      <c r="A10" s="216" t="s">
        <v>131</v>
      </c>
      <c r="B10" s="99" t="s">
        <v>132</v>
      </c>
      <c r="C10" s="219" t="s">
        <v>119</v>
      </c>
      <c r="D10" s="229">
        <v>220</v>
      </c>
      <c r="E10" s="217" t="s">
        <v>133</v>
      </c>
      <c r="F10" s="230"/>
      <c r="G10" s="226"/>
      <c r="H10" s="227"/>
      <c r="I10" s="226"/>
      <c r="J10" s="226"/>
      <c r="K10" s="226"/>
      <c r="L10" s="226"/>
      <c r="M10" s="226"/>
      <c r="N10" s="226"/>
      <c r="O10" s="228"/>
    </row>
    <row r="11" spans="1:19" x14ac:dyDescent="0.25">
      <c r="A11" s="216" t="s">
        <v>134</v>
      </c>
      <c r="B11" s="233">
        <v>1</v>
      </c>
      <c r="C11" s="219" t="s">
        <v>119</v>
      </c>
      <c r="D11" s="229">
        <v>220</v>
      </c>
      <c r="E11" s="233" t="s">
        <v>133</v>
      </c>
      <c r="F11" s="230"/>
      <c r="G11" s="226"/>
      <c r="H11" s="227"/>
      <c r="I11" s="226"/>
      <c r="J11" s="226"/>
      <c r="K11" s="226"/>
      <c r="L11" s="226"/>
      <c r="M11" s="226"/>
      <c r="N11" s="226"/>
      <c r="O11" s="228"/>
    </row>
    <row r="12" spans="1:19" x14ac:dyDescent="0.25">
      <c r="A12" s="216" t="s">
        <v>135</v>
      </c>
      <c r="B12" s="98" t="s">
        <v>46</v>
      </c>
      <c r="C12" s="219" t="s">
        <v>119</v>
      </c>
      <c r="D12" s="214">
        <v>212</v>
      </c>
      <c r="E12" s="98">
        <v>32381</v>
      </c>
      <c r="F12" s="230"/>
      <c r="G12" s="226"/>
      <c r="H12" s="227"/>
      <c r="I12" s="226"/>
      <c r="J12" s="226"/>
      <c r="K12" s="226"/>
      <c r="L12" s="226"/>
      <c r="M12" s="226"/>
      <c r="N12" s="226"/>
      <c r="O12" s="228"/>
    </row>
    <row r="13" spans="1:19" ht="111" customHeight="1" x14ac:dyDescent="0.25">
      <c r="A13" s="234" t="s">
        <v>136</v>
      </c>
      <c r="B13" s="221" t="s">
        <v>163</v>
      </c>
      <c r="C13" s="219" t="s">
        <v>119</v>
      </c>
      <c r="D13" s="214">
        <v>212</v>
      </c>
      <c r="E13" s="219" t="s">
        <v>133</v>
      </c>
      <c r="F13" s="226"/>
      <c r="G13" s="87"/>
      <c r="H13" s="88"/>
      <c r="I13" s="89"/>
      <c r="J13" s="89"/>
      <c r="K13" s="89"/>
      <c r="L13" s="89"/>
      <c r="M13" s="89"/>
      <c r="N13" s="89"/>
      <c r="O13" s="226"/>
      <c r="P13" s="10"/>
    </row>
    <row r="14" spans="1:19" ht="41.25" customHeight="1" x14ac:dyDescent="0.25">
      <c r="A14" s="216" t="s">
        <v>137</v>
      </c>
      <c r="B14" s="235">
        <v>10</v>
      </c>
      <c r="C14" s="217">
        <f>+IF(E14&gt;=B14,1,0)</f>
        <v>1</v>
      </c>
      <c r="D14" s="236" t="s">
        <v>130</v>
      </c>
      <c r="E14" s="215">
        <f>E15/12</f>
        <v>14.289166666666667</v>
      </c>
      <c r="F14" s="230"/>
      <c r="G14" s="230"/>
      <c r="H14" s="237"/>
      <c r="I14" s="230"/>
      <c r="J14" s="312"/>
      <c r="K14" s="312"/>
      <c r="L14" s="312"/>
      <c r="M14" s="230"/>
      <c r="N14" s="230"/>
      <c r="O14" s="228"/>
    </row>
    <row r="15" spans="1:19" ht="36" x14ac:dyDescent="0.25">
      <c r="A15" s="216" t="s">
        <v>138</v>
      </c>
      <c r="B15" s="235">
        <v>120</v>
      </c>
      <c r="C15" s="217">
        <f>+IF(E15&gt;=B15,1,0)</f>
        <v>1</v>
      </c>
      <c r="D15" s="236" t="s">
        <v>130</v>
      </c>
      <c r="E15" s="235">
        <f>+L7</f>
        <v>171.47</v>
      </c>
      <c r="F15" s="226"/>
      <c r="G15" s="238"/>
      <c r="H15" s="239"/>
      <c r="I15" s="240"/>
      <c r="J15" s="92"/>
      <c r="K15" s="92"/>
      <c r="L15" s="239"/>
      <c r="M15" s="241"/>
      <c r="N15" s="241"/>
      <c r="O15" s="226"/>
      <c r="P15" s="10"/>
    </row>
  </sheetData>
  <mergeCells count="5">
    <mergeCell ref="J14:L14"/>
    <mergeCell ref="A2:O2"/>
    <mergeCell ref="A3:O3"/>
    <mergeCell ref="A4:E4"/>
    <mergeCell ref="G4:O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90" zoomScaleNormal="90" workbookViewId="0">
      <selection activeCell="A3" sqref="A3:O3"/>
    </sheetView>
  </sheetViews>
  <sheetFormatPr baseColWidth="10" defaultRowHeight="15" x14ac:dyDescent="0.25"/>
  <cols>
    <col min="1" max="1" width="21.42578125" bestFit="1" customWidth="1"/>
    <col min="2" max="2" width="48.7109375" customWidth="1"/>
    <col min="3" max="3" width="10.42578125" customWidth="1"/>
    <col min="4" max="4" width="11.42578125" customWidth="1"/>
    <col min="5" max="5" width="26.7109375" style="18" customWidth="1"/>
    <col min="6" max="6" width="2.28515625" customWidth="1"/>
    <col min="7" max="7" width="7.140625" bestFit="1" customWidth="1"/>
    <col min="8" max="8" width="21" style="15" customWidth="1"/>
    <col min="9" max="9" width="23.140625" customWidth="1"/>
    <col min="11" max="11" width="13.140625" customWidth="1"/>
    <col min="12" max="12" width="7.7109375" bestFit="1" customWidth="1"/>
    <col min="13" max="13" width="14.28515625" style="16" customWidth="1"/>
    <col min="14" max="14" width="12.7109375" customWidth="1"/>
    <col min="15" max="15" width="37.5703125" customWidth="1"/>
    <col min="246" max="246" width="21.28515625" bestFit="1" customWidth="1"/>
    <col min="247" max="247" width="21.42578125" bestFit="1" customWidth="1"/>
    <col min="248" max="248" width="48.7109375" customWidth="1"/>
    <col min="249" max="249" width="8.42578125" bestFit="1" customWidth="1"/>
    <col min="250" max="250" width="6.28515625" bestFit="1" customWidth="1"/>
    <col min="252" max="252" width="25.28515625" customWidth="1"/>
    <col min="253" max="253" width="9.42578125" customWidth="1"/>
    <col min="254" max="254" width="15" customWidth="1"/>
    <col min="255" max="255" width="5.28515625" bestFit="1" customWidth="1"/>
    <col min="256" max="256" width="17.5703125" customWidth="1"/>
    <col min="257" max="257" width="19.85546875" customWidth="1"/>
    <col min="258" max="258" width="26.7109375" customWidth="1"/>
    <col min="260" max="260" width="13.140625" customWidth="1"/>
    <col min="261" max="261" width="8.5703125" customWidth="1"/>
    <col min="262" max="262" width="6.7109375" bestFit="1" customWidth="1"/>
    <col min="263" max="263" width="7" customWidth="1"/>
    <col min="264" max="264" width="6.7109375" customWidth="1"/>
    <col min="265" max="265" width="20.7109375" customWidth="1"/>
    <col min="266" max="266" width="10.5703125" customWidth="1"/>
    <col min="267" max="267" width="24.7109375" customWidth="1"/>
    <col min="268" max="268" width="12.140625" customWidth="1"/>
    <col min="269" max="269" width="9.42578125" customWidth="1"/>
    <col min="502" max="502" width="21.28515625" bestFit="1" customWidth="1"/>
    <col min="503" max="503" width="21.42578125" bestFit="1" customWidth="1"/>
    <col min="504" max="504" width="48.7109375" customWidth="1"/>
    <col min="505" max="505" width="8.42578125" bestFit="1" customWidth="1"/>
    <col min="506" max="506" width="6.28515625" bestFit="1" customWidth="1"/>
    <col min="508" max="508" width="25.28515625" customWidth="1"/>
    <col min="509" max="509" width="9.42578125" customWidth="1"/>
    <col min="510" max="510" width="15" customWidth="1"/>
    <col min="511" max="511" width="5.28515625" bestFit="1" customWidth="1"/>
    <col min="512" max="512" width="17.5703125" customWidth="1"/>
    <col min="513" max="513" width="19.85546875" customWidth="1"/>
    <col min="514" max="514" width="26.7109375" customWidth="1"/>
    <col min="516" max="516" width="13.140625" customWidth="1"/>
    <col min="517" max="517" width="8.5703125" customWidth="1"/>
    <col min="518" max="518" width="6.7109375" bestFit="1" customWidth="1"/>
    <col min="519" max="519" width="7" customWidth="1"/>
    <col min="520" max="520" width="6.7109375" customWidth="1"/>
    <col min="521" max="521" width="20.7109375" customWidth="1"/>
    <col min="522" max="522" width="10.5703125" customWidth="1"/>
    <col min="523" max="523" width="24.7109375" customWidth="1"/>
    <col min="524" max="524" width="12.140625" customWidth="1"/>
    <col min="525" max="525" width="9.42578125" customWidth="1"/>
    <col min="758" max="758" width="21.28515625" bestFit="1" customWidth="1"/>
    <col min="759" max="759" width="21.42578125" bestFit="1" customWidth="1"/>
    <col min="760" max="760" width="48.7109375" customWidth="1"/>
    <col min="761" max="761" width="8.42578125" bestFit="1" customWidth="1"/>
    <col min="762" max="762" width="6.28515625" bestFit="1" customWidth="1"/>
    <col min="764" max="764" width="25.28515625" customWidth="1"/>
    <col min="765" max="765" width="9.42578125" customWidth="1"/>
    <col min="766" max="766" width="15" customWidth="1"/>
    <col min="767" max="767" width="5.28515625" bestFit="1" customWidth="1"/>
    <col min="768" max="768" width="17.5703125" customWidth="1"/>
    <col min="769" max="769" width="19.85546875" customWidth="1"/>
    <col min="770" max="770" width="26.7109375" customWidth="1"/>
    <col min="772" max="772" width="13.140625" customWidth="1"/>
    <col min="773" max="773" width="8.5703125" customWidth="1"/>
    <col min="774" max="774" width="6.7109375" bestFit="1" customWidth="1"/>
    <col min="775" max="775" width="7" customWidth="1"/>
    <col min="776" max="776" width="6.7109375" customWidth="1"/>
    <col min="777" max="777" width="20.7109375" customWidth="1"/>
    <col min="778" max="778" width="10.5703125" customWidth="1"/>
    <col min="779" max="779" width="24.7109375" customWidth="1"/>
    <col min="780" max="780" width="12.140625" customWidth="1"/>
    <col min="781" max="781" width="9.42578125" customWidth="1"/>
    <col min="1014" max="1014" width="21.28515625" bestFit="1" customWidth="1"/>
    <col min="1015" max="1015" width="21.42578125" bestFit="1" customWidth="1"/>
    <col min="1016" max="1016" width="48.7109375" customWidth="1"/>
    <col min="1017" max="1017" width="8.42578125" bestFit="1" customWidth="1"/>
    <col min="1018" max="1018" width="6.28515625" bestFit="1" customWidth="1"/>
    <col min="1020" max="1020" width="25.28515625" customWidth="1"/>
    <col min="1021" max="1021" width="9.42578125" customWidth="1"/>
    <col min="1022" max="1022" width="15" customWidth="1"/>
    <col min="1023" max="1023" width="5.28515625" bestFit="1" customWidth="1"/>
    <col min="1024" max="1024" width="17.5703125" customWidth="1"/>
    <col min="1025" max="1025" width="19.85546875" customWidth="1"/>
    <col min="1026" max="1026" width="26.7109375" customWidth="1"/>
    <col min="1028" max="1028" width="13.140625" customWidth="1"/>
    <col min="1029" max="1029" width="8.5703125" customWidth="1"/>
    <col min="1030" max="1030" width="6.7109375" bestFit="1" customWidth="1"/>
    <col min="1031" max="1031" width="7" customWidth="1"/>
    <col min="1032" max="1032" width="6.7109375" customWidth="1"/>
    <col min="1033" max="1033" width="20.7109375" customWidth="1"/>
    <col min="1034" max="1034" width="10.5703125" customWidth="1"/>
    <col min="1035" max="1035" width="24.7109375" customWidth="1"/>
    <col min="1036" max="1036" width="12.140625" customWidth="1"/>
    <col min="1037" max="1037" width="9.42578125" customWidth="1"/>
    <col min="1270" max="1270" width="21.28515625" bestFit="1" customWidth="1"/>
    <col min="1271" max="1271" width="21.42578125" bestFit="1" customWidth="1"/>
    <col min="1272" max="1272" width="48.7109375" customWidth="1"/>
    <col min="1273" max="1273" width="8.42578125" bestFit="1" customWidth="1"/>
    <col min="1274" max="1274" width="6.28515625" bestFit="1" customWidth="1"/>
    <col min="1276" max="1276" width="25.28515625" customWidth="1"/>
    <col min="1277" max="1277" width="9.42578125" customWidth="1"/>
    <col min="1278" max="1278" width="15" customWidth="1"/>
    <col min="1279" max="1279" width="5.28515625" bestFit="1" customWidth="1"/>
    <col min="1280" max="1280" width="17.5703125" customWidth="1"/>
    <col min="1281" max="1281" width="19.85546875" customWidth="1"/>
    <col min="1282" max="1282" width="26.7109375" customWidth="1"/>
    <col min="1284" max="1284" width="13.140625" customWidth="1"/>
    <col min="1285" max="1285" width="8.5703125" customWidth="1"/>
    <col min="1286" max="1286" width="6.7109375" bestFit="1" customWidth="1"/>
    <col min="1287" max="1287" width="7" customWidth="1"/>
    <col min="1288" max="1288" width="6.7109375" customWidth="1"/>
    <col min="1289" max="1289" width="20.7109375" customWidth="1"/>
    <col min="1290" max="1290" width="10.5703125" customWidth="1"/>
    <col min="1291" max="1291" width="24.7109375" customWidth="1"/>
    <col min="1292" max="1292" width="12.140625" customWidth="1"/>
    <col min="1293" max="1293" width="9.42578125" customWidth="1"/>
    <col min="1526" max="1526" width="21.28515625" bestFit="1" customWidth="1"/>
    <col min="1527" max="1527" width="21.42578125" bestFit="1" customWidth="1"/>
    <col min="1528" max="1528" width="48.7109375" customWidth="1"/>
    <col min="1529" max="1529" width="8.42578125" bestFit="1" customWidth="1"/>
    <col min="1530" max="1530" width="6.28515625" bestFit="1" customWidth="1"/>
    <col min="1532" max="1532" width="25.28515625" customWidth="1"/>
    <col min="1533" max="1533" width="9.42578125" customWidth="1"/>
    <col min="1534" max="1534" width="15" customWidth="1"/>
    <col min="1535" max="1535" width="5.28515625" bestFit="1" customWidth="1"/>
    <col min="1536" max="1536" width="17.5703125" customWidth="1"/>
    <col min="1537" max="1537" width="19.85546875" customWidth="1"/>
    <col min="1538" max="1538" width="26.7109375" customWidth="1"/>
    <col min="1540" max="1540" width="13.140625" customWidth="1"/>
    <col min="1541" max="1541" width="8.5703125" customWidth="1"/>
    <col min="1542" max="1542" width="6.7109375" bestFit="1" customWidth="1"/>
    <col min="1543" max="1543" width="7" customWidth="1"/>
    <col min="1544" max="1544" width="6.7109375" customWidth="1"/>
    <col min="1545" max="1545" width="20.7109375" customWidth="1"/>
    <col min="1546" max="1546" width="10.5703125" customWidth="1"/>
    <col min="1547" max="1547" width="24.7109375" customWidth="1"/>
    <col min="1548" max="1548" width="12.140625" customWidth="1"/>
    <col min="1549" max="1549" width="9.42578125" customWidth="1"/>
    <col min="1782" max="1782" width="21.28515625" bestFit="1" customWidth="1"/>
    <col min="1783" max="1783" width="21.42578125" bestFit="1" customWidth="1"/>
    <col min="1784" max="1784" width="48.7109375" customWidth="1"/>
    <col min="1785" max="1785" width="8.42578125" bestFit="1" customWidth="1"/>
    <col min="1786" max="1786" width="6.28515625" bestFit="1" customWidth="1"/>
    <col min="1788" max="1788" width="25.28515625" customWidth="1"/>
    <col min="1789" max="1789" width="9.42578125" customWidth="1"/>
    <col min="1790" max="1790" width="15" customWidth="1"/>
    <col min="1791" max="1791" width="5.28515625" bestFit="1" customWidth="1"/>
    <col min="1792" max="1792" width="17.5703125" customWidth="1"/>
    <col min="1793" max="1793" width="19.85546875" customWidth="1"/>
    <col min="1794" max="1794" width="26.7109375" customWidth="1"/>
    <col min="1796" max="1796" width="13.140625" customWidth="1"/>
    <col min="1797" max="1797" width="8.5703125" customWidth="1"/>
    <col min="1798" max="1798" width="6.7109375" bestFit="1" customWidth="1"/>
    <col min="1799" max="1799" width="7" customWidth="1"/>
    <col min="1800" max="1800" width="6.7109375" customWidth="1"/>
    <col min="1801" max="1801" width="20.7109375" customWidth="1"/>
    <col min="1802" max="1802" width="10.5703125" customWidth="1"/>
    <col min="1803" max="1803" width="24.7109375" customWidth="1"/>
    <col min="1804" max="1804" width="12.140625" customWidth="1"/>
    <col min="1805" max="1805" width="9.42578125" customWidth="1"/>
    <col min="2038" max="2038" width="21.28515625" bestFit="1" customWidth="1"/>
    <col min="2039" max="2039" width="21.42578125" bestFit="1" customWidth="1"/>
    <col min="2040" max="2040" width="48.7109375" customWidth="1"/>
    <col min="2041" max="2041" width="8.42578125" bestFit="1" customWidth="1"/>
    <col min="2042" max="2042" width="6.28515625" bestFit="1" customWidth="1"/>
    <col min="2044" max="2044" width="25.28515625" customWidth="1"/>
    <col min="2045" max="2045" width="9.42578125" customWidth="1"/>
    <col min="2046" max="2046" width="15" customWidth="1"/>
    <col min="2047" max="2047" width="5.28515625" bestFit="1" customWidth="1"/>
    <col min="2048" max="2048" width="17.5703125" customWidth="1"/>
    <col min="2049" max="2049" width="19.85546875" customWidth="1"/>
    <col min="2050" max="2050" width="26.7109375" customWidth="1"/>
    <col min="2052" max="2052" width="13.140625" customWidth="1"/>
    <col min="2053" max="2053" width="8.5703125" customWidth="1"/>
    <col min="2054" max="2054" width="6.7109375" bestFit="1" customWidth="1"/>
    <col min="2055" max="2055" width="7" customWidth="1"/>
    <col min="2056" max="2056" width="6.7109375" customWidth="1"/>
    <col min="2057" max="2057" width="20.7109375" customWidth="1"/>
    <col min="2058" max="2058" width="10.5703125" customWidth="1"/>
    <col min="2059" max="2059" width="24.7109375" customWidth="1"/>
    <col min="2060" max="2060" width="12.140625" customWidth="1"/>
    <col min="2061" max="2061" width="9.42578125" customWidth="1"/>
    <col min="2294" max="2294" width="21.28515625" bestFit="1" customWidth="1"/>
    <col min="2295" max="2295" width="21.42578125" bestFit="1" customWidth="1"/>
    <col min="2296" max="2296" width="48.7109375" customWidth="1"/>
    <col min="2297" max="2297" width="8.42578125" bestFit="1" customWidth="1"/>
    <col min="2298" max="2298" width="6.28515625" bestFit="1" customWidth="1"/>
    <col min="2300" max="2300" width="25.28515625" customWidth="1"/>
    <col min="2301" max="2301" width="9.42578125" customWidth="1"/>
    <col min="2302" max="2302" width="15" customWidth="1"/>
    <col min="2303" max="2303" width="5.28515625" bestFit="1" customWidth="1"/>
    <col min="2304" max="2304" width="17.5703125" customWidth="1"/>
    <col min="2305" max="2305" width="19.85546875" customWidth="1"/>
    <col min="2306" max="2306" width="26.7109375" customWidth="1"/>
    <col min="2308" max="2308" width="13.140625" customWidth="1"/>
    <col min="2309" max="2309" width="8.5703125" customWidth="1"/>
    <col min="2310" max="2310" width="6.7109375" bestFit="1" customWidth="1"/>
    <col min="2311" max="2311" width="7" customWidth="1"/>
    <col min="2312" max="2312" width="6.7109375" customWidth="1"/>
    <col min="2313" max="2313" width="20.7109375" customWidth="1"/>
    <col min="2314" max="2314" width="10.5703125" customWidth="1"/>
    <col min="2315" max="2315" width="24.7109375" customWidth="1"/>
    <col min="2316" max="2316" width="12.140625" customWidth="1"/>
    <col min="2317" max="2317" width="9.42578125" customWidth="1"/>
    <col min="2550" max="2550" width="21.28515625" bestFit="1" customWidth="1"/>
    <col min="2551" max="2551" width="21.42578125" bestFit="1" customWidth="1"/>
    <col min="2552" max="2552" width="48.7109375" customWidth="1"/>
    <col min="2553" max="2553" width="8.42578125" bestFit="1" customWidth="1"/>
    <col min="2554" max="2554" width="6.28515625" bestFit="1" customWidth="1"/>
    <col min="2556" max="2556" width="25.28515625" customWidth="1"/>
    <col min="2557" max="2557" width="9.42578125" customWidth="1"/>
    <col min="2558" max="2558" width="15" customWidth="1"/>
    <col min="2559" max="2559" width="5.28515625" bestFit="1" customWidth="1"/>
    <col min="2560" max="2560" width="17.5703125" customWidth="1"/>
    <col min="2561" max="2561" width="19.85546875" customWidth="1"/>
    <col min="2562" max="2562" width="26.7109375" customWidth="1"/>
    <col min="2564" max="2564" width="13.140625" customWidth="1"/>
    <col min="2565" max="2565" width="8.5703125" customWidth="1"/>
    <col min="2566" max="2566" width="6.7109375" bestFit="1" customWidth="1"/>
    <col min="2567" max="2567" width="7" customWidth="1"/>
    <col min="2568" max="2568" width="6.7109375" customWidth="1"/>
    <col min="2569" max="2569" width="20.7109375" customWidth="1"/>
    <col min="2570" max="2570" width="10.5703125" customWidth="1"/>
    <col min="2571" max="2571" width="24.7109375" customWidth="1"/>
    <col min="2572" max="2572" width="12.140625" customWidth="1"/>
    <col min="2573" max="2573" width="9.42578125" customWidth="1"/>
    <col min="2806" max="2806" width="21.28515625" bestFit="1" customWidth="1"/>
    <col min="2807" max="2807" width="21.42578125" bestFit="1" customWidth="1"/>
    <col min="2808" max="2808" width="48.7109375" customWidth="1"/>
    <col min="2809" max="2809" width="8.42578125" bestFit="1" customWidth="1"/>
    <col min="2810" max="2810" width="6.28515625" bestFit="1" customWidth="1"/>
    <col min="2812" max="2812" width="25.28515625" customWidth="1"/>
    <col min="2813" max="2813" width="9.42578125" customWidth="1"/>
    <col min="2814" max="2814" width="15" customWidth="1"/>
    <col min="2815" max="2815" width="5.28515625" bestFit="1" customWidth="1"/>
    <col min="2816" max="2816" width="17.5703125" customWidth="1"/>
    <col min="2817" max="2817" width="19.85546875" customWidth="1"/>
    <col min="2818" max="2818" width="26.7109375" customWidth="1"/>
    <col min="2820" max="2820" width="13.140625" customWidth="1"/>
    <col min="2821" max="2821" width="8.5703125" customWidth="1"/>
    <col min="2822" max="2822" width="6.7109375" bestFit="1" customWidth="1"/>
    <col min="2823" max="2823" width="7" customWidth="1"/>
    <col min="2824" max="2824" width="6.7109375" customWidth="1"/>
    <col min="2825" max="2825" width="20.7109375" customWidth="1"/>
    <col min="2826" max="2826" width="10.5703125" customWidth="1"/>
    <col min="2827" max="2827" width="24.7109375" customWidth="1"/>
    <col min="2828" max="2828" width="12.140625" customWidth="1"/>
    <col min="2829" max="2829" width="9.42578125" customWidth="1"/>
    <col min="3062" max="3062" width="21.28515625" bestFit="1" customWidth="1"/>
    <col min="3063" max="3063" width="21.42578125" bestFit="1" customWidth="1"/>
    <col min="3064" max="3064" width="48.7109375" customWidth="1"/>
    <col min="3065" max="3065" width="8.42578125" bestFit="1" customWidth="1"/>
    <col min="3066" max="3066" width="6.28515625" bestFit="1" customWidth="1"/>
    <col min="3068" max="3068" width="25.28515625" customWidth="1"/>
    <col min="3069" max="3069" width="9.42578125" customWidth="1"/>
    <col min="3070" max="3070" width="15" customWidth="1"/>
    <col min="3071" max="3071" width="5.28515625" bestFit="1" customWidth="1"/>
    <col min="3072" max="3072" width="17.5703125" customWidth="1"/>
    <col min="3073" max="3073" width="19.85546875" customWidth="1"/>
    <col min="3074" max="3074" width="26.7109375" customWidth="1"/>
    <col min="3076" max="3076" width="13.140625" customWidth="1"/>
    <col min="3077" max="3077" width="8.5703125" customWidth="1"/>
    <col min="3078" max="3078" width="6.7109375" bestFit="1" customWidth="1"/>
    <col min="3079" max="3079" width="7" customWidth="1"/>
    <col min="3080" max="3080" width="6.7109375" customWidth="1"/>
    <col min="3081" max="3081" width="20.7109375" customWidth="1"/>
    <col min="3082" max="3082" width="10.5703125" customWidth="1"/>
    <col min="3083" max="3083" width="24.7109375" customWidth="1"/>
    <col min="3084" max="3084" width="12.140625" customWidth="1"/>
    <col min="3085" max="3085" width="9.42578125" customWidth="1"/>
    <col min="3318" max="3318" width="21.28515625" bestFit="1" customWidth="1"/>
    <col min="3319" max="3319" width="21.42578125" bestFit="1" customWidth="1"/>
    <col min="3320" max="3320" width="48.7109375" customWidth="1"/>
    <col min="3321" max="3321" width="8.42578125" bestFit="1" customWidth="1"/>
    <col min="3322" max="3322" width="6.28515625" bestFit="1" customWidth="1"/>
    <col min="3324" max="3324" width="25.28515625" customWidth="1"/>
    <col min="3325" max="3325" width="9.42578125" customWidth="1"/>
    <col min="3326" max="3326" width="15" customWidth="1"/>
    <col min="3327" max="3327" width="5.28515625" bestFit="1" customWidth="1"/>
    <col min="3328" max="3328" width="17.5703125" customWidth="1"/>
    <col min="3329" max="3329" width="19.85546875" customWidth="1"/>
    <col min="3330" max="3330" width="26.7109375" customWidth="1"/>
    <col min="3332" max="3332" width="13.140625" customWidth="1"/>
    <col min="3333" max="3333" width="8.5703125" customWidth="1"/>
    <col min="3334" max="3334" width="6.7109375" bestFit="1" customWidth="1"/>
    <col min="3335" max="3335" width="7" customWidth="1"/>
    <col min="3336" max="3336" width="6.7109375" customWidth="1"/>
    <col min="3337" max="3337" width="20.7109375" customWidth="1"/>
    <col min="3338" max="3338" width="10.5703125" customWidth="1"/>
    <col min="3339" max="3339" width="24.7109375" customWidth="1"/>
    <col min="3340" max="3340" width="12.140625" customWidth="1"/>
    <col min="3341" max="3341" width="9.42578125" customWidth="1"/>
    <col min="3574" max="3574" width="21.28515625" bestFit="1" customWidth="1"/>
    <col min="3575" max="3575" width="21.42578125" bestFit="1" customWidth="1"/>
    <col min="3576" max="3576" width="48.7109375" customWidth="1"/>
    <col min="3577" max="3577" width="8.42578125" bestFit="1" customWidth="1"/>
    <col min="3578" max="3578" width="6.28515625" bestFit="1" customWidth="1"/>
    <col min="3580" max="3580" width="25.28515625" customWidth="1"/>
    <col min="3581" max="3581" width="9.42578125" customWidth="1"/>
    <col min="3582" max="3582" width="15" customWidth="1"/>
    <col min="3583" max="3583" width="5.28515625" bestFit="1" customWidth="1"/>
    <col min="3584" max="3584" width="17.5703125" customWidth="1"/>
    <col min="3585" max="3585" width="19.85546875" customWidth="1"/>
    <col min="3586" max="3586" width="26.7109375" customWidth="1"/>
    <col min="3588" max="3588" width="13.140625" customWidth="1"/>
    <col min="3589" max="3589" width="8.5703125" customWidth="1"/>
    <col min="3590" max="3590" width="6.7109375" bestFit="1" customWidth="1"/>
    <col min="3591" max="3591" width="7" customWidth="1"/>
    <col min="3592" max="3592" width="6.7109375" customWidth="1"/>
    <col min="3593" max="3593" width="20.7109375" customWidth="1"/>
    <col min="3594" max="3594" width="10.5703125" customWidth="1"/>
    <col min="3595" max="3595" width="24.7109375" customWidth="1"/>
    <col min="3596" max="3596" width="12.140625" customWidth="1"/>
    <col min="3597" max="3597" width="9.42578125" customWidth="1"/>
    <col min="3830" max="3830" width="21.28515625" bestFit="1" customWidth="1"/>
    <col min="3831" max="3831" width="21.42578125" bestFit="1" customWidth="1"/>
    <col min="3832" max="3832" width="48.7109375" customWidth="1"/>
    <col min="3833" max="3833" width="8.42578125" bestFit="1" customWidth="1"/>
    <col min="3834" max="3834" width="6.28515625" bestFit="1" customWidth="1"/>
    <col min="3836" max="3836" width="25.28515625" customWidth="1"/>
    <col min="3837" max="3837" width="9.42578125" customWidth="1"/>
    <col min="3838" max="3838" width="15" customWidth="1"/>
    <col min="3839" max="3839" width="5.28515625" bestFit="1" customWidth="1"/>
    <col min="3840" max="3840" width="17.5703125" customWidth="1"/>
    <col min="3841" max="3841" width="19.85546875" customWidth="1"/>
    <col min="3842" max="3842" width="26.7109375" customWidth="1"/>
    <col min="3844" max="3844" width="13.140625" customWidth="1"/>
    <col min="3845" max="3845" width="8.5703125" customWidth="1"/>
    <col min="3846" max="3846" width="6.7109375" bestFit="1" customWidth="1"/>
    <col min="3847" max="3847" width="7" customWidth="1"/>
    <col min="3848" max="3848" width="6.7109375" customWidth="1"/>
    <col min="3849" max="3849" width="20.7109375" customWidth="1"/>
    <col min="3850" max="3850" width="10.5703125" customWidth="1"/>
    <col min="3851" max="3851" width="24.7109375" customWidth="1"/>
    <col min="3852" max="3852" width="12.140625" customWidth="1"/>
    <col min="3853" max="3853" width="9.42578125" customWidth="1"/>
    <col min="4086" max="4086" width="21.28515625" bestFit="1" customWidth="1"/>
    <col min="4087" max="4087" width="21.42578125" bestFit="1" customWidth="1"/>
    <col min="4088" max="4088" width="48.7109375" customWidth="1"/>
    <col min="4089" max="4089" width="8.42578125" bestFit="1" customWidth="1"/>
    <col min="4090" max="4090" width="6.28515625" bestFit="1" customWidth="1"/>
    <col min="4092" max="4092" width="25.28515625" customWidth="1"/>
    <col min="4093" max="4093" width="9.42578125" customWidth="1"/>
    <col min="4094" max="4094" width="15" customWidth="1"/>
    <col min="4095" max="4095" width="5.28515625" bestFit="1" customWidth="1"/>
    <col min="4096" max="4096" width="17.5703125" customWidth="1"/>
    <col min="4097" max="4097" width="19.85546875" customWidth="1"/>
    <col min="4098" max="4098" width="26.7109375" customWidth="1"/>
    <col min="4100" max="4100" width="13.140625" customWidth="1"/>
    <col min="4101" max="4101" width="8.5703125" customWidth="1"/>
    <col min="4102" max="4102" width="6.7109375" bestFit="1" customWidth="1"/>
    <col min="4103" max="4103" width="7" customWidth="1"/>
    <col min="4104" max="4104" width="6.7109375" customWidth="1"/>
    <col min="4105" max="4105" width="20.7109375" customWidth="1"/>
    <col min="4106" max="4106" width="10.5703125" customWidth="1"/>
    <col min="4107" max="4107" width="24.7109375" customWidth="1"/>
    <col min="4108" max="4108" width="12.140625" customWidth="1"/>
    <col min="4109" max="4109" width="9.42578125" customWidth="1"/>
    <col min="4342" max="4342" width="21.28515625" bestFit="1" customWidth="1"/>
    <col min="4343" max="4343" width="21.42578125" bestFit="1" customWidth="1"/>
    <col min="4344" max="4344" width="48.7109375" customWidth="1"/>
    <col min="4345" max="4345" width="8.42578125" bestFit="1" customWidth="1"/>
    <col min="4346" max="4346" width="6.28515625" bestFit="1" customWidth="1"/>
    <col min="4348" max="4348" width="25.28515625" customWidth="1"/>
    <col min="4349" max="4349" width="9.42578125" customWidth="1"/>
    <col min="4350" max="4350" width="15" customWidth="1"/>
    <col min="4351" max="4351" width="5.28515625" bestFit="1" customWidth="1"/>
    <col min="4352" max="4352" width="17.5703125" customWidth="1"/>
    <col min="4353" max="4353" width="19.85546875" customWidth="1"/>
    <col min="4354" max="4354" width="26.7109375" customWidth="1"/>
    <col min="4356" max="4356" width="13.140625" customWidth="1"/>
    <col min="4357" max="4357" width="8.5703125" customWidth="1"/>
    <col min="4358" max="4358" width="6.7109375" bestFit="1" customWidth="1"/>
    <col min="4359" max="4359" width="7" customWidth="1"/>
    <col min="4360" max="4360" width="6.7109375" customWidth="1"/>
    <col min="4361" max="4361" width="20.7109375" customWidth="1"/>
    <col min="4362" max="4362" width="10.5703125" customWidth="1"/>
    <col min="4363" max="4363" width="24.7109375" customWidth="1"/>
    <col min="4364" max="4364" width="12.140625" customWidth="1"/>
    <col min="4365" max="4365" width="9.42578125" customWidth="1"/>
    <col min="4598" max="4598" width="21.28515625" bestFit="1" customWidth="1"/>
    <col min="4599" max="4599" width="21.42578125" bestFit="1" customWidth="1"/>
    <col min="4600" max="4600" width="48.7109375" customWidth="1"/>
    <col min="4601" max="4601" width="8.42578125" bestFit="1" customWidth="1"/>
    <col min="4602" max="4602" width="6.28515625" bestFit="1" customWidth="1"/>
    <col min="4604" max="4604" width="25.28515625" customWidth="1"/>
    <col min="4605" max="4605" width="9.42578125" customWidth="1"/>
    <col min="4606" max="4606" width="15" customWidth="1"/>
    <col min="4607" max="4607" width="5.28515625" bestFit="1" customWidth="1"/>
    <col min="4608" max="4608" width="17.5703125" customWidth="1"/>
    <col min="4609" max="4609" width="19.85546875" customWidth="1"/>
    <col min="4610" max="4610" width="26.7109375" customWidth="1"/>
    <col min="4612" max="4612" width="13.140625" customWidth="1"/>
    <col min="4613" max="4613" width="8.5703125" customWidth="1"/>
    <col min="4614" max="4614" width="6.7109375" bestFit="1" customWidth="1"/>
    <col min="4615" max="4615" width="7" customWidth="1"/>
    <col min="4616" max="4616" width="6.7109375" customWidth="1"/>
    <col min="4617" max="4617" width="20.7109375" customWidth="1"/>
    <col min="4618" max="4618" width="10.5703125" customWidth="1"/>
    <col min="4619" max="4619" width="24.7109375" customWidth="1"/>
    <col min="4620" max="4620" width="12.140625" customWidth="1"/>
    <col min="4621" max="4621" width="9.42578125" customWidth="1"/>
    <col min="4854" max="4854" width="21.28515625" bestFit="1" customWidth="1"/>
    <col min="4855" max="4855" width="21.42578125" bestFit="1" customWidth="1"/>
    <col min="4856" max="4856" width="48.7109375" customWidth="1"/>
    <col min="4857" max="4857" width="8.42578125" bestFit="1" customWidth="1"/>
    <col min="4858" max="4858" width="6.28515625" bestFit="1" customWidth="1"/>
    <col min="4860" max="4860" width="25.28515625" customWidth="1"/>
    <col min="4861" max="4861" width="9.42578125" customWidth="1"/>
    <col min="4862" max="4862" width="15" customWidth="1"/>
    <col min="4863" max="4863" width="5.28515625" bestFit="1" customWidth="1"/>
    <col min="4864" max="4864" width="17.5703125" customWidth="1"/>
    <col min="4865" max="4865" width="19.85546875" customWidth="1"/>
    <col min="4866" max="4866" width="26.7109375" customWidth="1"/>
    <col min="4868" max="4868" width="13.140625" customWidth="1"/>
    <col min="4869" max="4869" width="8.5703125" customWidth="1"/>
    <col min="4870" max="4870" width="6.7109375" bestFit="1" customWidth="1"/>
    <col min="4871" max="4871" width="7" customWidth="1"/>
    <col min="4872" max="4872" width="6.7109375" customWidth="1"/>
    <col min="4873" max="4873" width="20.7109375" customWidth="1"/>
    <col min="4874" max="4874" width="10.5703125" customWidth="1"/>
    <col min="4875" max="4875" width="24.7109375" customWidth="1"/>
    <col min="4876" max="4876" width="12.140625" customWidth="1"/>
    <col min="4877" max="4877" width="9.42578125" customWidth="1"/>
    <col min="5110" max="5110" width="21.28515625" bestFit="1" customWidth="1"/>
    <col min="5111" max="5111" width="21.42578125" bestFit="1" customWidth="1"/>
    <col min="5112" max="5112" width="48.7109375" customWidth="1"/>
    <col min="5113" max="5113" width="8.42578125" bestFit="1" customWidth="1"/>
    <col min="5114" max="5114" width="6.28515625" bestFit="1" customWidth="1"/>
    <col min="5116" max="5116" width="25.28515625" customWidth="1"/>
    <col min="5117" max="5117" width="9.42578125" customWidth="1"/>
    <col min="5118" max="5118" width="15" customWidth="1"/>
    <col min="5119" max="5119" width="5.28515625" bestFit="1" customWidth="1"/>
    <col min="5120" max="5120" width="17.5703125" customWidth="1"/>
    <col min="5121" max="5121" width="19.85546875" customWidth="1"/>
    <col min="5122" max="5122" width="26.7109375" customWidth="1"/>
    <col min="5124" max="5124" width="13.140625" customWidth="1"/>
    <col min="5125" max="5125" width="8.5703125" customWidth="1"/>
    <col min="5126" max="5126" width="6.7109375" bestFit="1" customWidth="1"/>
    <col min="5127" max="5127" width="7" customWidth="1"/>
    <col min="5128" max="5128" width="6.7109375" customWidth="1"/>
    <col min="5129" max="5129" width="20.7109375" customWidth="1"/>
    <col min="5130" max="5130" width="10.5703125" customWidth="1"/>
    <col min="5131" max="5131" width="24.7109375" customWidth="1"/>
    <col min="5132" max="5132" width="12.140625" customWidth="1"/>
    <col min="5133" max="5133" width="9.42578125" customWidth="1"/>
    <col min="5366" max="5366" width="21.28515625" bestFit="1" customWidth="1"/>
    <col min="5367" max="5367" width="21.42578125" bestFit="1" customWidth="1"/>
    <col min="5368" max="5368" width="48.7109375" customWidth="1"/>
    <col min="5369" max="5369" width="8.42578125" bestFit="1" customWidth="1"/>
    <col min="5370" max="5370" width="6.28515625" bestFit="1" customWidth="1"/>
    <col min="5372" max="5372" width="25.28515625" customWidth="1"/>
    <col min="5373" max="5373" width="9.42578125" customWidth="1"/>
    <col min="5374" max="5374" width="15" customWidth="1"/>
    <col min="5375" max="5375" width="5.28515625" bestFit="1" customWidth="1"/>
    <col min="5376" max="5376" width="17.5703125" customWidth="1"/>
    <col min="5377" max="5377" width="19.85546875" customWidth="1"/>
    <col min="5378" max="5378" width="26.7109375" customWidth="1"/>
    <col min="5380" max="5380" width="13.140625" customWidth="1"/>
    <col min="5381" max="5381" width="8.5703125" customWidth="1"/>
    <col min="5382" max="5382" width="6.7109375" bestFit="1" customWidth="1"/>
    <col min="5383" max="5383" width="7" customWidth="1"/>
    <col min="5384" max="5384" width="6.7109375" customWidth="1"/>
    <col min="5385" max="5385" width="20.7109375" customWidth="1"/>
    <col min="5386" max="5386" width="10.5703125" customWidth="1"/>
    <col min="5387" max="5387" width="24.7109375" customWidth="1"/>
    <col min="5388" max="5388" width="12.140625" customWidth="1"/>
    <col min="5389" max="5389" width="9.42578125" customWidth="1"/>
    <col min="5622" max="5622" width="21.28515625" bestFit="1" customWidth="1"/>
    <col min="5623" max="5623" width="21.42578125" bestFit="1" customWidth="1"/>
    <col min="5624" max="5624" width="48.7109375" customWidth="1"/>
    <col min="5625" max="5625" width="8.42578125" bestFit="1" customWidth="1"/>
    <col min="5626" max="5626" width="6.28515625" bestFit="1" customWidth="1"/>
    <col min="5628" max="5628" width="25.28515625" customWidth="1"/>
    <col min="5629" max="5629" width="9.42578125" customWidth="1"/>
    <col min="5630" max="5630" width="15" customWidth="1"/>
    <col min="5631" max="5631" width="5.28515625" bestFit="1" customWidth="1"/>
    <col min="5632" max="5632" width="17.5703125" customWidth="1"/>
    <col min="5633" max="5633" width="19.85546875" customWidth="1"/>
    <col min="5634" max="5634" width="26.7109375" customWidth="1"/>
    <col min="5636" max="5636" width="13.140625" customWidth="1"/>
    <col min="5637" max="5637" width="8.5703125" customWidth="1"/>
    <col min="5638" max="5638" width="6.7109375" bestFit="1" customWidth="1"/>
    <col min="5639" max="5639" width="7" customWidth="1"/>
    <col min="5640" max="5640" width="6.7109375" customWidth="1"/>
    <col min="5641" max="5641" width="20.7109375" customWidth="1"/>
    <col min="5642" max="5642" width="10.5703125" customWidth="1"/>
    <col min="5643" max="5643" width="24.7109375" customWidth="1"/>
    <col min="5644" max="5644" width="12.140625" customWidth="1"/>
    <col min="5645" max="5645" width="9.42578125" customWidth="1"/>
    <col min="5878" max="5878" width="21.28515625" bestFit="1" customWidth="1"/>
    <col min="5879" max="5879" width="21.42578125" bestFit="1" customWidth="1"/>
    <col min="5880" max="5880" width="48.7109375" customWidth="1"/>
    <col min="5881" max="5881" width="8.42578125" bestFit="1" customWidth="1"/>
    <col min="5882" max="5882" width="6.28515625" bestFit="1" customWidth="1"/>
    <col min="5884" max="5884" width="25.28515625" customWidth="1"/>
    <col min="5885" max="5885" width="9.42578125" customWidth="1"/>
    <col min="5886" max="5886" width="15" customWidth="1"/>
    <col min="5887" max="5887" width="5.28515625" bestFit="1" customWidth="1"/>
    <col min="5888" max="5888" width="17.5703125" customWidth="1"/>
    <col min="5889" max="5889" width="19.85546875" customWidth="1"/>
    <col min="5890" max="5890" width="26.7109375" customWidth="1"/>
    <col min="5892" max="5892" width="13.140625" customWidth="1"/>
    <col min="5893" max="5893" width="8.5703125" customWidth="1"/>
    <col min="5894" max="5894" width="6.7109375" bestFit="1" customWidth="1"/>
    <col min="5895" max="5895" width="7" customWidth="1"/>
    <col min="5896" max="5896" width="6.7109375" customWidth="1"/>
    <col min="5897" max="5897" width="20.7109375" customWidth="1"/>
    <col min="5898" max="5898" width="10.5703125" customWidth="1"/>
    <col min="5899" max="5899" width="24.7109375" customWidth="1"/>
    <col min="5900" max="5900" width="12.140625" customWidth="1"/>
    <col min="5901" max="5901" width="9.42578125" customWidth="1"/>
    <col min="6134" max="6134" width="21.28515625" bestFit="1" customWidth="1"/>
    <col min="6135" max="6135" width="21.42578125" bestFit="1" customWidth="1"/>
    <col min="6136" max="6136" width="48.7109375" customWidth="1"/>
    <col min="6137" max="6137" width="8.42578125" bestFit="1" customWidth="1"/>
    <col min="6138" max="6138" width="6.28515625" bestFit="1" customWidth="1"/>
    <col min="6140" max="6140" width="25.28515625" customWidth="1"/>
    <col min="6141" max="6141" width="9.42578125" customWidth="1"/>
    <col min="6142" max="6142" width="15" customWidth="1"/>
    <col min="6143" max="6143" width="5.28515625" bestFit="1" customWidth="1"/>
    <col min="6144" max="6144" width="17.5703125" customWidth="1"/>
    <col min="6145" max="6145" width="19.85546875" customWidth="1"/>
    <col min="6146" max="6146" width="26.7109375" customWidth="1"/>
    <col min="6148" max="6148" width="13.140625" customWidth="1"/>
    <col min="6149" max="6149" width="8.5703125" customWidth="1"/>
    <col min="6150" max="6150" width="6.7109375" bestFit="1" customWidth="1"/>
    <col min="6151" max="6151" width="7" customWidth="1"/>
    <col min="6152" max="6152" width="6.7109375" customWidth="1"/>
    <col min="6153" max="6153" width="20.7109375" customWidth="1"/>
    <col min="6154" max="6154" width="10.5703125" customWidth="1"/>
    <col min="6155" max="6155" width="24.7109375" customWidth="1"/>
    <col min="6156" max="6156" width="12.140625" customWidth="1"/>
    <col min="6157" max="6157" width="9.42578125" customWidth="1"/>
    <col min="6390" max="6390" width="21.28515625" bestFit="1" customWidth="1"/>
    <col min="6391" max="6391" width="21.42578125" bestFit="1" customWidth="1"/>
    <col min="6392" max="6392" width="48.7109375" customWidth="1"/>
    <col min="6393" max="6393" width="8.42578125" bestFit="1" customWidth="1"/>
    <col min="6394" max="6394" width="6.28515625" bestFit="1" customWidth="1"/>
    <col min="6396" max="6396" width="25.28515625" customWidth="1"/>
    <col min="6397" max="6397" width="9.42578125" customWidth="1"/>
    <col min="6398" max="6398" width="15" customWidth="1"/>
    <col min="6399" max="6399" width="5.28515625" bestFit="1" customWidth="1"/>
    <col min="6400" max="6400" width="17.5703125" customWidth="1"/>
    <col min="6401" max="6401" width="19.85546875" customWidth="1"/>
    <col min="6402" max="6402" width="26.7109375" customWidth="1"/>
    <col min="6404" max="6404" width="13.140625" customWidth="1"/>
    <col min="6405" max="6405" width="8.5703125" customWidth="1"/>
    <col min="6406" max="6406" width="6.7109375" bestFit="1" customWidth="1"/>
    <col min="6407" max="6407" width="7" customWidth="1"/>
    <col min="6408" max="6408" width="6.7109375" customWidth="1"/>
    <col min="6409" max="6409" width="20.7109375" customWidth="1"/>
    <col min="6410" max="6410" width="10.5703125" customWidth="1"/>
    <col min="6411" max="6411" width="24.7109375" customWidth="1"/>
    <col min="6412" max="6412" width="12.140625" customWidth="1"/>
    <col min="6413" max="6413" width="9.42578125" customWidth="1"/>
    <col min="6646" max="6646" width="21.28515625" bestFit="1" customWidth="1"/>
    <col min="6647" max="6647" width="21.42578125" bestFit="1" customWidth="1"/>
    <col min="6648" max="6648" width="48.7109375" customWidth="1"/>
    <col min="6649" max="6649" width="8.42578125" bestFit="1" customWidth="1"/>
    <col min="6650" max="6650" width="6.28515625" bestFit="1" customWidth="1"/>
    <col min="6652" max="6652" width="25.28515625" customWidth="1"/>
    <col min="6653" max="6653" width="9.42578125" customWidth="1"/>
    <col min="6654" max="6654" width="15" customWidth="1"/>
    <col min="6655" max="6655" width="5.28515625" bestFit="1" customWidth="1"/>
    <col min="6656" max="6656" width="17.5703125" customWidth="1"/>
    <col min="6657" max="6657" width="19.85546875" customWidth="1"/>
    <col min="6658" max="6658" width="26.7109375" customWidth="1"/>
    <col min="6660" max="6660" width="13.140625" customWidth="1"/>
    <col min="6661" max="6661" width="8.5703125" customWidth="1"/>
    <col min="6662" max="6662" width="6.7109375" bestFit="1" customWidth="1"/>
    <col min="6663" max="6663" width="7" customWidth="1"/>
    <col min="6664" max="6664" width="6.7109375" customWidth="1"/>
    <col min="6665" max="6665" width="20.7109375" customWidth="1"/>
    <col min="6666" max="6666" width="10.5703125" customWidth="1"/>
    <col min="6667" max="6667" width="24.7109375" customWidth="1"/>
    <col min="6668" max="6668" width="12.140625" customWidth="1"/>
    <col min="6669" max="6669" width="9.42578125" customWidth="1"/>
    <col min="6902" max="6902" width="21.28515625" bestFit="1" customWidth="1"/>
    <col min="6903" max="6903" width="21.42578125" bestFit="1" customWidth="1"/>
    <col min="6904" max="6904" width="48.7109375" customWidth="1"/>
    <col min="6905" max="6905" width="8.42578125" bestFit="1" customWidth="1"/>
    <col min="6906" max="6906" width="6.28515625" bestFit="1" customWidth="1"/>
    <col min="6908" max="6908" width="25.28515625" customWidth="1"/>
    <col min="6909" max="6909" width="9.42578125" customWidth="1"/>
    <col min="6910" max="6910" width="15" customWidth="1"/>
    <col min="6911" max="6911" width="5.28515625" bestFit="1" customWidth="1"/>
    <col min="6912" max="6912" width="17.5703125" customWidth="1"/>
    <col min="6913" max="6913" width="19.85546875" customWidth="1"/>
    <col min="6914" max="6914" width="26.7109375" customWidth="1"/>
    <col min="6916" max="6916" width="13.140625" customWidth="1"/>
    <col min="6917" max="6917" width="8.5703125" customWidth="1"/>
    <col min="6918" max="6918" width="6.7109375" bestFit="1" customWidth="1"/>
    <col min="6919" max="6919" width="7" customWidth="1"/>
    <col min="6920" max="6920" width="6.7109375" customWidth="1"/>
    <col min="6921" max="6921" width="20.7109375" customWidth="1"/>
    <col min="6922" max="6922" width="10.5703125" customWidth="1"/>
    <col min="6923" max="6923" width="24.7109375" customWidth="1"/>
    <col min="6924" max="6924" width="12.140625" customWidth="1"/>
    <col min="6925" max="6925" width="9.42578125" customWidth="1"/>
    <col min="7158" max="7158" width="21.28515625" bestFit="1" customWidth="1"/>
    <col min="7159" max="7159" width="21.42578125" bestFit="1" customWidth="1"/>
    <col min="7160" max="7160" width="48.7109375" customWidth="1"/>
    <col min="7161" max="7161" width="8.42578125" bestFit="1" customWidth="1"/>
    <col min="7162" max="7162" width="6.28515625" bestFit="1" customWidth="1"/>
    <col min="7164" max="7164" width="25.28515625" customWidth="1"/>
    <col min="7165" max="7165" width="9.42578125" customWidth="1"/>
    <col min="7166" max="7166" width="15" customWidth="1"/>
    <col min="7167" max="7167" width="5.28515625" bestFit="1" customWidth="1"/>
    <col min="7168" max="7168" width="17.5703125" customWidth="1"/>
    <col min="7169" max="7169" width="19.85546875" customWidth="1"/>
    <col min="7170" max="7170" width="26.7109375" customWidth="1"/>
    <col min="7172" max="7172" width="13.140625" customWidth="1"/>
    <col min="7173" max="7173" width="8.5703125" customWidth="1"/>
    <col min="7174" max="7174" width="6.7109375" bestFit="1" customWidth="1"/>
    <col min="7175" max="7175" width="7" customWidth="1"/>
    <col min="7176" max="7176" width="6.7109375" customWidth="1"/>
    <col min="7177" max="7177" width="20.7109375" customWidth="1"/>
    <col min="7178" max="7178" width="10.5703125" customWidth="1"/>
    <col min="7179" max="7179" width="24.7109375" customWidth="1"/>
    <col min="7180" max="7180" width="12.140625" customWidth="1"/>
    <col min="7181" max="7181" width="9.42578125" customWidth="1"/>
    <col min="7414" max="7414" width="21.28515625" bestFit="1" customWidth="1"/>
    <col min="7415" max="7415" width="21.42578125" bestFit="1" customWidth="1"/>
    <col min="7416" max="7416" width="48.7109375" customWidth="1"/>
    <col min="7417" max="7417" width="8.42578125" bestFit="1" customWidth="1"/>
    <col min="7418" max="7418" width="6.28515625" bestFit="1" customWidth="1"/>
    <col min="7420" max="7420" width="25.28515625" customWidth="1"/>
    <col min="7421" max="7421" width="9.42578125" customWidth="1"/>
    <col min="7422" max="7422" width="15" customWidth="1"/>
    <col min="7423" max="7423" width="5.28515625" bestFit="1" customWidth="1"/>
    <col min="7424" max="7424" width="17.5703125" customWidth="1"/>
    <col min="7425" max="7425" width="19.85546875" customWidth="1"/>
    <col min="7426" max="7426" width="26.7109375" customWidth="1"/>
    <col min="7428" max="7428" width="13.140625" customWidth="1"/>
    <col min="7429" max="7429" width="8.5703125" customWidth="1"/>
    <col min="7430" max="7430" width="6.7109375" bestFit="1" customWidth="1"/>
    <col min="7431" max="7431" width="7" customWidth="1"/>
    <col min="7432" max="7432" width="6.7109375" customWidth="1"/>
    <col min="7433" max="7433" width="20.7109375" customWidth="1"/>
    <col min="7434" max="7434" width="10.5703125" customWidth="1"/>
    <col min="7435" max="7435" width="24.7109375" customWidth="1"/>
    <col min="7436" max="7436" width="12.140625" customWidth="1"/>
    <col min="7437" max="7437" width="9.42578125" customWidth="1"/>
    <col min="7670" max="7670" width="21.28515625" bestFit="1" customWidth="1"/>
    <col min="7671" max="7671" width="21.42578125" bestFit="1" customWidth="1"/>
    <col min="7672" max="7672" width="48.7109375" customWidth="1"/>
    <col min="7673" max="7673" width="8.42578125" bestFit="1" customWidth="1"/>
    <col min="7674" max="7674" width="6.28515625" bestFit="1" customWidth="1"/>
    <col min="7676" max="7676" width="25.28515625" customWidth="1"/>
    <col min="7677" max="7677" width="9.42578125" customWidth="1"/>
    <col min="7678" max="7678" width="15" customWidth="1"/>
    <col min="7679" max="7679" width="5.28515625" bestFit="1" customWidth="1"/>
    <col min="7680" max="7680" width="17.5703125" customWidth="1"/>
    <col min="7681" max="7681" width="19.85546875" customWidth="1"/>
    <col min="7682" max="7682" width="26.7109375" customWidth="1"/>
    <col min="7684" max="7684" width="13.140625" customWidth="1"/>
    <col min="7685" max="7685" width="8.5703125" customWidth="1"/>
    <col min="7686" max="7686" width="6.7109375" bestFit="1" customWidth="1"/>
    <col min="7687" max="7687" width="7" customWidth="1"/>
    <col min="7688" max="7688" width="6.7109375" customWidth="1"/>
    <col min="7689" max="7689" width="20.7109375" customWidth="1"/>
    <col min="7690" max="7690" width="10.5703125" customWidth="1"/>
    <col min="7691" max="7691" width="24.7109375" customWidth="1"/>
    <col min="7692" max="7692" width="12.140625" customWidth="1"/>
    <col min="7693" max="7693" width="9.42578125" customWidth="1"/>
    <col min="7926" max="7926" width="21.28515625" bestFit="1" customWidth="1"/>
    <col min="7927" max="7927" width="21.42578125" bestFit="1" customWidth="1"/>
    <col min="7928" max="7928" width="48.7109375" customWidth="1"/>
    <col min="7929" max="7929" width="8.42578125" bestFit="1" customWidth="1"/>
    <col min="7930" max="7930" width="6.28515625" bestFit="1" customWidth="1"/>
    <col min="7932" max="7932" width="25.28515625" customWidth="1"/>
    <col min="7933" max="7933" width="9.42578125" customWidth="1"/>
    <col min="7934" max="7934" width="15" customWidth="1"/>
    <col min="7935" max="7935" width="5.28515625" bestFit="1" customWidth="1"/>
    <col min="7936" max="7936" width="17.5703125" customWidth="1"/>
    <col min="7937" max="7937" width="19.85546875" customWidth="1"/>
    <col min="7938" max="7938" width="26.7109375" customWidth="1"/>
    <col min="7940" max="7940" width="13.140625" customWidth="1"/>
    <col min="7941" max="7941" width="8.5703125" customWidth="1"/>
    <col min="7942" max="7942" width="6.7109375" bestFit="1" customWidth="1"/>
    <col min="7943" max="7943" width="7" customWidth="1"/>
    <col min="7944" max="7944" width="6.7109375" customWidth="1"/>
    <col min="7945" max="7945" width="20.7109375" customWidth="1"/>
    <col min="7946" max="7946" width="10.5703125" customWidth="1"/>
    <col min="7947" max="7947" width="24.7109375" customWidth="1"/>
    <col min="7948" max="7948" width="12.140625" customWidth="1"/>
    <col min="7949" max="7949" width="9.42578125" customWidth="1"/>
    <col min="8182" max="8182" width="21.28515625" bestFit="1" customWidth="1"/>
    <col min="8183" max="8183" width="21.42578125" bestFit="1" customWidth="1"/>
    <col min="8184" max="8184" width="48.7109375" customWidth="1"/>
    <col min="8185" max="8185" width="8.42578125" bestFit="1" customWidth="1"/>
    <col min="8186" max="8186" width="6.28515625" bestFit="1" customWidth="1"/>
    <col min="8188" max="8188" width="25.28515625" customWidth="1"/>
    <col min="8189" max="8189" width="9.42578125" customWidth="1"/>
    <col min="8190" max="8190" width="15" customWidth="1"/>
    <col min="8191" max="8191" width="5.28515625" bestFit="1" customWidth="1"/>
    <col min="8192" max="8192" width="17.5703125" customWidth="1"/>
    <col min="8193" max="8193" width="19.85546875" customWidth="1"/>
    <col min="8194" max="8194" width="26.7109375" customWidth="1"/>
    <col min="8196" max="8196" width="13.140625" customWidth="1"/>
    <col min="8197" max="8197" width="8.5703125" customWidth="1"/>
    <col min="8198" max="8198" width="6.7109375" bestFit="1" customWidth="1"/>
    <col min="8199" max="8199" width="7" customWidth="1"/>
    <col min="8200" max="8200" width="6.7109375" customWidth="1"/>
    <col min="8201" max="8201" width="20.7109375" customWidth="1"/>
    <col min="8202" max="8202" width="10.5703125" customWidth="1"/>
    <col min="8203" max="8203" width="24.7109375" customWidth="1"/>
    <col min="8204" max="8204" width="12.140625" customWidth="1"/>
    <col min="8205" max="8205" width="9.42578125" customWidth="1"/>
    <col min="8438" max="8438" width="21.28515625" bestFit="1" customWidth="1"/>
    <col min="8439" max="8439" width="21.42578125" bestFit="1" customWidth="1"/>
    <col min="8440" max="8440" width="48.7109375" customWidth="1"/>
    <col min="8441" max="8441" width="8.42578125" bestFit="1" customWidth="1"/>
    <col min="8442" max="8442" width="6.28515625" bestFit="1" customWidth="1"/>
    <col min="8444" max="8444" width="25.28515625" customWidth="1"/>
    <col min="8445" max="8445" width="9.42578125" customWidth="1"/>
    <col min="8446" max="8446" width="15" customWidth="1"/>
    <col min="8447" max="8447" width="5.28515625" bestFit="1" customWidth="1"/>
    <col min="8448" max="8448" width="17.5703125" customWidth="1"/>
    <col min="8449" max="8449" width="19.85546875" customWidth="1"/>
    <col min="8450" max="8450" width="26.7109375" customWidth="1"/>
    <col min="8452" max="8452" width="13.140625" customWidth="1"/>
    <col min="8453" max="8453" width="8.5703125" customWidth="1"/>
    <col min="8454" max="8454" width="6.7109375" bestFit="1" customWidth="1"/>
    <col min="8455" max="8455" width="7" customWidth="1"/>
    <col min="8456" max="8456" width="6.7109375" customWidth="1"/>
    <col min="8457" max="8457" width="20.7109375" customWidth="1"/>
    <col min="8458" max="8458" width="10.5703125" customWidth="1"/>
    <col min="8459" max="8459" width="24.7109375" customWidth="1"/>
    <col min="8460" max="8460" width="12.140625" customWidth="1"/>
    <col min="8461" max="8461" width="9.42578125" customWidth="1"/>
    <col min="8694" max="8694" width="21.28515625" bestFit="1" customWidth="1"/>
    <col min="8695" max="8695" width="21.42578125" bestFit="1" customWidth="1"/>
    <col min="8696" max="8696" width="48.7109375" customWidth="1"/>
    <col min="8697" max="8697" width="8.42578125" bestFit="1" customWidth="1"/>
    <col min="8698" max="8698" width="6.28515625" bestFit="1" customWidth="1"/>
    <col min="8700" max="8700" width="25.28515625" customWidth="1"/>
    <col min="8701" max="8701" width="9.42578125" customWidth="1"/>
    <col min="8702" max="8702" width="15" customWidth="1"/>
    <col min="8703" max="8703" width="5.28515625" bestFit="1" customWidth="1"/>
    <col min="8704" max="8704" width="17.5703125" customWidth="1"/>
    <col min="8705" max="8705" width="19.85546875" customWidth="1"/>
    <col min="8706" max="8706" width="26.7109375" customWidth="1"/>
    <col min="8708" max="8708" width="13.140625" customWidth="1"/>
    <col min="8709" max="8709" width="8.5703125" customWidth="1"/>
    <col min="8710" max="8710" width="6.7109375" bestFit="1" customWidth="1"/>
    <col min="8711" max="8711" width="7" customWidth="1"/>
    <col min="8712" max="8712" width="6.7109375" customWidth="1"/>
    <col min="8713" max="8713" width="20.7109375" customWidth="1"/>
    <col min="8714" max="8714" width="10.5703125" customWidth="1"/>
    <col min="8715" max="8715" width="24.7109375" customWidth="1"/>
    <col min="8716" max="8716" width="12.140625" customWidth="1"/>
    <col min="8717" max="8717" width="9.42578125" customWidth="1"/>
    <col min="8950" max="8950" width="21.28515625" bestFit="1" customWidth="1"/>
    <col min="8951" max="8951" width="21.42578125" bestFit="1" customWidth="1"/>
    <col min="8952" max="8952" width="48.7109375" customWidth="1"/>
    <col min="8953" max="8953" width="8.42578125" bestFit="1" customWidth="1"/>
    <col min="8954" max="8954" width="6.28515625" bestFit="1" customWidth="1"/>
    <col min="8956" max="8956" width="25.28515625" customWidth="1"/>
    <col min="8957" max="8957" width="9.42578125" customWidth="1"/>
    <col min="8958" max="8958" width="15" customWidth="1"/>
    <col min="8959" max="8959" width="5.28515625" bestFit="1" customWidth="1"/>
    <col min="8960" max="8960" width="17.5703125" customWidth="1"/>
    <col min="8961" max="8961" width="19.85546875" customWidth="1"/>
    <col min="8962" max="8962" width="26.7109375" customWidth="1"/>
    <col min="8964" max="8964" width="13.140625" customWidth="1"/>
    <col min="8965" max="8965" width="8.5703125" customWidth="1"/>
    <col min="8966" max="8966" width="6.7109375" bestFit="1" customWidth="1"/>
    <col min="8967" max="8967" width="7" customWidth="1"/>
    <col min="8968" max="8968" width="6.7109375" customWidth="1"/>
    <col min="8969" max="8969" width="20.7109375" customWidth="1"/>
    <col min="8970" max="8970" width="10.5703125" customWidth="1"/>
    <col min="8971" max="8971" width="24.7109375" customWidth="1"/>
    <col min="8972" max="8972" width="12.140625" customWidth="1"/>
    <col min="8973" max="8973" width="9.42578125" customWidth="1"/>
    <col min="9206" max="9206" width="21.28515625" bestFit="1" customWidth="1"/>
    <col min="9207" max="9207" width="21.42578125" bestFit="1" customWidth="1"/>
    <col min="9208" max="9208" width="48.7109375" customWidth="1"/>
    <col min="9209" max="9209" width="8.42578125" bestFit="1" customWidth="1"/>
    <col min="9210" max="9210" width="6.28515625" bestFit="1" customWidth="1"/>
    <col min="9212" max="9212" width="25.28515625" customWidth="1"/>
    <col min="9213" max="9213" width="9.42578125" customWidth="1"/>
    <col min="9214" max="9214" width="15" customWidth="1"/>
    <col min="9215" max="9215" width="5.28515625" bestFit="1" customWidth="1"/>
    <col min="9216" max="9216" width="17.5703125" customWidth="1"/>
    <col min="9217" max="9217" width="19.85546875" customWidth="1"/>
    <col min="9218" max="9218" width="26.7109375" customWidth="1"/>
    <col min="9220" max="9220" width="13.140625" customWidth="1"/>
    <col min="9221" max="9221" width="8.5703125" customWidth="1"/>
    <col min="9222" max="9222" width="6.7109375" bestFit="1" customWidth="1"/>
    <col min="9223" max="9223" width="7" customWidth="1"/>
    <col min="9224" max="9224" width="6.7109375" customWidth="1"/>
    <col min="9225" max="9225" width="20.7109375" customWidth="1"/>
    <col min="9226" max="9226" width="10.5703125" customWidth="1"/>
    <col min="9227" max="9227" width="24.7109375" customWidth="1"/>
    <col min="9228" max="9228" width="12.140625" customWidth="1"/>
    <col min="9229" max="9229" width="9.42578125" customWidth="1"/>
    <col min="9462" max="9462" width="21.28515625" bestFit="1" customWidth="1"/>
    <col min="9463" max="9463" width="21.42578125" bestFit="1" customWidth="1"/>
    <col min="9464" max="9464" width="48.7109375" customWidth="1"/>
    <col min="9465" max="9465" width="8.42578125" bestFit="1" customWidth="1"/>
    <col min="9466" max="9466" width="6.28515625" bestFit="1" customWidth="1"/>
    <col min="9468" max="9468" width="25.28515625" customWidth="1"/>
    <col min="9469" max="9469" width="9.42578125" customWidth="1"/>
    <col min="9470" max="9470" width="15" customWidth="1"/>
    <col min="9471" max="9471" width="5.28515625" bestFit="1" customWidth="1"/>
    <col min="9472" max="9472" width="17.5703125" customWidth="1"/>
    <col min="9473" max="9473" width="19.85546875" customWidth="1"/>
    <col min="9474" max="9474" width="26.7109375" customWidth="1"/>
    <col min="9476" max="9476" width="13.140625" customWidth="1"/>
    <col min="9477" max="9477" width="8.5703125" customWidth="1"/>
    <col min="9478" max="9478" width="6.7109375" bestFit="1" customWidth="1"/>
    <col min="9479" max="9479" width="7" customWidth="1"/>
    <col min="9480" max="9480" width="6.7109375" customWidth="1"/>
    <col min="9481" max="9481" width="20.7109375" customWidth="1"/>
    <col min="9482" max="9482" width="10.5703125" customWidth="1"/>
    <col min="9483" max="9483" width="24.7109375" customWidth="1"/>
    <col min="9484" max="9484" width="12.140625" customWidth="1"/>
    <col min="9485" max="9485" width="9.42578125" customWidth="1"/>
    <col min="9718" max="9718" width="21.28515625" bestFit="1" customWidth="1"/>
    <col min="9719" max="9719" width="21.42578125" bestFit="1" customWidth="1"/>
    <col min="9720" max="9720" width="48.7109375" customWidth="1"/>
    <col min="9721" max="9721" width="8.42578125" bestFit="1" customWidth="1"/>
    <col min="9722" max="9722" width="6.28515625" bestFit="1" customWidth="1"/>
    <col min="9724" max="9724" width="25.28515625" customWidth="1"/>
    <col min="9725" max="9725" width="9.42578125" customWidth="1"/>
    <col min="9726" max="9726" width="15" customWidth="1"/>
    <col min="9727" max="9727" width="5.28515625" bestFit="1" customWidth="1"/>
    <col min="9728" max="9728" width="17.5703125" customWidth="1"/>
    <col min="9729" max="9729" width="19.85546875" customWidth="1"/>
    <col min="9730" max="9730" width="26.7109375" customWidth="1"/>
    <col min="9732" max="9732" width="13.140625" customWidth="1"/>
    <col min="9733" max="9733" width="8.5703125" customWidth="1"/>
    <col min="9734" max="9734" width="6.7109375" bestFit="1" customWidth="1"/>
    <col min="9735" max="9735" width="7" customWidth="1"/>
    <col min="9736" max="9736" width="6.7109375" customWidth="1"/>
    <col min="9737" max="9737" width="20.7109375" customWidth="1"/>
    <col min="9738" max="9738" width="10.5703125" customWidth="1"/>
    <col min="9739" max="9739" width="24.7109375" customWidth="1"/>
    <col min="9740" max="9740" width="12.140625" customWidth="1"/>
    <col min="9741" max="9741" width="9.42578125" customWidth="1"/>
    <col min="9974" max="9974" width="21.28515625" bestFit="1" customWidth="1"/>
    <col min="9975" max="9975" width="21.42578125" bestFit="1" customWidth="1"/>
    <col min="9976" max="9976" width="48.7109375" customWidth="1"/>
    <col min="9977" max="9977" width="8.42578125" bestFit="1" customWidth="1"/>
    <col min="9978" max="9978" width="6.28515625" bestFit="1" customWidth="1"/>
    <col min="9980" max="9980" width="25.28515625" customWidth="1"/>
    <col min="9981" max="9981" width="9.42578125" customWidth="1"/>
    <col min="9982" max="9982" width="15" customWidth="1"/>
    <col min="9983" max="9983" width="5.28515625" bestFit="1" customWidth="1"/>
    <col min="9984" max="9984" width="17.5703125" customWidth="1"/>
    <col min="9985" max="9985" width="19.85546875" customWidth="1"/>
    <col min="9986" max="9986" width="26.7109375" customWidth="1"/>
    <col min="9988" max="9988" width="13.140625" customWidth="1"/>
    <col min="9989" max="9989" width="8.5703125" customWidth="1"/>
    <col min="9990" max="9990" width="6.7109375" bestFit="1" customWidth="1"/>
    <col min="9991" max="9991" width="7" customWidth="1"/>
    <col min="9992" max="9992" width="6.7109375" customWidth="1"/>
    <col min="9993" max="9993" width="20.7109375" customWidth="1"/>
    <col min="9994" max="9994" width="10.5703125" customWidth="1"/>
    <col min="9995" max="9995" width="24.7109375" customWidth="1"/>
    <col min="9996" max="9996" width="12.140625" customWidth="1"/>
    <col min="9997" max="9997" width="9.42578125" customWidth="1"/>
    <col min="10230" max="10230" width="21.28515625" bestFit="1" customWidth="1"/>
    <col min="10231" max="10231" width="21.42578125" bestFit="1" customWidth="1"/>
    <col min="10232" max="10232" width="48.7109375" customWidth="1"/>
    <col min="10233" max="10233" width="8.42578125" bestFit="1" customWidth="1"/>
    <col min="10234" max="10234" width="6.28515625" bestFit="1" customWidth="1"/>
    <col min="10236" max="10236" width="25.28515625" customWidth="1"/>
    <col min="10237" max="10237" width="9.42578125" customWidth="1"/>
    <col min="10238" max="10238" width="15" customWidth="1"/>
    <col min="10239" max="10239" width="5.28515625" bestFit="1" customWidth="1"/>
    <col min="10240" max="10240" width="17.5703125" customWidth="1"/>
    <col min="10241" max="10241" width="19.85546875" customWidth="1"/>
    <col min="10242" max="10242" width="26.7109375" customWidth="1"/>
    <col min="10244" max="10244" width="13.140625" customWidth="1"/>
    <col min="10245" max="10245" width="8.5703125" customWidth="1"/>
    <col min="10246" max="10246" width="6.7109375" bestFit="1" customWidth="1"/>
    <col min="10247" max="10247" width="7" customWidth="1"/>
    <col min="10248" max="10248" width="6.7109375" customWidth="1"/>
    <col min="10249" max="10249" width="20.7109375" customWidth="1"/>
    <col min="10250" max="10250" width="10.5703125" customWidth="1"/>
    <col min="10251" max="10251" width="24.7109375" customWidth="1"/>
    <col min="10252" max="10252" width="12.140625" customWidth="1"/>
    <col min="10253" max="10253" width="9.42578125" customWidth="1"/>
    <col min="10486" max="10486" width="21.28515625" bestFit="1" customWidth="1"/>
    <col min="10487" max="10487" width="21.42578125" bestFit="1" customWidth="1"/>
    <col min="10488" max="10488" width="48.7109375" customWidth="1"/>
    <col min="10489" max="10489" width="8.42578125" bestFit="1" customWidth="1"/>
    <col min="10490" max="10490" width="6.28515625" bestFit="1" customWidth="1"/>
    <col min="10492" max="10492" width="25.28515625" customWidth="1"/>
    <col min="10493" max="10493" width="9.42578125" customWidth="1"/>
    <col min="10494" max="10494" width="15" customWidth="1"/>
    <col min="10495" max="10495" width="5.28515625" bestFit="1" customWidth="1"/>
    <col min="10496" max="10496" width="17.5703125" customWidth="1"/>
    <col min="10497" max="10497" width="19.85546875" customWidth="1"/>
    <col min="10498" max="10498" width="26.7109375" customWidth="1"/>
    <col min="10500" max="10500" width="13.140625" customWidth="1"/>
    <col min="10501" max="10501" width="8.5703125" customWidth="1"/>
    <col min="10502" max="10502" width="6.7109375" bestFit="1" customWidth="1"/>
    <col min="10503" max="10503" width="7" customWidth="1"/>
    <col min="10504" max="10504" width="6.7109375" customWidth="1"/>
    <col min="10505" max="10505" width="20.7109375" customWidth="1"/>
    <col min="10506" max="10506" width="10.5703125" customWidth="1"/>
    <col min="10507" max="10507" width="24.7109375" customWidth="1"/>
    <col min="10508" max="10508" width="12.140625" customWidth="1"/>
    <col min="10509" max="10509" width="9.42578125" customWidth="1"/>
    <col min="10742" max="10742" width="21.28515625" bestFit="1" customWidth="1"/>
    <col min="10743" max="10743" width="21.42578125" bestFit="1" customWidth="1"/>
    <col min="10744" max="10744" width="48.7109375" customWidth="1"/>
    <col min="10745" max="10745" width="8.42578125" bestFit="1" customWidth="1"/>
    <col min="10746" max="10746" width="6.28515625" bestFit="1" customWidth="1"/>
    <col min="10748" max="10748" width="25.28515625" customWidth="1"/>
    <col min="10749" max="10749" width="9.42578125" customWidth="1"/>
    <col min="10750" max="10750" width="15" customWidth="1"/>
    <col min="10751" max="10751" width="5.28515625" bestFit="1" customWidth="1"/>
    <col min="10752" max="10752" width="17.5703125" customWidth="1"/>
    <col min="10753" max="10753" width="19.85546875" customWidth="1"/>
    <col min="10754" max="10754" width="26.7109375" customWidth="1"/>
    <col min="10756" max="10756" width="13.140625" customWidth="1"/>
    <col min="10757" max="10757" width="8.5703125" customWidth="1"/>
    <col min="10758" max="10758" width="6.7109375" bestFit="1" customWidth="1"/>
    <col min="10759" max="10759" width="7" customWidth="1"/>
    <col min="10760" max="10760" width="6.7109375" customWidth="1"/>
    <col min="10761" max="10761" width="20.7109375" customWidth="1"/>
    <col min="10762" max="10762" width="10.5703125" customWidth="1"/>
    <col min="10763" max="10763" width="24.7109375" customWidth="1"/>
    <col min="10764" max="10764" width="12.140625" customWidth="1"/>
    <col min="10765" max="10765" width="9.42578125" customWidth="1"/>
    <col min="10998" max="10998" width="21.28515625" bestFit="1" customWidth="1"/>
    <col min="10999" max="10999" width="21.42578125" bestFit="1" customWidth="1"/>
    <col min="11000" max="11000" width="48.7109375" customWidth="1"/>
    <col min="11001" max="11001" width="8.42578125" bestFit="1" customWidth="1"/>
    <col min="11002" max="11002" width="6.28515625" bestFit="1" customWidth="1"/>
    <col min="11004" max="11004" width="25.28515625" customWidth="1"/>
    <col min="11005" max="11005" width="9.42578125" customWidth="1"/>
    <col min="11006" max="11006" width="15" customWidth="1"/>
    <col min="11007" max="11007" width="5.28515625" bestFit="1" customWidth="1"/>
    <col min="11008" max="11008" width="17.5703125" customWidth="1"/>
    <col min="11009" max="11009" width="19.85546875" customWidth="1"/>
    <col min="11010" max="11010" width="26.7109375" customWidth="1"/>
    <col min="11012" max="11012" width="13.140625" customWidth="1"/>
    <col min="11013" max="11013" width="8.5703125" customWidth="1"/>
    <col min="11014" max="11014" width="6.7109375" bestFit="1" customWidth="1"/>
    <col min="11015" max="11015" width="7" customWidth="1"/>
    <col min="11016" max="11016" width="6.7109375" customWidth="1"/>
    <col min="11017" max="11017" width="20.7109375" customWidth="1"/>
    <col min="11018" max="11018" width="10.5703125" customWidth="1"/>
    <col min="11019" max="11019" width="24.7109375" customWidth="1"/>
    <col min="11020" max="11020" width="12.140625" customWidth="1"/>
    <col min="11021" max="11021" width="9.42578125" customWidth="1"/>
    <col min="11254" max="11254" width="21.28515625" bestFit="1" customWidth="1"/>
    <col min="11255" max="11255" width="21.42578125" bestFit="1" customWidth="1"/>
    <col min="11256" max="11256" width="48.7109375" customWidth="1"/>
    <col min="11257" max="11257" width="8.42578125" bestFit="1" customWidth="1"/>
    <col min="11258" max="11258" width="6.28515625" bestFit="1" customWidth="1"/>
    <col min="11260" max="11260" width="25.28515625" customWidth="1"/>
    <col min="11261" max="11261" width="9.42578125" customWidth="1"/>
    <col min="11262" max="11262" width="15" customWidth="1"/>
    <col min="11263" max="11263" width="5.28515625" bestFit="1" customWidth="1"/>
    <col min="11264" max="11264" width="17.5703125" customWidth="1"/>
    <col min="11265" max="11265" width="19.85546875" customWidth="1"/>
    <col min="11266" max="11266" width="26.7109375" customWidth="1"/>
    <col min="11268" max="11268" width="13.140625" customWidth="1"/>
    <col min="11269" max="11269" width="8.5703125" customWidth="1"/>
    <col min="11270" max="11270" width="6.7109375" bestFit="1" customWidth="1"/>
    <col min="11271" max="11271" width="7" customWidth="1"/>
    <col min="11272" max="11272" width="6.7109375" customWidth="1"/>
    <col min="11273" max="11273" width="20.7109375" customWidth="1"/>
    <col min="11274" max="11274" width="10.5703125" customWidth="1"/>
    <col min="11275" max="11275" width="24.7109375" customWidth="1"/>
    <col min="11276" max="11276" width="12.140625" customWidth="1"/>
    <col min="11277" max="11277" width="9.42578125" customWidth="1"/>
    <col min="11510" max="11510" width="21.28515625" bestFit="1" customWidth="1"/>
    <col min="11511" max="11511" width="21.42578125" bestFit="1" customWidth="1"/>
    <col min="11512" max="11512" width="48.7109375" customWidth="1"/>
    <col min="11513" max="11513" width="8.42578125" bestFit="1" customWidth="1"/>
    <col min="11514" max="11514" width="6.28515625" bestFit="1" customWidth="1"/>
    <col min="11516" max="11516" width="25.28515625" customWidth="1"/>
    <col min="11517" max="11517" width="9.42578125" customWidth="1"/>
    <col min="11518" max="11518" width="15" customWidth="1"/>
    <col min="11519" max="11519" width="5.28515625" bestFit="1" customWidth="1"/>
    <col min="11520" max="11520" width="17.5703125" customWidth="1"/>
    <col min="11521" max="11521" width="19.85546875" customWidth="1"/>
    <col min="11522" max="11522" width="26.7109375" customWidth="1"/>
    <col min="11524" max="11524" width="13.140625" customWidth="1"/>
    <col min="11525" max="11525" width="8.5703125" customWidth="1"/>
    <col min="11526" max="11526" width="6.7109375" bestFit="1" customWidth="1"/>
    <col min="11527" max="11527" width="7" customWidth="1"/>
    <col min="11528" max="11528" width="6.7109375" customWidth="1"/>
    <col min="11529" max="11529" width="20.7109375" customWidth="1"/>
    <col min="11530" max="11530" width="10.5703125" customWidth="1"/>
    <col min="11531" max="11531" width="24.7109375" customWidth="1"/>
    <col min="11532" max="11532" width="12.140625" customWidth="1"/>
    <col min="11533" max="11533" width="9.42578125" customWidth="1"/>
    <col min="11766" max="11766" width="21.28515625" bestFit="1" customWidth="1"/>
    <col min="11767" max="11767" width="21.42578125" bestFit="1" customWidth="1"/>
    <col min="11768" max="11768" width="48.7109375" customWidth="1"/>
    <col min="11769" max="11769" width="8.42578125" bestFit="1" customWidth="1"/>
    <col min="11770" max="11770" width="6.28515625" bestFit="1" customWidth="1"/>
    <col min="11772" max="11772" width="25.28515625" customWidth="1"/>
    <col min="11773" max="11773" width="9.42578125" customWidth="1"/>
    <col min="11774" max="11774" width="15" customWidth="1"/>
    <col min="11775" max="11775" width="5.28515625" bestFit="1" customWidth="1"/>
    <col min="11776" max="11776" width="17.5703125" customWidth="1"/>
    <col min="11777" max="11777" width="19.85546875" customWidth="1"/>
    <col min="11778" max="11778" width="26.7109375" customWidth="1"/>
    <col min="11780" max="11780" width="13.140625" customWidth="1"/>
    <col min="11781" max="11781" width="8.5703125" customWidth="1"/>
    <col min="11782" max="11782" width="6.7109375" bestFit="1" customWidth="1"/>
    <col min="11783" max="11783" width="7" customWidth="1"/>
    <col min="11784" max="11784" width="6.7109375" customWidth="1"/>
    <col min="11785" max="11785" width="20.7109375" customWidth="1"/>
    <col min="11786" max="11786" width="10.5703125" customWidth="1"/>
    <col min="11787" max="11787" width="24.7109375" customWidth="1"/>
    <col min="11788" max="11788" width="12.140625" customWidth="1"/>
    <col min="11789" max="11789" width="9.42578125" customWidth="1"/>
    <col min="12022" max="12022" width="21.28515625" bestFit="1" customWidth="1"/>
    <col min="12023" max="12023" width="21.42578125" bestFit="1" customWidth="1"/>
    <col min="12024" max="12024" width="48.7109375" customWidth="1"/>
    <col min="12025" max="12025" width="8.42578125" bestFit="1" customWidth="1"/>
    <col min="12026" max="12026" width="6.28515625" bestFit="1" customWidth="1"/>
    <col min="12028" max="12028" width="25.28515625" customWidth="1"/>
    <col min="12029" max="12029" width="9.42578125" customWidth="1"/>
    <col min="12030" max="12030" width="15" customWidth="1"/>
    <col min="12031" max="12031" width="5.28515625" bestFit="1" customWidth="1"/>
    <col min="12032" max="12032" width="17.5703125" customWidth="1"/>
    <col min="12033" max="12033" width="19.85546875" customWidth="1"/>
    <col min="12034" max="12034" width="26.7109375" customWidth="1"/>
    <col min="12036" max="12036" width="13.140625" customWidth="1"/>
    <col min="12037" max="12037" width="8.5703125" customWidth="1"/>
    <col min="12038" max="12038" width="6.7109375" bestFit="1" customWidth="1"/>
    <col min="12039" max="12039" width="7" customWidth="1"/>
    <col min="12040" max="12040" width="6.7109375" customWidth="1"/>
    <col min="12041" max="12041" width="20.7109375" customWidth="1"/>
    <col min="12042" max="12042" width="10.5703125" customWidth="1"/>
    <col min="12043" max="12043" width="24.7109375" customWidth="1"/>
    <col min="12044" max="12044" width="12.140625" customWidth="1"/>
    <col min="12045" max="12045" width="9.42578125" customWidth="1"/>
    <col min="12278" max="12278" width="21.28515625" bestFit="1" customWidth="1"/>
    <col min="12279" max="12279" width="21.42578125" bestFit="1" customWidth="1"/>
    <col min="12280" max="12280" width="48.7109375" customWidth="1"/>
    <col min="12281" max="12281" width="8.42578125" bestFit="1" customWidth="1"/>
    <col min="12282" max="12282" width="6.28515625" bestFit="1" customWidth="1"/>
    <col min="12284" max="12284" width="25.28515625" customWidth="1"/>
    <col min="12285" max="12285" width="9.42578125" customWidth="1"/>
    <col min="12286" max="12286" width="15" customWidth="1"/>
    <col min="12287" max="12287" width="5.28515625" bestFit="1" customWidth="1"/>
    <col min="12288" max="12288" width="17.5703125" customWidth="1"/>
    <col min="12289" max="12289" width="19.85546875" customWidth="1"/>
    <col min="12290" max="12290" width="26.7109375" customWidth="1"/>
    <col min="12292" max="12292" width="13.140625" customWidth="1"/>
    <col min="12293" max="12293" width="8.5703125" customWidth="1"/>
    <col min="12294" max="12294" width="6.7109375" bestFit="1" customWidth="1"/>
    <col min="12295" max="12295" width="7" customWidth="1"/>
    <col min="12296" max="12296" width="6.7109375" customWidth="1"/>
    <col min="12297" max="12297" width="20.7109375" customWidth="1"/>
    <col min="12298" max="12298" width="10.5703125" customWidth="1"/>
    <col min="12299" max="12299" width="24.7109375" customWidth="1"/>
    <col min="12300" max="12300" width="12.140625" customWidth="1"/>
    <col min="12301" max="12301" width="9.42578125" customWidth="1"/>
    <col min="12534" max="12534" width="21.28515625" bestFit="1" customWidth="1"/>
    <col min="12535" max="12535" width="21.42578125" bestFit="1" customWidth="1"/>
    <col min="12536" max="12536" width="48.7109375" customWidth="1"/>
    <col min="12537" max="12537" width="8.42578125" bestFit="1" customWidth="1"/>
    <col min="12538" max="12538" width="6.28515625" bestFit="1" customWidth="1"/>
    <col min="12540" max="12540" width="25.28515625" customWidth="1"/>
    <col min="12541" max="12541" width="9.42578125" customWidth="1"/>
    <col min="12542" max="12542" width="15" customWidth="1"/>
    <col min="12543" max="12543" width="5.28515625" bestFit="1" customWidth="1"/>
    <col min="12544" max="12544" width="17.5703125" customWidth="1"/>
    <col min="12545" max="12545" width="19.85546875" customWidth="1"/>
    <col min="12546" max="12546" width="26.7109375" customWidth="1"/>
    <col min="12548" max="12548" width="13.140625" customWidth="1"/>
    <col min="12549" max="12549" width="8.5703125" customWidth="1"/>
    <col min="12550" max="12550" width="6.7109375" bestFit="1" customWidth="1"/>
    <col min="12551" max="12551" width="7" customWidth="1"/>
    <col min="12552" max="12552" width="6.7109375" customWidth="1"/>
    <col min="12553" max="12553" width="20.7109375" customWidth="1"/>
    <col min="12554" max="12554" width="10.5703125" customWidth="1"/>
    <col min="12555" max="12555" width="24.7109375" customWidth="1"/>
    <col min="12556" max="12556" width="12.140625" customWidth="1"/>
    <col min="12557" max="12557" width="9.42578125" customWidth="1"/>
    <col min="12790" max="12790" width="21.28515625" bestFit="1" customWidth="1"/>
    <col min="12791" max="12791" width="21.42578125" bestFit="1" customWidth="1"/>
    <col min="12792" max="12792" width="48.7109375" customWidth="1"/>
    <col min="12793" max="12793" width="8.42578125" bestFit="1" customWidth="1"/>
    <col min="12794" max="12794" width="6.28515625" bestFit="1" customWidth="1"/>
    <col min="12796" max="12796" width="25.28515625" customWidth="1"/>
    <col min="12797" max="12797" width="9.42578125" customWidth="1"/>
    <col min="12798" max="12798" width="15" customWidth="1"/>
    <col min="12799" max="12799" width="5.28515625" bestFit="1" customWidth="1"/>
    <col min="12800" max="12800" width="17.5703125" customWidth="1"/>
    <col min="12801" max="12801" width="19.85546875" customWidth="1"/>
    <col min="12802" max="12802" width="26.7109375" customWidth="1"/>
    <col min="12804" max="12804" width="13.140625" customWidth="1"/>
    <col min="12805" max="12805" width="8.5703125" customWidth="1"/>
    <col min="12806" max="12806" width="6.7109375" bestFit="1" customWidth="1"/>
    <col min="12807" max="12807" width="7" customWidth="1"/>
    <col min="12808" max="12808" width="6.7109375" customWidth="1"/>
    <col min="12809" max="12809" width="20.7109375" customWidth="1"/>
    <col min="12810" max="12810" width="10.5703125" customWidth="1"/>
    <col min="12811" max="12811" width="24.7109375" customWidth="1"/>
    <col min="12812" max="12812" width="12.140625" customWidth="1"/>
    <col min="12813" max="12813" width="9.42578125" customWidth="1"/>
    <col min="13046" max="13046" width="21.28515625" bestFit="1" customWidth="1"/>
    <col min="13047" max="13047" width="21.42578125" bestFit="1" customWidth="1"/>
    <col min="13048" max="13048" width="48.7109375" customWidth="1"/>
    <col min="13049" max="13049" width="8.42578125" bestFit="1" customWidth="1"/>
    <col min="13050" max="13050" width="6.28515625" bestFit="1" customWidth="1"/>
    <col min="13052" max="13052" width="25.28515625" customWidth="1"/>
    <col min="13053" max="13053" width="9.42578125" customWidth="1"/>
    <col min="13054" max="13054" width="15" customWidth="1"/>
    <col min="13055" max="13055" width="5.28515625" bestFit="1" customWidth="1"/>
    <col min="13056" max="13056" width="17.5703125" customWidth="1"/>
    <col min="13057" max="13057" width="19.85546875" customWidth="1"/>
    <col min="13058" max="13058" width="26.7109375" customWidth="1"/>
    <col min="13060" max="13060" width="13.140625" customWidth="1"/>
    <col min="13061" max="13061" width="8.5703125" customWidth="1"/>
    <col min="13062" max="13062" width="6.7109375" bestFit="1" customWidth="1"/>
    <col min="13063" max="13063" width="7" customWidth="1"/>
    <col min="13064" max="13064" width="6.7109375" customWidth="1"/>
    <col min="13065" max="13065" width="20.7109375" customWidth="1"/>
    <col min="13066" max="13066" width="10.5703125" customWidth="1"/>
    <col min="13067" max="13067" width="24.7109375" customWidth="1"/>
    <col min="13068" max="13068" width="12.140625" customWidth="1"/>
    <col min="13069" max="13069" width="9.42578125" customWidth="1"/>
    <col min="13302" max="13302" width="21.28515625" bestFit="1" customWidth="1"/>
    <col min="13303" max="13303" width="21.42578125" bestFit="1" customWidth="1"/>
    <col min="13304" max="13304" width="48.7109375" customWidth="1"/>
    <col min="13305" max="13305" width="8.42578125" bestFit="1" customWidth="1"/>
    <col min="13306" max="13306" width="6.28515625" bestFit="1" customWidth="1"/>
    <col min="13308" max="13308" width="25.28515625" customWidth="1"/>
    <col min="13309" max="13309" width="9.42578125" customWidth="1"/>
    <col min="13310" max="13310" width="15" customWidth="1"/>
    <col min="13311" max="13311" width="5.28515625" bestFit="1" customWidth="1"/>
    <col min="13312" max="13312" width="17.5703125" customWidth="1"/>
    <col min="13313" max="13313" width="19.85546875" customWidth="1"/>
    <col min="13314" max="13314" width="26.7109375" customWidth="1"/>
    <col min="13316" max="13316" width="13.140625" customWidth="1"/>
    <col min="13317" max="13317" width="8.5703125" customWidth="1"/>
    <col min="13318" max="13318" width="6.7109375" bestFit="1" customWidth="1"/>
    <col min="13319" max="13319" width="7" customWidth="1"/>
    <col min="13320" max="13320" width="6.7109375" customWidth="1"/>
    <col min="13321" max="13321" width="20.7109375" customWidth="1"/>
    <col min="13322" max="13322" width="10.5703125" customWidth="1"/>
    <col min="13323" max="13323" width="24.7109375" customWidth="1"/>
    <col min="13324" max="13324" width="12.140625" customWidth="1"/>
    <col min="13325" max="13325" width="9.42578125" customWidth="1"/>
    <col min="13558" max="13558" width="21.28515625" bestFit="1" customWidth="1"/>
    <col min="13559" max="13559" width="21.42578125" bestFit="1" customWidth="1"/>
    <col min="13560" max="13560" width="48.7109375" customWidth="1"/>
    <col min="13561" max="13561" width="8.42578125" bestFit="1" customWidth="1"/>
    <col min="13562" max="13562" width="6.28515625" bestFit="1" customWidth="1"/>
    <col min="13564" max="13564" width="25.28515625" customWidth="1"/>
    <col min="13565" max="13565" width="9.42578125" customWidth="1"/>
    <col min="13566" max="13566" width="15" customWidth="1"/>
    <col min="13567" max="13567" width="5.28515625" bestFit="1" customWidth="1"/>
    <col min="13568" max="13568" width="17.5703125" customWidth="1"/>
    <col min="13569" max="13569" width="19.85546875" customWidth="1"/>
    <col min="13570" max="13570" width="26.7109375" customWidth="1"/>
    <col min="13572" max="13572" width="13.140625" customWidth="1"/>
    <col min="13573" max="13573" width="8.5703125" customWidth="1"/>
    <col min="13574" max="13574" width="6.7109375" bestFit="1" customWidth="1"/>
    <col min="13575" max="13575" width="7" customWidth="1"/>
    <col min="13576" max="13576" width="6.7109375" customWidth="1"/>
    <col min="13577" max="13577" width="20.7109375" customWidth="1"/>
    <col min="13578" max="13578" width="10.5703125" customWidth="1"/>
    <col min="13579" max="13579" width="24.7109375" customWidth="1"/>
    <col min="13580" max="13580" width="12.140625" customWidth="1"/>
    <col min="13581" max="13581" width="9.42578125" customWidth="1"/>
    <col min="13814" max="13814" width="21.28515625" bestFit="1" customWidth="1"/>
    <col min="13815" max="13815" width="21.42578125" bestFit="1" customWidth="1"/>
    <col min="13816" max="13816" width="48.7109375" customWidth="1"/>
    <col min="13817" max="13817" width="8.42578125" bestFit="1" customWidth="1"/>
    <col min="13818" max="13818" width="6.28515625" bestFit="1" customWidth="1"/>
    <col min="13820" max="13820" width="25.28515625" customWidth="1"/>
    <col min="13821" max="13821" width="9.42578125" customWidth="1"/>
    <col min="13822" max="13822" width="15" customWidth="1"/>
    <col min="13823" max="13823" width="5.28515625" bestFit="1" customWidth="1"/>
    <col min="13824" max="13824" width="17.5703125" customWidth="1"/>
    <col min="13825" max="13825" width="19.85546875" customWidth="1"/>
    <col min="13826" max="13826" width="26.7109375" customWidth="1"/>
    <col min="13828" max="13828" width="13.140625" customWidth="1"/>
    <col min="13829" max="13829" width="8.5703125" customWidth="1"/>
    <col min="13830" max="13830" width="6.7109375" bestFit="1" customWidth="1"/>
    <col min="13831" max="13831" width="7" customWidth="1"/>
    <col min="13832" max="13832" width="6.7109375" customWidth="1"/>
    <col min="13833" max="13833" width="20.7109375" customWidth="1"/>
    <col min="13834" max="13834" width="10.5703125" customWidth="1"/>
    <col min="13835" max="13835" width="24.7109375" customWidth="1"/>
    <col min="13836" max="13836" width="12.140625" customWidth="1"/>
    <col min="13837" max="13837" width="9.42578125" customWidth="1"/>
    <col min="14070" max="14070" width="21.28515625" bestFit="1" customWidth="1"/>
    <col min="14071" max="14071" width="21.42578125" bestFit="1" customWidth="1"/>
    <col min="14072" max="14072" width="48.7109375" customWidth="1"/>
    <col min="14073" max="14073" width="8.42578125" bestFit="1" customWidth="1"/>
    <col min="14074" max="14074" width="6.28515625" bestFit="1" customWidth="1"/>
    <col min="14076" max="14076" width="25.28515625" customWidth="1"/>
    <col min="14077" max="14077" width="9.42578125" customWidth="1"/>
    <col min="14078" max="14078" width="15" customWidth="1"/>
    <col min="14079" max="14079" width="5.28515625" bestFit="1" customWidth="1"/>
    <col min="14080" max="14080" width="17.5703125" customWidth="1"/>
    <col min="14081" max="14081" width="19.85546875" customWidth="1"/>
    <col min="14082" max="14082" width="26.7109375" customWidth="1"/>
    <col min="14084" max="14084" width="13.140625" customWidth="1"/>
    <col min="14085" max="14085" width="8.5703125" customWidth="1"/>
    <col min="14086" max="14086" width="6.7109375" bestFit="1" customWidth="1"/>
    <col min="14087" max="14087" width="7" customWidth="1"/>
    <col min="14088" max="14088" width="6.7109375" customWidth="1"/>
    <col min="14089" max="14089" width="20.7109375" customWidth="1"/>
    <col min="14090" max="14090" width="10.5703125" customWidth="1"/>
    <col min="14091" max="14091" width="24.7109375" customWidth="1"/>
    <col min="14092" max="14092" width="12.140625" customWidth="1"/>
    <col min="14093" max="14093" width="9.42578125" customWidth="1"/>
    <col min="14326" max="14326" width="21.28515625" bestFit="1" customWidth="1"/>
    <col min="14327" max="14327" width="21.42578125" bestFit="1" customWidth="1"/>
    <col min="14328" max="14328" width="48.7109375" customWidth="1"/>
    <col min="14329" max="14329" width="8.42578125" bestFit="1" customWidth="1"/>
    <col min="14330" max="14330" width="6.28515625" bestFit="1" customWidth="1"/>
    <col min="14332" max="14332" width="25.28515625" customWidth="1"/>
    <col min="14333" max="14333" width="9.42578125" customWidth="1"/>
    <col min="14334" max="14334" width="15" customWidth="1"/>
    <col min="14335" max="14335" width="5.28515625" bestFit="1" customWidth="1"/>
    <col min="14336" max="14336" width="17.5703125" customWidth="1"/>
    <col min="14337" max="14337" width="19.85546875" customWidth="1"/>
    <col min="14338" max="14338" width="26.7109375" customWidth="1"/>
    <col min="14340" max="14340" width="13.140625" customWidth="1"/>
    <col min="14341" max="14341" width="8.5703125" customWidth="1"/>
    <col min="14342" max="14342" width="6.7109375" bestFit="1" customWidth="1"/>
    <col min="14343" max="14343" width="7" customWidth="1"/>
    <col min="14344" max="14344" width="6.7109375" customWidth="1"/>
    <col min="14345" max="14345" width="20.7109375" customWidth="1"/>
    <col min="14346" max="14346" width="10.5703125" customWidth="1"/>
    <col min="14347" max="14347" width="24.7109375" customWidth="1"/>
    <col min="14348" max="14348" width="12.140625" customWidth="1"/>
    <col min="14349" max="14349" width="9.42578125" customWidth="1"/>
    <col min="14582" max="14582" width="21.28515625" bestFit="1" customWidth="1"/>
    <col min="14583" max="14583" width="21.42578125" bestFit="1" customWidth="1"/>
    <col min="14584" max="14584" width="48.7109375" customWidth="1"/>
    <col min="14585" max="14585" width="8.42578125" bestFit="1" customWidth="1"/>
    <col min="14586" max="14586" width="6.28515625" bestFit="1" customWidth="1"/>
    <col min="14588" max="14588" width="25.28515625" customWidth="1"/>
    <col min="14589" max="14589" width="9.42578125" customWidth="1"/>
    <col min="14590" max="14590" width="15" customWidth="1"/>
    <col min="14591" max="14591" width="5.28515625" bestFit="1" customWidth="1"/>
    <col min="14592" max="14592" width="17.5703125" customWidth="1"/>
    <col min="14593" max="14593" width="19.85546875" customWidth="1"/>
    <col min="14594" max="14594" width="26.7109375" customWidth="1"/>
    <col min="14596" max="14596" width="13.140625" customWidth="1"/>
    <col min="14597" max="14597" width="8.5703125" customWidth="1"/>
    <col min="14598" max="14598" width="6.7109375" bestFit="1" customWidth="1"/>
    <col min="14599" max="14599" width="7" customWidth="1"/>
    <col min="14600" max="14600" width="6.7109375" customWidth="1"/>
    <col min="14601" max="14601" width="20.7109375" customWidth="1"/>
    <col min="14602" max="14602" width="10.5703125" customWidth="1"/>
    <col min="14603" max="14603" width="24.7109375" customWidth="1"/>
    <col min="14604" max="14604" width="12.140625" customWidth="1"/>
    <col min="14605" max="14605" width="9.42578125" customWidth="1"/>
    <col min="14838" max="14838" width="21.28515625" bestFit="1" customWidth="1"/>
    <col min="14839" max="14839" width="21.42578125" bestFit="1" customWidth="1"/>
    <col min="14840" max="14840" width="48.7109375" customWidth="1"/>
    <col min="14841" max="14841" width="8.42578125" bestFit="1" customWidth="1"/>
    <col min="14842" max="14842" width="6.28515625" bestFit="1" customWidth="1"/>
    <col min="14844" max="14844" width="25.28515625" customWidth="1"/>
    <col min="14845" max="14845" width="9.42578125" customWidth="1"/>
    <col min="14846" max="14846" width="15" customWidth="1"/>
    <col min="14847" max="14847" width="5.28515625" bestFit="1" customWidth="1"/>
    <col min="14848" max="14848" width="17.5703125" customWidth="1"/>
    <col min="14849" max="14849" width="19.85546875" customWidth="1"/>
    <col min="14850" max="14850" width="26.7109375" customWidth="1"/>
    <col min="14852" max="14852" width="13.140625" customWidth="1"/>
    <col min="14853" max="14853" width="8.5703125" customWidth="1"/>
    <col min="14854" max="14854" width="6.7109375" bestFit="1" customWidth="1"/>
    <col min="14855" max="14855" width="7" customWidth="1"/>
    <col min="14856" max="14856" width="6.7109375" customWidth="1"/>
    <col min="14857" max="14857" width="20.7109375" customWidth="1"/>
    <col min="14858" max="14858" width="10.5703125" customWidth="1"/>
    <col min="14859" max="14859" width="24.7109375" customWidth="1"/>
    <col min="14860" max="14860" width="12.140625" customWidth="1"/>
    <col min="14861" max="14861" width="9.42578125" customWidth="1"/>
    <col min="15094" max="15094" width="21.28515625" bestFit="1" customWidth="1"/>
    <col min="15095" max="15095" width="21.42578125" bestFit="1" customWidth="1"/>
    <col min="15096" max="15096" width="48.7109375" customWidth="1"/>
    <col min="15097" max="15097" width="8.42578125" bestFit="1" customWidth="1"/>
    <col min="15098" max="15098" width="6.28515625" bestFit="1" customWidth="1"/>
    <col min="15100" max="15100" width="25.28515625" customWidth="1"/>
    <col min="15101" max="15101" width="9.42578125" customWidth="1"/>
    <col min="15102" max="15102" width="15" customWidth="1"/>
    <col min="15103" max="15103" width="5.28515625" bestFit="1" customWidth="1"/>
    <col min="15104" max="15104" width="17.5703125" customWidth="1"/>
    <col min="15105" max="15105" width="19.85546875" customWidth="1"/>
    <col min="15106" max="15106" width="26.7109375" customWidth="1"/>
    <col min="15108" max="15108" width="13.140625" customWidth="1"/>
    <col min="15109" max="15109" width="8.5703125" customWidth="1"/>
    <col min="15110" max="15110" width="6.7109375" bestFit="1" customWidth="1"/>
    <col min="15111" max="15111" width="7" customWidth="1"/>
    <col min="15112" max="15112" width="6.7109375" customWidth="1"/>
    <col min="15113" max="15113" width="20.7109375" customWidth="1"/>
    <col min="15114" max="15114" width="10.5703125" customWidth="1"/>
    <col min="15115" max="15115" width="24.7109375" customWidth="1"/>
    <col min="15116" max="15116" width="12.140625" customWidth="1"/>
    <col min="15117" max="15117" width="9.42578125" customWidth="1"/>
    <col min="15350" max="15350" width="21.28515625" bestFit="1" customWidth="1"/>
    <col min="15351" max="15351" width="21.42578125" bestFit="1" customWidth="1"/>
    <col min="15352" max="15352" width="48.7109375" customWidth="1"/>
    <col min="15353" max="15353" width="8.42578125" bestFit="1" customWidth="1"/>
    <col min="15354" max="15354" width="6.28515625" bestFit="1" customWidth="1"/>
    <col min="15356" max="15356" width="25.28515625" customWidth="1"/>
    <col min="15357" max="15357" width="9.42578125" customWidth="1"/>
    <col min="15358" max="15358" width="15" customWidth="1"/>
    <col min="15359" max="15359" width="5.28515625" bestFit="1" customWidth="1"/>
    <col min="15360" max="15360" width="17.5703125" customWidth="1"/>
    <col min="15361" max="15361" width="19.85546875" customWidth="1"/>
    <col min="15362" max="15362" width="26.7109375" customWidth="1"/>
    <col min="15364" max="15364" width="13.140625" customWidth="1"/>
    <col min="15365" max="15365" width="8.5703125" customWidth="1"/>
    <col min="15366" max="15366" width="6.7109375" bestFit="1" customWidth="1"/>
    <col min="15367" max="15367" width="7" customWidth="1"/>
    <col min="15368" max="15368" width="6.7109375" customWidth="1"/>
    <col min="15369" max="15369" width="20.7109375" customWidth="1"/>
    <col min="15370" max="15370" width="10.5703125" customWidth="1"/>
    <col min="15371" max="15371" width="24.7109375" customWidth="1"/>
    <col min="15372" max="15372" width="12.140625" customWidth="1"/>
    <col min="15373" max="15373" width="9.42578125" customWidth="1"/>
    <col min="15606" max="15606" width="21.28515625" bestFit="1" customWidth="1"/>
    <col min="15607" max="15607" width="21.42578125" bestFit="1" customWidth="1"/>
    <col min="15608" max="15608" width="48.7109375" customWidth="1"/>
    <col min="15609" max="15609" width="8.42578125" bestFit="1" customWidth="1"/>
    <col min="15610" max="15610" width="6.28515625" bestFit="1" customWidth="1"/>
    <col min="15612" max="15612" width="25.28515625" customWidth="1"/>
    <col min="15613" max="15613" width="9.42578125" customWidth="1"/>
    <col min="15614" max="15614" width="15" customWidth="1"/>
    <col min="15615" max="15615" width="5.28515625" bestFit="1" customWidth="1"/>
    <col min="15616" max="15616" width="17.5703125" customWidth="1"/>
    <col min="15617" max="15617" width="19.85546875" customWidth="1"/>
    <col min="15618" max="15618" width="26.7109375" customWidth="1"/>
    <col min="15620" max="15620" width="13.140625" customWidth="1"/>
    <col min="15621" max="15621" width="8.5703125" customWidth="1"/>
    <col min="15622" max="15622" width="6.7109375" bestFit="1" customWidth="1"/>
    <col min="15623" max="15623" width="7" customWidth="1"/>
    <col min="15624" max="15624" width="6.7109375" customWidth="1"/>
    <col min="15625" max="15625" width="20.7109375" customWidth="1"/>
    <col min="15626" max="15626" width="10.5703125" customWidth="1"/>
    <col min="15627" max="15627" width="24.7109375" customWidth="1"/>
    <col min="15628" max="15628" width="12.140625" customWidth="1"/>
    <col min="15629" max="15629" width="9.42578125" customWidth="1"/>
    <col min="15862" max="15862" width="21.28515625" bestFit="1" customWidth="1"/>
    <col min="15863" max="15863" width="21.42578125" bestFit="1" customWidth="1"/>
    <col min="15864" max="15864" width="48.7109375" customWidth="1"/>
    <col min="15865" max="15865" width="8.42578125" bestFit="1" customWidth="1"/>
    <col min="15866" max="15866" width="6.28515625" bestFit="1" customWidth="1"/>
    <col min="15868" max="15868" width="25.28515625" customWidth="1"/>
    <col min="15869" max="15869" width="9.42578125" customWidth="1"/>
    <col min="15870" max="15870" width="15" customWidth="1"/>
    <col min="15871" max="15871" width="5.28515625" bestFit="1" customWidth="1"/>
    <col min="15872" max="15872" width="17.5703125" customWidth="1"/>
    <col min="15873" max="15873" width="19.85546875" customWidth="1"/>
    <col min="15874" max="15874" width="26.7109375" customWidth="1"/>
    <col min="15876" max="15876" width="13.140625" customWidth="1"/>
    <col min="15877" max="15877" width="8.5703125" customWidth="1"/>
    <col min="15878" max="15878" width="6.7109375" bestFit="1" customWidth="1"/>
    <col min="15879" max="15879" width="7" customWidth="1"/>
    <col min="15880" max="15880" width="6.7109375" customWidth="1"/>
    <col min="15881" max="15881" width="20.7109375" customWidth="1"/>
    <col min="15882" max="15882" width="10.5703125" customWidth="1"/>
    <col min="15883" max="15883" width="24.7109375" customWidth="1"/>
    <col min="15884" max="15884" width="12.140625" customWidth="1"/>
    <col min="15885" max="15885" width="9.42578125" customWidth="1"/>
    <col min="16118" max="16118" width="21.28515625" bestFit="1" customWidth="1"/>
    <col min="16119" max="16119" width="21.42578125" bestFit="1" customWidth="1"/>
    <col min="16120" max="16120" width="48.7109375" customWidth="1"/>
    <col min="16121" max="16121" width="8.42578125" bestFit="1" customWidth="1"/>
    <col min="16122" max="16122" width="6.28515625" bestFit="1" customWidth="1"/>
    <col min="16124" max="16124" width="25.28515625" customWidth="1"/>
    <col min="16125" max="16125" width="9.42578125" customWidth="1"/>
    <col min="16126" max="16126" width="15" customWidth="1"/>
    <col min="16127" max="16127" width="5.28515625" bestFit="1" customWidth="1"/>
    <col min="16128" max="16128" width="17.5703125" customWidth="1"/>
    <col min="16129" max="16129" width="19.85546875" customWidth="1"/>
    <col min="16130" max="16130" width="26.7109375" customWidth="1"/>
    <col min="16132" max="16132" width="13.140625" customWidth="1"/>
    <col min="16133" max="16133" width="8.5703125" customWidth="1"/>
    <col min="16134" max="16134" width="6.7109375" bestFit="1" customWidth="1"/>
    <col min="16135" max="16135" width="7" customWidth="1"/>
    <col min="16136" max="16136" width="6.7109375" customWidth="1"/>
    <col min="16137" max="16137" width="20.7109375" customWidth="1"/>
    <col min="16138" max="16138" width="10.5703125" customWidth="1"/>
    <col min="16139" max="16139" width="24.7109375" customWidth="1"/>
    <col min="16140" max="16140" width="12.140625" customWidth="1"/>
    <col min="16141" max="16141" width="9.42578125" customWidth="1"/>
  </cols>
  <sheetData>
    <row r="1" spans="1:15" x14ac:dyDescent="0.25">
      <c r="A1" s="33"/>
      <c r="B1" s="33"/>
      <c r="C1" s="33"/>
      <c r="D1" s="33"/>
      <c r="E1" s="103"/>
      <c r="F1" s="33"/>
      <c r="G1" s="33"/>
      <c r="H1" s="104"/>
      <c r="I1" s="33"/>
      <c r="J1" s="33"/>
      <c r="K1" s="33"/>
      <c r="L1" s="33"/>
      <c r="M1" s="105"/>
      <c r="N1" s="33"/>
      <c r="O1" s="33"/>
    </row>
    <row r="2" spans="1:15" ht="21" x14ac:dyDescent="0.35">
      <c r="A2" s="313" t="s">
        <v>159</v>
      </c>
      <c r="B2" s="313"/>
      <c r="C2" s="313"/>
      <c r="D2" s="313"/>
      <c r="E2" s="313"/>
      <c r="F2" s="313"/>
      <c r="G2" s="313"/>
      <c r="H2" s="313"/>
      <c r="I2" s="313"/>
      <c r="J2" s="313"/>
      <c r="K2" s="313"/>
      <c r="L2" s="313"/>
      <c r="M2" s="313"/>
      <c r="N2" s="313"/>
      <c r="O2" s="313"/>
    </row>
    <row r="3" spans="1:15" ht="21" x14ac:dyDescent="0.35">
      <c r="A3" s="313" t="s">
        <v>160</v>
      </c>
      <c r="B3" s="313"/>
      <c r="C3" s="313"/>
      <c r="D3" s="313"/>
      <c r="E3" s="313"/>
      <c r="F3" s="314"/>
      <c r="G3" s="313"/>
      <c r="H3" s="313"/>
      <c r="I3" s="313"/>
      <c r="J3" s="313"/>
      <c r="K3" s="313"/>
      <c r="L3" s="313"/>
      <c r="M3" s="313"/>
      <c r="N3" s="313"/>
      <c r="O3" s="313"/>
    </row>
    <row r="4" spans="1:15" ht="20.25" customHeight="1" x14ac:dyDescent="0.35">
      <c r="A4" s="313" t="s">
        <v>112</v>
      </c>
      <c r="B4" s="313"/>
      <c r="C4" s="313"/>
      <c r="D4" s="313"/>
      <c r="E4" s="313"/>
      <c r="F4" s="77"/>
      <c r="G4" s="315" t="s">
        <v>158</v>
      </c>
      <c r="H4" s="316"/>
      <c r="I4" s="316"/>
      <c r="J4" s="316"/>
      <c r="K4" s="316"/>
      <c r="L4" s="316"/>
      <c r="M4" s="316"/>
      <c r="N4" s="316"/>
      <c r="O4" s="317"/>
    </row>
    <row r="5" spans="1:15" ht="18" customHeight="1" x14ac:dyDescent="0.25">
      <c r="A5" s="78" t="s">
        <v>79</v>
      </c>
      <c r="B5" s="78" t="s">
        <v>37</v>
      </c>
      <c r="C5" s="78" t="s">
        <v>32</v>
      </c>
      <c r="D5" s="79" t="s">
        <v>31</v>
      </c>
      <c r="E5" s="93" t="s">
        <v>113</v>
      </c>
      <c r="F5" s="106"/>
      <c r="G5" s="81" t="s">
        <v>79</v>
      </c>
      <c r="H5" s="82" t="s">
        <v>114</v>
      </c>
      <c r="I5" s="83" t="s">
        <v>9</v>
      </c>
      <c r="J5" s="83" t="s">
        <v>82</v>
      </c>
      <c r="K5" s="83" t="s">
        <v>115</v>
      </c>
      <c r="L5" s="83" t="s">
        <v>116</v>
      </c>
      <c r="M5" s="84" t="s">
        <v>32</v>
      </c>
      <c r="N5" s="84" t="s">
        <v>31</v>
      </c>
      <c r="O5" s="84" t="s">
        <v>74</v>
      </c>
    </row>
    <row r="6" spans="1:15" ht="15" customHeight="1" x14ac:dyDescent="0.25">
      <c r="A6" s="216" t="s">
        <v>117</v>
      </c>
      <c r="B6" s="99" t="s">
        <v>118</v>
      </c>
      <c r="C6" s="217" t="s">
        <v>119</v>
      </c>
      <c r="D6" s="217">
        <v>224</v>
      </c>
      <c r="E6" s="217">
        <v>19419490</v>
      </c>
      <c r="F6" s="242"/>
      <c r="G6" s="245">
        <v>1</v>
      </c>
      <c r="H6" s="217" t="s">
        <v>144</v>
      </c>
      <c r="I6" s="217" t="s">
        <v>145</v>
      </c>
      <c r="J6" s="98">
        <v>31880</v>
      </c>
      <c r="K6" s="98">
        <v>32903</v>
      </c>
      <c r="L6" s="217">
        <f>+ROUND((K6-J6)/30,2)</f>
        <v>34.1</v>
      </c>
      <c r="M6" s="246">
        <v>1</v>
      </c>
      <c r="N6" s="246">
        <v>236</v>
      </c>
      <c r="O6" s="99"/>
    </row>
    <row r="7" spans="1:15" ht="30" customHeight="1" x14ac:dyDescent="0.25">
      <c r="A7" s="216" t="s">
        <v>122</v>
      </c>
      <c r="B7" s="221" t="s">
        <v>139</v>
      </c>
      <c r="C7" s="217" t="s">
        <v>119</v>
      </c>
      <c r="D7" s="217">
        <v>225</v>
      </c>
      <c r="E7" s="217" t="s">
        <v>140</v>
      </c>
      <c r="F7" s="237"/>
      <c r="G7" s="245">
        <v>2</v>
      </c>
      <c r="H7" s="217" t="s">
        <v>144</v>
      </c>
      <c r="I7" s="217" t="s">
        <v>146</v>
      </c>
      <c r="J7" s="98">
        <v>32905</v>
      </c>
      <c r="K7" s="98">
        <v>33054</v>
      </c>
      <c r="L7" s="217">
        <f t="shared" ref="L7:L12" si="0">+ROUND((K7-J7)/30,2)</f>
        <v>4.97</v>
      </c>
      <c r="M7" s="246">
        <v>1</v>
      </c>
      <c r="N7" s="246">
        <v>236</v>
      </c>
      <c r="O7" s="99"/>
    </row>
    <row r="8" spans="1:15" ht="57.75" customHeight="1" x14ac:dyDescent="0.25">
      <c r="A8" s="216" t="s">
        <v>125</v>
      </c>
      <c r="B8" s="221" t="s">
        <v>126</v>
      </c>
      <c r="C8" s="217" t="s">
        <v>119</v>
      </c>
      <c r="D8" s="217">
        <v>226</v>
      </c>
      <c r="E8" s="217">
        <v>36853</v>
      </c>
      <c r="F8" s="247"/>
      <c r="G8" s="245">
        <v>3</v>
      </c>
      <c r="H8" s="217" t="s">
        <v>147</v>
      </c>
      <c r="I8" s="217" t="s">
        <v>148</v>
      </c>
      <c r="J8" s="98">
        <v>34768</v>
      </c>
      <c r="K8" s="98">
        <v>35292</v>
      </c>
      <c r="L8" s="217">
        <f t="shared" si="0"/>
        <v>17.47</v>
      </c>
      <c r="M8" s="246">
        <v>1</v>
      </c>
      <c r="N8" s="248" t="s">
        <v>215</v>
      </c>
      <c r="O8" s="99" t="s">
        <v>216</v>
      </c>
    </row>
    <row r="9" spans="1:15" ht="103.5" customHeight="1" x14ac:dyDescent="0.25">
      <c r="A9" s="216" t="s">
        <v>128</v>
      </c>
      <c r="B9" s="221" t="s">
        <v>141</v>
      </c>
      <c r="C9" s="217" t="s">
        <v>224</v>
      </c>
      <c r="D9" s="217" t="s">
        <v>142</v>
      </c>
      <c r="E9" s="217" t="s">
        <v>130</v>
      </c>
      <c r="F9" s="247"/>
      <c r="G9" s="245">
        <v>4</v>
      </c>
      <c r="H9" s="217" t="s">
        <v>149</v>
      </c>
      <c r="I9" s="217" t="s">
        <v>150</v>
      </c>
      <c r="J9" s="98">
        <v>36160</v>
      </c>
      <c r="K9" s="98">
        <v>36924</v>
      </c>
      <c r="L9" s="217">
        <f t="shared" si="0"/>
        <v>25.47</v>
      </c>
      <c r="M9" s="246">
        <v>1</v>
      </c>
      <c r="N9" s="246">
        <v>235</v>
      </c>
      <c r="O9" s="99"/>
    </row>
    <row r="10" spans="1:15" ht="117" customHeight="1" x14ac:dyDescent="0.25">
      <c r="A10" s="216" t="s">
        <v>143</v>
      </c>
      <c r="B10" s="99" t="s">
        <v>132</v>
      </c>
      <c r="C10" s="249" t="s">
        <v>119</v>
      </c>
      <c r="D10" s="249">
        <v>240</v>
      </c>
      <c r="E10" s="217" t="s">
        <v>133</v>
      </c>
      <c r="F10" s="237"/>
      <c r="G10" s="245">
        <v>5</v>
      </c>
      <c r="H10" s="217" t="s">
        <v>151</v>
      </c>
      <c r="I10" s="217" t="s">
        <v>152</v>
      </c>
      <c r="J10" s="98">
        <v>36980</v>
      </c>
      <c r="K10" s="98">
        <v>39230</v>
      </c>
      <c r="L10" s="217">
        <f t="shared" si="0"/>
        <v>75</v>
      </c>
      <c r="M10" s="246">
        <v>1</v>
      </c>
      <c r="N10" s="250" t="s">
        <v>153</v>
      </c>
      <c r="O10" s="99"/>
    </row>
    <row r="11" spans="1:15" ht="26.25" customHeight="1" x14ac:dyDescent="0.25">
      <c r="A11" s="216" t="s">
        <v>134</v>
      </c>
      <c r="B11" s="251">
        <v>1</v>
      </c>
      <c r="C11" s="249" t="s">
        <v>119</v>
      </c>
      <c r="D11" s="249">
        <v>240</v>
      </c>
      <c r="E11" s="251"/>
      <c r="F11" s="237"/>
      <c r="G11" s="245">
        <v>6</v>
      </c>
      <c r="H11" s="217" t="s">
        <v>154</v>
      </c>
      <c r="I11" s="217" t="s">
        <v>155</v>
      </c>
      <c r="J11" s="98">
        <v>39965</v>
      </c>
      <c r="K11" s="98">
        <v>40105</v>
      </c>
      <c r="L11" s="217">
        <f t="shared" si="0"/>
        <v>4.67</v>
      </c>
      <c r="M11" s="246">
        <v>1</v>
      </c>
      <c r="N11" s="246">
        <v>231</v>
      </c>
      <c r="O11" s="99"/>
    </row>
    <row r="12" spans="1:15" ht="26.25" customHeight="1" x14ac:dyDescent="0.25">
      <c r="A12" s="216" t="s">
        <v>135</v>
      </c>
      <c r="B12" s="243" t="s">
        <v>46</v>
      </c>
      <c r="C12" s="249" t="s">
        <v>119</v>
      </c>
      <c r="D12" s="217">
        <v>225</v>
      </c>
      <c r="E12" s="252">
        <v>31029</v>
      </c>
      <c r="F12" s="253"/>
      <c r="G12" s="245">
        <v>7</v>
      </c>
      <c r="H12" s="217" t="s">
        <v>156</v>
      </c>
      <c r="I12" s="217" t="s">
        <v>157</v>
      </c>
      <c r="J12" s="98">
        <v>40567</v>
      </c>
      <c r="K12" s="98">
        <v>40858</v>
      </c>
      <c r="L12" s="217">
        <f t="shared" si="0"/>
        <v>9.6999999999999993</v>
      </c>
      <c r="M12" s="246">
        <v>1</v>
      </c>
      <c r="N12" s="246">
        <v>237</v>
      </c>
      <c r="O12" s="99"/>
    </row>
    <row r="13" spans="1:15" ht="109.5" customHeight="1" x14ac:dyDescent="0.25">
      <c r="A13" s="234" t="s">
        <v>136</v>
      </c>
      <c r="B13" s="221" t="s">
        <v>163</v>
      </c>
      <c r="C13" s="219" t="s">
        <v>119</v>
      </c>
      <c r="D13" s="217">
        <v>225</v>
      </c>
      <c r="E13" s="245"/>
      <c r="F13" s="253"/>
      <c r="G13" s="238"/>
      <c r="H13" s="254"/>
      <c r="I13" s="222"/>
      <c r="J13" s="222"/>
      <c r="K13" s="255" t="s">
        <v>92</v>
      </c>
      <c r="L13" s="256">
        <f>SUMPRODUCT(L6:L12,M6:M12)</f>
        <v>171.37999999999997</v>
      </c>
      <c r="M13" s="257"/>
      <c r="N13" s="226"/>
      <c r="O13" s="226"/>
    </row>
    <row r="14" spans="1:15" ht="25.5" x14ac:dyDescent="0.25">
      <c r="A14" s="216" t="s">
        <v>161</v>
      </c>
      <c r="B14" s="235">
        <v>7</v>
      </c>
      <c r="C14" s="217">
        <f>+IF(E14&gt;=B14,1,0)</f>
        <v>1</v>
      </c>
      <c r="D14" s="217" t="s">
        <v>223</v>
      </c>
      <c r="E14" s="215">
        <f>+E15/12</f>
        <v>14.281666666666665</v>
      </c>
      <c r="F14" s="226"/>
      <c r="G14" s="226"/>
      <c r="H14" s="254"/>
      <c r="I14" s="222"/>
      <c r="J14" s="222"/>
      <c r="K14" s="222"/>
      <c r="L14" s="244"/>
      <c r="M14" s="257"/>
      <c r="N14" s="226"/>
      <c r="O14" s="226"/>
    </row>
    <row r="15" spans="1:15" ht="39.75" customHeight="1" x14ac:dyDescent="0.25">
      <c r="A15" s="216" t="s">
        <v>162</v>
      </c>
      <c r="B15" s="235">
        <f>+B14*12</f>
        <v>84</v>
      </c>
      <c r="C15" s="217">
        <f>+IF(E15&gt;=B15,1,0)</f>
        <v>1</v>
      </c>
      <c r="D15" s="217" t="s">
        <v>223</v>
      </c>
      <c r="E15" s="235">
        <f>+L13</f>
        <v>171.37999999999997</v>
      </c>
      <c r="F15" s="226"/>
      <c r="G15" s="226"/>
      <c r="H15" s="258"/>
      <c r="I15" s="226"/>
      <c r="J15" s="226"/>
      <c r="K15" s="226"/>
      <c r="L15" s="89"/>
      <c r="M15" s="257"/>
      <c r="N15" s="226"/>
      <c r="O15" s="226"/>
    </row>
    <row r="16" spans="1:15" x14ac:dyDescent="0.25">
      <c r="A16" s="96"/>
      <c r="B16" s="90"/>
      <c r="C16" s="90"/>
      <c r="D16" s="90"/>
      <c r="E16" s="97"/>
      <c r="F16" s="107"/>
      <c r="G16" s="33"/>
      <c r="H16" s="104"/>
      <c r="I16" s="33"/>
      <c r="J16" s="33"/>
      <c r="K16" s="33"/>
      <c r="L16" s="108"/>
      <c r="M16" s="105"/>
      <c r="N16" s="33"/>
      <c r="O16" s="33"/>
    </row>
    <row r="17" spans="1:15" x14ac:dyDescent="0.25">
      <c r="A17" s="96"/>
      <c r="B17" s="90"/>
      <c r="C17" s="90"/>
      <c r="D17" s="90"/>
      <c r="E17" s="97"/>
      <c r="F17" s="33"/>
      <c r="G17" s="33"/>
      <c r="H17" s="104"/>
      <c r="I17" s="33"/>
      <c r="J17" s="33"/>
      <c r="K17" s="33"/>
      <c r="L17" s="108"/>
      <c r="M17" s="105"/>
      <c r="N17" s="33"/>
      <c r="O17" s="33"/>
    </row>
    <row r="18" spans="1:15" x14ac:dyDescent="0.25">
      <c r="A18" s="90"/>
      <c r="B18" s="90"/>
      <c r="C18" s="90"/>
      <c r="D18" s="90"/>
      <c r="E18" s="97"/>
      <c r="F18" s="33"/>
      <c r="G18" s="33"/>
      <c r="H18" s="104"/>
      <c r="I18" s="33"/>
      <c r="J18" s="33"/>
      <c r="K18" s="33"/>
      <c r="L18" s="109"/>
      <c r="M18" s="105"/>
      <c r="N18" s="33"/>
      <c r="O18" s="33"/>
    </row>
    <row r="19" spans="1:15" x14ac:dyDescent="0.25">
      <c r="A19" s="90"/>
      <c r="B19" s="90"/>
      <c r="C19" s="90"/>
      <c r="D19" s="90"/>
      <c r="E19" s="97"/>
      <c r="F19" s="33"/>
      <c r="G19" s="33"/>
      <c r="H19" s="104"/>
      <c r="I19" s="33"/>
      <c r="J19" s="33"/>
      <c r="K19" s="33"/>
      <c r="L19" s="33"/>
      <c r="M19" s="105"/>
      <c r="N19" s="33"/>
      <c r="O19" s="33"/>
    </row>
    <row r="20" spans="1:15" x14ac:dyDescent="0.25">
      <c r="A20" s="90"/>
      <c r="B20" s="90"/>
      <c r="C20" s="90"/>
      <c r="D20" s="90"/>
      <c r="E20" s="97"/>
      <c r="F20" s="33"/>
      <c r="G20" s="33"/>
      <c r="H20" s="104"/>
      <c r="I20" s="33"/>
      <c r="J20" s="33"/>
      <c r="K20" s="33"/>
      <c r="L20" s="33"/>
      <c r="M20" s="105"/>
      <c r="N20" s="33"/>
      <c r="O20" s="33"/>
    </row>
    <row r="21" spans="1:15" x14ac:dyDescent="0.25">
      <c r="A21" s="33"/>
      <c r="B21" s="33"/>
      <c r="C21" s="33"/>
      <c r="D21" s="33"/>
      <c r="E21" s="103"/>
      <c r="F21" s="33"/>
      <c r="G21" s="33"/>
      <c r="H21" s="104"/>
      <c r="I21" s="33"/>
      <c r="J21" s="33"/>
      <c r="K21" s="33"/>
      <c r="L21" s="33"/>
      <c r="M21" s="105"/>
      <c r="N21" s="33"/>
      <c r="O21" s="33"/>
    </row>
    <row r="22" spans="1:15" x14ac:dyDescent="0.25">
      <c r="A22" s="33"/>
      <c r="B22" s="33"/>
      <c r="C22" s="33"/>
      <c r="D22" s="33"/>
      <c r="E22" s="103"/>
      <c r="F22" s="33"/>
      <c r="G22" s="33"/>
      <c r="H22" s="104"/>
      <c r="I22" s="33"/>
      <c r="J22" s="33"/>
      <c r="K22" s="33"/>
      <c r="L22" s="33"/>
      <c r="M22" s="105"/>
      <c r="N22" s="33"/>
      <c r="O22" s="33"/>
    </row>
  </sheetData>
  <mergeCells count="4">
    <mergeCell ref="A2:O2"/>
    <mergeCell ref="G4:O4"/>
    <mergeCell ref="A4:E4"/>
    <mergeCell ref="A3:O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7"/>
  <sheetViews>
    <sheetView zoomScale="80" zoomScaleNormal="80" workbookViewId="0">
      <selection activeCell="A3" sqref="A3:O3"/>
    </sheetView>
  </sheetViews>
  <sheetFormatPr baseColWidth="10" defaultRowHeight="15" x14ac:dyDescent="0.25"/>
  <cols>
    <col min="1" max="1" width="21.42578125" bestFit="1" customWidth="1"/>
    <col min="2" max="2" width="60.5703125" customWidth="1"/>
    <col min="3" max="3" width="8.42578125" bestFit="1" customWidth="1"/>
    <col min="4" max="4" width="11.7109375" customWidth="1"/>
    <col min="5" max="5" width="38.28515625" customWidth="1"/>
    <col min="6" max="6" width="8.7109375" customWidth="1"/>
    <col min="7" max="7" width="10.28515625" customWidth="1"/>
    <col min="8" max="8" width="23" customWidth="1"/>
    <col min="9" max="9" width="39.28515625" customWidth="1"/>
    <col min="11" max="11" width="11.28515625" bestFit="1" customWidth="1"/>
    <col min="12" max="12" width="6.7109375" customWidth="1"/>
    <col min="13" max="13" width="18.28515625" customWidth="1"/>
    <col min="15" max="15" width="34.140625" customWidth="1"/>
    <col min="246" max="246" width="21.28515625" bestFit="1" customWidth="1"/>
    <col min="247" max="247" width="21.42578125" bestFit="1" customWidth="1"/>
    <col min="248" max="248" width="60.5703125" customWidth="1"/>
    <col min="249" max="249" width="8.42578125" bestFit="1" customWidth="1"/>
    <col min="250" max="250" width="6.28515625" bestFit="1" customWidth="1"/>
    <col min="252" max="252" width="25.28515625" customWidth="1"/>
    <col min="253" max="253" width="27" customWidth="1"/>
    <col min="255" max="255" width="4.7109375" bestFit="1" customWidth="1"/>
    <col min="256" max="256" width="22.85546875" customWidth="1"/>
    <col min="257" max="257" width="23" customWidth="1"/>
    <col min="258" max="258" width="39.28515625" customWidth="1"/>
    <col min="261" max="261" width="7" customWidth="1"/>
    <col min="262" max="262" width="6.7109375" customWidth="1"/>
    <col min="263" max="263" width="6.42578125" customWidth="1"/>
    <col min="264" max="264" width="6" customWidth="1"/>
    <col min="265" max="265" width="10.28515625" customWidth="1"/>
    <col min="266" max="266" width="19.85546875" customWidth="1"/>
    <col min="267" max="267" width="18.28515625" customWidth="1"/>
    <col min="268" max="268" width="15.28515625" customWidth="1"/>
    <col min="269" max="269" width="14.28515625" customWidth="1"/>
    <col min="502" max="502" width="21.28515625" bestFit="1" customWidth="1"/>
    <col min="503" max="503" width="21.42578125" bestFit="1" customWidth="1"/>
    <col min="504" max="504" width="60.5703125" customWidth="1"/>
    <col min="505" max="505" width="8.42578125" bestFit="1" customWidth="1"/>
    <col min="506" max="506" width="6.28515625" bestFit="1" customWidth="1"/>
    <col min="508" max="508" width="25.28515625" customWidth="1"/>
    <col min="509" max="509" width="27" customWidth="1"/>
    <col min="511" max="511" width="4.7109375" bestFit="1" customWidth="1"/>
    <col min="512" max="512" width="22.85546875" customWidth="1"/>
    <col min="513" max="513" width="23" customWidth="1"/>
    <col min="514" max="514" width="39.28515625" customWidth="1"/>
    <col min="517" max="517" width="7" customWidth="1"/>
    <col min="518" max="518" width="6.7109375" customWidth="1"/>
    <col min="519" max="519" width="6.42578125" customWidth="1"/>
    <col min="520" max="520" width="6" customWidth="1"/>
    <col min="521" max="521" width="10.28515625" customWidth="1"/>
    <col min="522" max="522" width="19.85546875" customWidth="1"/>
    <col min="523" max="523" width="18.28515625" customWidth="1"/>
    <col min="524" max="524" width="15.28515625" customWidth="1"/>
    <col min="525" max="525" width="14.28515625" customWidth="1"/>
    <col min="758" max="758" width="21.28515625" bestFit="1" customWidth="1"/>
    <col min="759" max="759" width="21.42578125" bestFit="1" customWidth="1"/>
    <col min="760" max="760" width="60.5703125" customWidth="1"/>
    <col min="761" max="761" width="8.42578125" bestFit="1" customWidth="1"/>
    <col min="762" max="762" width="6.28515625" bestFit="1" customWidth="1"/>
    <col min="764" max="764" width="25.28515625" customWidth="1"/>
    <col min="765" max="765" width="27" customWidth="1"/>
    <col min="767" max="767" width="4.7109375" bestFit="1" customWidth="1"/>
    <col min="768" max="768" width="22.85546875" customWidth="1"/>
    <col min="769" max="769" width="23" customWidth="1"/>
    <col min="770" max="770" width="39.28515625" customWidth="1"/>
    <col min="773" max="773" width="7" customWidth="1"/>
    <col min="774" max="774" width="6.7109375" customWidth="1"/>
    <col min="775" max="775" width="6.42578125" customWidth="1"/>
    <col min="776" max="776" width="6" customWidth="1"/>
    <col min="777" max="777" width="10.28515625" customWidth="1"/>
    <col min="778" max="778" width="19.85546875" customWidth="1"/>
    <col min="779" max="779" width="18.28515625" customWidth="1"/>
    <col min="780" max="780" width="15.28515625" customWidth="1"/>
    <col min="781" max="781" width="14.28515625" customWidth="1"/>
    <col min="1014" max="1014" width="21.28515625" bestFit="1" customWidth="1"/>
    <col min="1015" max="1015" width="21.42578125" bestFit="1" customWidth="1"/>
    <col min="1016" max="1016" width="60.5703125" customWidth="1"/>
    <col min="1017" max="1017" width="8.42578125" bestFit="1" customWidth="1"/>
    <col min="1018" max="1018" width="6.28515625" bestFit="1" customWidth="1"/>
    <col min="1020" max="1020" width="25.28515625" customWidth="1"/>
    <col min="1021" max="1021" width="27" customWidth="1"/>
    <col min="1023" max="1023" width="4.7109375" bestFit="1" customWidth="1"/>
    <col min="1024" max="1024" width="22.85546875" customWidth="1"/>
    <col min="1025" max="1025" width="23" customWidth="1"/>
    <col min="1026" max="1026" width="39.28515625" customWidth="1"/>
    <col min="1029" max="1029" width="7" customWidth="1"/>
    <col min="1030" max="1030" width="6.7109375" customWidth="1"/>
    <col min="1031" max="1031" width="6.42578125" customWidth="1"/>
    <col min="1032" max="1032" width="6" customWidth="1"/>
    <col min="1033" max="1033" width="10.28515625" customWidth="1"/>
    <col min="1034" max="1034" width="19.85546875" customWidth="1"/>
    <col min="1035" max="1035" width="18.28515625" customWidth="1"/>
    <col min="1036" max="1036" width="15.28515625" customWidth="1"/>
    <col min="1037" max="1037" width="14.28515625" customWidth="1"/>
    <col min="1270" max="1270" width="21.28515625" bestFit="1" customWidth="1"/>
    <col min="1271" max="1271" width="21.42578125" bestFit="1" customWidth="1"/>
    <col min="1272" max="1272" width="60.5703125" customWidth="1"/>
    <col min="1273" max="1273" width="8.42578125" bestFit="1" customWidth="1"/>
    <col min="1274" max="1274" width="6.28515625" bestFit="1" customWidth="1"/>
    <col min="1276" max="1276" width="25.28515625" customWidth="1"/>
    <col min="1277" max="1277" width="27" customWidth="1"/>
    <col min="1279" max="1279" width="4.7109375" bestFit="1" customWidth="1"/>
    <col min="1280" max="1280" width="22.85546875" customWidth="1"/>
    <col min="1281" max="1281" width="23" customWidth="1"/>
    <col min="1282" max="1282" width="39.28515625" customWidth="1"/>
    <col min="1285" max="1285" width="7" customWidth="1"/>
    <col min="1286" max="1286" width="6.7109375" customWidth="1"/>
    <col min="1287" max="1287" width="6.42578125" customWidth="1"/>
    <col min="1288" max="1288" width="6" customWidth="1"/>
    <col min="1289" max="1289" width="10.28515625" customWidth="1"/>
    <col min="1290" max="1290" width="19.85546875" customWidth="1"/>
    <col min="1291" max="1291" width="18.28515625" customWidth="1"/>
    <col min="1292" max="1292" width="15.28515625" customWidth="1"/>
    <col min="1293" max="1293" width="14.28515625" customWidth="1"/>
    <col min="1526" max="1526" width="21.28515625" bestFit="1" customWidth="1"/>
    <col min="1527" max="1527" width="21.42578125" bestFit="1" customWidth="1"/>
    <col min="1528" max="1528" width="60.5703125" customWidth="1"/>
    <col min="1529" max="1529" width="8.42578125" bestFit="1" customWidth="1"/>
    <col min="1530" max="1530" width="6.28515625" bestFit="1" customWidth="1"/>
    <col min="1532" max="1532" width="25.28515625" customWidth="1"/>
    <col min="1533" max="1533" width="27" customWidth="1"/>
    <col min="1535" max="1535" width="4.7109375" bestFit="1" customWidth="1"/>
    <col min="1536" max="1536" width="22.85546875" customWidth="1"/>
    <col min="1537" max="1537" width="23" customWidth="1"/>
    <col min="1538" max="1538" width="39.28515625" customWidth="1"/>
    <col min="1541" max="1541" width="7" customWidth="1"/>
    <col min="1542" max="1542" width="6.7109375" customWidth="1"/>
    <col min="1543" max="1543" width="6.42578125" customWidth="1"/>
    <col min="1544" max="1544" width="6" customWidth="1"/>
    <col min="1545" max="1545" width="10.28515625" customWidth="1"/>
    <col min="1546" max="1546" width="19.85546875" customWidth="1"/>
    <col min="1547" max="1547" width="18.28515625" customWidth="1"/>
    <col min="1548" max="1548" width="15.28515625" customWidth="1"/>
    <col min="1549" max="1549" width="14.28515625" customWidth="1"/>
    <col min="1782" max="1782" width="21.28515625" bestFit="1" customWidth="1"/>
    <col min="1783" max="1783" width="21.42578125" bestFit="1" customWidth="1"/>
    <col min="1784" max="1784" width="60.5703125" customWidth="1"/>
    <col min="1785" max="1785" width="8.42578125" bestFit="1" customWidth="1"/>
    <col min="1786" max="1786" width="6.28515625" bestFit="1" customWidth="1"/>
    <col min="1788" max="1788" width="25.28515625" customWidth="1"/>
    <col min="1789" max="1789" width="27" customWidth="1"/>
    <col min="1791" max="1791" width="4.7109375" bestFit="1" customWidth="1"/>
    <col min="1792" max="1792" width="22.85546875" customWidth="1"/>
    <col min="1793" max="1793" width="23" customWidth="1"/>
    <col min="1794" max="1794" width="39.28515625" customWidth="1"/>
    <col min="1797" max="1797" width="7" customWidth="1"/>
    <col min="1798" max="1798" width="6.7109375" customWidth="1"/>
    <col min="1799" max="1799" width="6.42578125" customWidth="1"/>
    <col min="1800" max="1800" width="6" customWidth="1"/>
    <col min="1801" max="1801" width="10.28515625" customWidth="1"/>
    <col min="1802" max="1802" width="19.85546875" customWidth="1"/>
    <col min="1803" max="1803" width="18.28515625" customWidth="1"/>
    <col min="1804" max="1804" width="15.28515625" customWidth="1"/>
    <col min="1805" max="1805" width="14.28515625" customWidth="1"/>
    <col min="2038" max="2038" width="21.28515625" bestFit="1" customWidth="1"/>
    <col min="2039" max="2039" width="21.42578125" bestFit="1" customWidth="1"/>
    <col min="2040" max="2040" width="60.5703125" customWidth="1"/>
    <col min="2041" max="2041" width="8.42578125" bestFit="1" customWidth="1"/>
    <col min="2042" max="2042" width="6.28515625" bestFit="1" customWidth="1"/>
    <col min="2044" max="2044" width="25.28515625" customWidth="1"/>
    <col min="2045" max="2045" width="27" customWidth="1"/>
    <col min="2047" max="2047" width="4.7109375" bestFit="1" customWidth="1"/>
    <col min="2048" max="2048" width="22.85546875" customWidth="1"/>
    <col min="2049" max="2049" width="23" customWidth="1"/>
    <col min="2050" max="2050" width="39.28515625" customWidth="1"/>
    <col min="2053" max="2053" width="7" customWidth="1"/>
    <col min="2054" max="2054" width="6.7109375" customWidth="1"/>
    <col min="2055" max="2055" width="6.42578125" customWidth="1"/>
    <col min="2056" max="2056" width="6" customWidth="1"/>
    <col min="2057" max="2057" width="10.28515625" customWidth="1"/>
    <col min="2058" max="2058" width="19.85546875" customWidth="1"/>
    <col min="2059" max="2059" width="18.28515625" customWidth="1"/>
    <col min="2060" max="2060" width="15.28515625" customWidth="1"/>
    <col min="2061" max="2061" width="14.28515625" customWidth="1"/>
    <col min="2294" max="2294" width="21.28515625" bestFit="1" customWidth="1"/>
    <col min="2295" max="2295" width="21.42578125" bestFit="1" customWidth="1"/>
    <col min="2296" max="2296" width="60.5703125" customWidth="1"/>
    <col min="2297" max="2297" width="8.42578125" bestFit="1" customWidth="1"/>
    <col min="2298" max="2298" width="6.28515625" bestFit="1" customWidth="1"/>
    <col min="2300" max="2300" width="25.28515625" customWidth="1"/>
    <col min="2301" max="2301" width="27" customWidth="1"/>
    <col min="2303" max="2303" width="4.7109375" bestFit="1" customWidth="1"/>
    <col min="2304" max="2304" width="22.85546875" customWidth="1"/>
    <col min="2305" max="2305" width="23" customWidth="1"/>
    <col min="2306" max="2306" width="39.28515625" customWidth="1"/>
    <col min="2309" max="2309" width="7" customWidth="1"/>
    <col min="2310" max="2310" width="6.7109375" customWidth="1"/>
    <col min="2311" max="2311" width="6.42578125" customWidth="1"/>
    <col min="2312" max="2312" width="6" customWidth="1"/>
    <col min="2313" max="2313" width="10.28515625" customWidth="1"/>
    <col min="2314" max="2314" width="19.85546875" customWidth="1"/>
    <col min="2315" max="2315" width="18.28515625" customWidth="1"/>
    <col min="2316" max="2316" width="15.28515625" customWidth="1"/>
    <col min="2317" max="2317" width="14.28515625" customWidth="1"/>
    <col min="2550" max="2550" width="21.28515625" bestFit="1" customWidth="1"/>
    <col min="2551" max="2551" width="21.42578125" bestFit="1" customWidth="1"/>
    <col min="2552" max="2552" width="60.5703125" customWidth="1"/>
    <col min="2553" max="2553" width="8.42578125" bestFit="1" customWidth="1"/>
    <col min="2554" max="2554" width="6.28515625" bestFit="1" customWidth="1"/>
    <col min="2556" max="2556" width="25.28515625" customWidth="1"/>
    <col min="2557" max="2557" width="27" customWidth="1"/>
    <col min="2559" max="2559" width="4.7109375" bestFit="1" customWidth="1"/>
    <col min="2560" max="2560" width="22.85546875" customWidth="1"/>
    <col min="2561" max="2561" width="23" customWidth="1"/>
    <col min="2562" max="2562" width="39.28515625" customWidth="1"/>
    <col min="2565" max="2565" width="7" customWidth="1"/>
    <col min="2566" max="2566" width="6.7109375" customWidth="1"/>
    <col min="2567" max="2567" width="6.42578125" customWidth="1"/>
    <col min="2568" max="2568" width="6" customWidth="1"/>
    <col min="2569" max="2569" width="10.28515625" customWidth="1"/>
    <col min="2570" max="2570" width="19.85546875" customWidth="1"/>
    <col min="2571" max="2571" width="18.28515625" customWidth="1"/>
    <col min="2572" max="2572" width="15.28515625" customWidth="1"/>
    <col min="2573" max="2573" width="14.28515625" customWidth="1"/>
    <col min="2806" max="2806" width="21.28515625" bestFit="1" customWidth="1"/>
    <col min="2807" max="2807" width="21.42578125" bestFit="1" customWidth="1"/>
    <col min="2808" max="2808" width="60.5703125" customWidth="1"/>
    <col min="2809" max="2809" width="8.42578125" bestFit="1" customWidth="1"/>
    <col min="2810" max="2810" width="6.28515625" bestFit="1" customWidth="1"/>
    <col min="2812" max="2812" width="25.28515625" customWidth="1"/>
    <col min="2813" max="2813" width="27" customWidth="1"/>
    <col min="2815" max="2815" width="4.7109375" bestFit="1" customWidth="1"/>
    <col min="2816" max="2816" width="22.85546875" customWidth="1"/>
    <col min="2817" max="2817" width="23" customWidth="1"/>
    <col min="2818" max="2818" width="39.28515625" customWidth="1"/>
    <col min="2821" max="2821" width="7" customWidth="1"/>
    <col min="2822" max="2822" width="6.7109375" customWidth="1"/>
    <col min="2823" max="2823" width="6.42578125" customWidth="1"/>
    <col min="2824" max="2824" width="6" customWidth="1"/>
    <col min="2825" max="2825" width="10.28515625" customWidth="1"/>
    <col min="2826" max="2826" width="19.85546875" customWidth="1"/>
    <col min="2827" max="2827" width="18.28515625" customWidth="1"/>
    <col min="2828" max="2828" width="15.28515625" customWidth="1"/>
    <col min="2829" max="2829" width="14.28515625" customWidth="1"/>
    <col min="3062" max="3062" width="21.28515625" bestFit="1" customWidth="1"/>
    <col min="3063" max="3063" width="21.42578125" bestFit="1" customWidth="1"/>
    <col min="3064" max="3064" width="60.5703125" customWidth="1"/>
    <col min="3065" max="3065" width="8.42578125" bestFit="1" customWidth="1"/>
    <col min="3066" max="3066" width="6.28515625" bestFit="1" customWidth="1"/>
    <col min="3068" max="3068" width="25.28515625" customWidth="1"/>
    <col min="3069" max="3069" width="27" customWidth="1"/>
    <col min="3071" max="3071" width="4.7109375" bestFit="1" customWidth="1"/>
    <col min="3072" max="3072" width="22.85546875" customWidth="1"/>
    <col min="3073" max="3073" width="23" customWidth="1"/>
    <col min="3074" max="3074" width="39.28515625" customWidth="1"/>
    <col min="3077" max="3077" width="7" customWidth="1"/>
    <col min="3078" max="3078" width="6.7109375" customWidth="1"/>
    <col min="3079" max="3079" width="6.42578125" customWidth="1"/>
    <col min="3080" max="3080" width="6" customWidth="1"/>
    <col min="3081" max="3081" width="10.28515625" customWidth="1"/>
    <col min="3082" max="3082" width="19.85546875" customWidth="1"/>
    <col min="3083" max="3083" width="18.28515625" customWidth="1"/>
    <col min="3084" max="3084" width="15.28515625" customWidth="1"/>
    <col min="3085" max="3085" width="14.28515625" customWidth="1"/>
    <col min="3318" max="3318" width="21.28515625" bestFit="1" customWidth="1"/>
    <col min="3319" max="3319" width="21.42578125" bestFit="1" customWidth="1"/>
    <col min="3320" max="3320" width="60.5703125" customWidth="1"/>
    <col min="3321" max="3321" width="8.42578125" bestFit="1" customWidth="1"/>
    <col min="3322" max="3322" width="6.28515625" bestFit="1" customWidth="1"/>
    <col min="3324" max="3324" width="25.28515625" customWidth="1"/>
    <col min="3325" max="3325" width="27" customWidth="1"/>
    <col min="3327" max="3327" width="4.7109375" bestFit="1" customWidth="1"/>
    <col min="3328" max="3328" width="22.85546875" customWidth="1"/>
    <col min="3329" max="3329" width="23" customWidth="1"/>
    <col min="3330" max="3330" width="39.28515625" customWidth="1"/>
    <col min="3333" max="3333" width="7" customWidth="1"/>
    <col min="3334" max="3334" width="6.7109375" customWidth="1"/>
    <col min="3335" max="3335" width="6.42578125" customWidth="1"/>
    <col min="3336" max="3336" width="6" customWidth="1"/>
    <col min="3337" max="3337" width="10.28515625" customWidth="1"/>
    <col min="3338" max="3338" width="19.85546875" customWidth="1"/>
    <col min="3339" max="3339" width="18.28515625" customWidth="1"/>
    <col min="3340" max="3340" width="15.28515625" customWidth="1"/>
    <col min="3341" max="3341" width="14.28515625" customWidth="1"/>
    <col min="3574" max="3574" width="21.28515625" bestFit="1" customWidth="1"/>
    <col min="3575" max="3575" width="21.42578125" bestFit="1" customWidth="1"/>
    <col min="3576" max="3576" width="60.5703125" customWidth="1"/>
    <col min="3577" max="3577" width="8.42578125" bestFit="1" customWidth="1"/>
    <col min="3578" max="3578" width="6.28515625" bestFit="1" customWidth="1"/>
    <col min="3580" max="3580" width="25.28515625" customWidth="1"/>
    <col min="3581" max="3581" width="27" customWidth="1"/>
    <col min="3583" max="3583" width="4.7109375" bestFit="1" customWidth="1"/>
    <col min="3584" max="3584" width="22.85546875" customWidth="1"/>
    <col min="3585" max="3585" width="23" customWidth="1"/>
    <col min="3586" max="3586" width="39.28515625" customWidth="1"/>
    <col min="3589" max="3589" width="7" customWidth="1"/>
    <col min="3590" max="3590" width="6.7109375" customWidth="1"/>
    <col min="3591" max="3591" width="6.42578125" customWidth="1"/>
    <col min="3592" max="3592" width="6" customWidth="1"/>
    <col min="3593" max="3593" width="10.28515625" customWidth="1"/>
    <col min="3594" max="3594" width="19.85546875" customWidth="1"/>
    <col min="3595" max="3595" width="18.28515625" customWidth="1"/>
    <col min="3596" max="3596" width="15.28515625" customWidth="1"/>
    <col min="3597" max="3597" width="14.28515625" customWidth="1"/>
    <col min="3830" max="3830" width="21.28515625" bestFit="1" customWidth="1"/>
    <col min="3831" max="3831" width="21.42578125" bestFit="1" customWidth="1"/>
    <col min="3832" max="3832" width="60.5703125" customWidth="1"/>
    <col min="3833" max="3833" width="8.42578125" bestFit="1" customWidth="1"/>
    <col min="3834" max="3834" width="6.28515625" bestFit="1" customWidth="1"/>
    <col min="3836" max="3836" width="25.28515625" customWidth="1"/>
    <col min="3837" max="3837" width="27" customWidth="1"/>
    <col min="3839" max="3839" width="4.7109375" bestFit="1" customWidth="1"/>
    <col min="3840" max="3840" width="22.85546875" customWidth="1"/>
    <col min="3841" max="3841" width="23" customWidth="1"/>
    <col min="3842" max="3842" width="39.28515625" customWidth="1"/>
    <col min="3845" max="3845" width="7" customWidth="1"/>
    <col min="3846" max="3846" width="6.7109375" customWidth="1"/>
    <col min="3847" max="3847" width="6.42578125" customWidth="1"/>
    <col min="3848" max="3848" width="6" customWidth="1"/>
    <col min="3849" max="3849" width="10.28515625" customWidth="1"/>
    <col min="3850" max="3850" width="19.85546875" customWidth="1"/>
    <col min="3851" max="3851" width="18.28515625" customWidth="1"/>
    <col min="3852" max="3852" width="15.28515625" customWidth="1"/>
    <col min="3853" max="3853" width="14.28515625" customWidth="1"/>
    <col min="4086" max="4086" width="21.28515625" bestFit="1" customWidth="1"/>
    <col min="4087" max="4087" width="21.42578125" bestFit="1" customWidth="1"/>
    <col min="4088" max="4088" width="60.5703125" customWidth="1"/>
    <col min="4089" max="4089" width="8.42578125" bestFit="1" customWidth="1"/>
    <col min="4090" max="4090" width="6.28515625" bestFit="1" customWidth="1"/>
    <col min="4092" max="4092" width="25.28515625" customWidth="1"/>
    <col min="4093" max="4093" width="27" customWidth="1"/>
    <col min="4095" max="4095" width="4.7109375" bestFit="1" customWidth="1"/>
    <col min="4096" max="4096" width="22.85546875" customWidth="1"/>
    <col min="4097" max="4097" width="23" customWidth="1"/>
    <col min="4098" max="4098" width="39.28515625" customWidth="1"/>
    <col min="4101" max="4101" width="7" customWidth="1"/>
    <col min="4102" max="4102" width="6.7109375" customWidth="1"/>
    <col min="4103" max="4103" width="6.42578125" customWidth="1"/>
    <col min="4104" max="4104" width="6" customWidth="1"/>
    <col min="4105" max="4105" width="10.28515625" customWidth="1"/>
    <col min="4106" max="4106" width="19.85546875" customWidth="1"/>
    <col min="4107" max="4107" width="18.28515625" customWidth="1"/>
    <col min="4108" max="4108" width="15.28515625" customWidth="1"/>
    <col min="4109" max="4109" width="14.28515625" customWidth="1"/>
    <col min="4342" max="4342" width="21.28515625" bestFit="1" customWidth="1"/>
    <col min="4343" max="4343" width="21.42578125" bestFit="1" customWidth="1"/>
    <col min="4344" max="4344" width="60.5703125" customWidth="1"/>
    <col min="4345" max="4345" width="8.42578125" bestFit="1" customWidth="1"/>
    <col min="4346" max="4346" width="6.28515625" bestFit="1" customWidth="1"/>
    <col min="4348" max="4348" width="25.28515625" customWidth="1"/>
    <col min="4349" max="4349" width="27" customWidth="1"/>
    <col min="4351" max="4351" width="4.7109375" bestFit="1" customWidth="1"/>
    <col min="4352" max="4352" width="22.85546875" customWidth="1"/>
    <col min="4353" max="4353" width="23" customWidth="1"/>
    <col min="4354" max="4354" width="39.28515625" customWidth="1"/>
    <col min="4357" max="4357" width="7" customWidth="1"/>
    <col min="4358" max="4358" width="6.7109375" customWidth="1"/>
    <col min="4359" max="4359" width="6.42578125" customWidth="1"/>
    <col min="4360" max="4360" width="6" customWidth="1"/>
    <col min="4361" max="4361" width="10.28515625" customWidth="1"/>
    <col min="4362" max="4362" width="19.85546875" customWidth="1"/>
    <col min="4363" max="4363" width="18.28515625" customWidth="1"/>
    <col min="4364" max="4364" width="15.28515625" customWidth="1"/>
    <col min="4365" max="4365" width="14.28515625" customWidth="1"/>
    <col min="4598" max="4598" width="21.28515625" bestFit="1" customWidth="1"/>
    <col min="4599" max="4599" width="21.42578125" bestFit="1" customWidth="1"/>
    <col min="4600" max="4600" width="60.5703125" customWidth="1"/>
    <col min="4601" max="4601" width="8.42578125" bestFit="1" customWidth="1"/>
    <col min="4602" max="4602" width="6.28515625" bestFit="1" customWidth="1"/>
    <col min="4604" max="4604" width="25.28515625" customWidth="1"/>
    <col min="4605" max="4605" width="27" customWidth="1"/>
    <col min="4607" max="4607" width="4.7109375" bestFit="1" customWidth="1"/>
    <col min="4608" max="4608" width="22.85546875" customWidth="1"/>
    <col min="4609" max="4609" width="23" customWidth="1"/>
    <col min="4610" max="4610" width="39.28515625" customWidth="1"/>
    <col min="4613" max="4613" width="7" customWidth="1"/>
    <col min="4614" max="4614" width="6.7109375" customWidth="1"/>
    <col min="4615" max="4615" width="6.42578125" customWidth="1"/>
    <col min="4616" max="4616" width="6" customWidth="1"/>
    <col min="4617" max="4617" width="10.28515625" customWidth="1"/>
    <col min="4618" max="4618" width="19.85546875" customWidth="1"/>
    <col min="4619" max="4619" width="18.28515625" customWidth="1"/>
    <col min="4620" max="4620" width="15.28515625" customWidth="1"/>
    <col min="4621" max="4621" width="14.28515625" customWidth="1"/>
    <col min="4854" max="4854" width="21.28515625" bestFit="1" customWidth="1"/>
    <col min="4855" max="4855" width="21.42578125" bestFit="1" customWidth="1"/>
    <col min="4856" max="4856" width="60.5703125" customWidth="1"/>
    <col min="4857" max="4857" width="8.42578125" bestFit="1" customWidth="1"/>
    <col min="4858" max="4858" width="6.28515625" bestFit="1" customWidth="1"/>
    <col min="4860" max="4860" width="25.28515625" customWidth="1"/>
    <col min="4861" max="4861" width="27" customWidth="1"/>
    <col min="4863" max="4863" width="4.7109375" bestFit="1" customWidth="1"/>
    <col min="4864" max="4864" width="22.85546875" customWidth="1"/>
    <col min="4865" max="4865" width="23" customWidth="1"/>
    <col min="4866" max="4866" width="39.28515625" customWidth="1"/>
    <col min="4869" max="4869" width="7" customWidth="1"/>
    <col min="4870" max="4870" width="6.7109375" customWidth="1"/>
    <col min="4871" max="4871" width="6.42578125" customWidth="1"/>
    <col min="4872" max="4872" width="6" customWidth="1"/>
    <col min="4873" max="4873" width="10.28515625" customWidth="1"/>
    <col min="4874" max="4874" width="19.85546875" customWidth="1"/>
    <col min="4875" max="4875" width="18.28515625" customWidth="1"/>
    <col min="4876" max="4876" width="15.28515625" customWidth="1"/>
    <col min="4877" max="4877" width="14.28515625" customWidth="1"/>
    <col min="5110" max="5110" width="21.28515625" bestFit="1" customWidth="1"/>
    <col min="5111" max="5111" width="21.42578125" bestFit="1" customWidth="1"/>
    <col min="5112" max="5112" width="60.5703125" customWidth="1"/>
    <col min="5113" max="5113" width="8.42578125" bestFit="1" customWidth="1"/>
    <col min="5114" max="5114" width="6.28515625" bestFit="1" customWidth="1"/>
    <col min="5116" max="5116" width="25.28515625" customWidth="1"/>
    <col min="5117" max="5117" width="27" customWidth="1"/>
    <col min="5119" max="5119" width="4.7109375" bestFit="1" customWidth="1"/>
    <col min="5120" max="5120" width="22.85546875" customWidth="1"/>
    <col min="5121" max="5121" width="23" customWidth="1"/>
    <col min="5122" max="5122" width="39.28515625" customWidth="1"/>
    <col min="5125" max="5125" width="7" customWidth="1"/>
    <col min="5126" max="5126" width="6.7109375" customWidth="1"/>
    <col min="5127" max="5127" width="6.42578125" customWidth="1"/>
    <col min="5128" max="5128" width="6" customWidth="1"/>
    <col min="5129" max="5129" width="10.28515625" customWidth="1"/>
    <col min="5130" max="5130" width="19.85546875" customWidth="1"/>
    <col min="5131" max="5131" width="18.28515625" customWidth="1"/>
    <col min="5132" max="5132" width="15.28515625" customWidth="1"/>
    <col min="5133" max="5133" width="14.28515625" customWidth="1"/>
    <col min="5366" max="5366" width="21.28515625" bestFit="1" customWidth="1"/>
    <col min="5367" max="5367" width="21.42578125" bestFit="1" customWidth="1"/>
    <col min="5368" max="5368" width="60.5703125" customWidth="1"/>
    <col min="5369" max="5369" width="8.42578125" bestFit="1" customWidth="1"/>
    <col min="5370" max="5370" width="6.28515625" bestFit="1" customWidth="1"/>
    <col min="5372" max="5372" width="25.28515625" customWidth="1"/>
    <col min="5373" max="5373" width="27" customWidth="1"/>
    <col min="5375" max="5375" width="4.7109375" bestFit="1" customWidth="1"/>
    <col min="5376" max="5376" width="22.85546875" customWidth="1"/>
    <col min="5377" max="5377" width="23" customWidth="1"/>
    <col min="5378" max="5378" width="39.28515625" customWidth="1"/>
    <col min="5381" max="5381" width="7" customWidth="1"/>
    <col min="5382" max="5382" width="6.7109375" customWidth="1"/>
    <col min="5383" max="5383" width="6.42578125" customWidth="1"/>
    <col min="5384" max="5384" width="6" customWidth="1"/>
    <col min="5385" max="5385" width="10.28515625" customWidth="1"/>
    <col min="5386" max="5386" width="19.85546875" customWidth="1"/>
    <col min="5387" max="5387" width="18.28515625" customWidth="1"/>
    <col min="5388" max="5388" width="15.28515625" customWidth="1"/>
    <col min="5389" max="5389" width="14.28515625" customWidth="1"/>
    <col min="5622" max="5622" width="21.28515625" bestFit="1" customWidth="1"/>
    <col min="5623" max="5623" width="21.42578125" bestFit="1" customWidth="1"/>
    <col min="5624" max="5624" width="60.5703125" customWidth="1"/>
    <col min="5625" max="5625" width="8.42578125" bestFit="1" customWidth="1"/>
    <col min="5626" max="5626" width="6.28515625" bestFit="1" customWidth="1"/>
    <col min="5628" max="5628" width="25.28515625" customWidth="1"/>
    <col min="5629" max="5629" width="27" customWidth="1"/>
    <col min="5631" max="5631" width="4.7109375" bestFit="1" customWidth="1"/>
    <col min="5632" max="5632" width="22.85546875" customWidth="1"/>
    <col min="5633" max="5633" width="23" customWidth="1"/>
    <col min="5634" max="5634" width="39.28515625" customWidth="1"/>
    <col min="5637" max="5637" width="7" customWidth="1"/>
    <col min="5638" max="5638" width="6.7109375" customWidth="1"/>
    <col min="5639" max="5639" width="6.42578125" customWidth="1"/>
    <col min="5640" max="5640" width="6" customWidth="1"/>
    <col min="5641" max="5641" width="10.28515625" customWidth="1"/>
    <col min="5642" max="5642" width="19.85546875" customWidth="1"/>
    <col min="5643" max="5643" width="18.28515625" customWidth="1"/>
    <col min="5644" max="5644" width="15.28515625" customWidth="1"/>
    <col min="5645" max="5645" width="14.28515625" customWidth="1"/>
    <col min="5878" max="5878" width="21.28515625" bestFit="1" customWidth="1"/>
    <col min="5879" max="5879" width="21.42578125" bestFit="1" customWidth="1"/>
    <col min="5880" max="5880" width="60.5703125" customWidth="1"/>
    <col min="5881" max="5881" width="8.42578125" bestFit="1" customWidth="1"/>
    <col min="5882" max="5882" width="6.28515625" bestFit="1" customWidth="1"/>
    <col min="5884" max="5884" width="25.28515625" customWidth="1"/>
    <col min="5885" max="5885" width="27" customWidth="1"/>
    <col min="5887" max="5887" width="4.7109375" bestFit="1" customWidth="1"/>
    <col min="5888" max="5888" width="22.85546875" customWidth="1"/>
    <col min="5889" max="5889" width="23" customWidth="1"/>
    <col min="5890" max="5890" width="39.28515625" customWidth="1"/>
    <col min="5893" max="5893" width="7" customWidth="1"/>
    <col min="5894" max="5894" width="6.7109375" customWidth="1"/>
    <col min="5895" max="5895" width="6.42578125" customWidth="1"/>
    <col min="5896" max="5896" width="6" customWidth="1"/>
    <col min="5897" max="5897" width="10.28515625" customWidth="1"/>
    <col min="5898" max="5898" width="19.85546875" customWidth="1"/>
    <col min="5899" max="5899" width="18.28515625" customWidth="1"/>
    <col min="5900" max="5900" width="15.28515625" customWidth="1"/>
    <col min="5901" max="5901" width="14.28515625" customWidth="1"/>
    <col min="6134" max="6134" width="21.28515625" bestFit="1" customWidth="1"/>
    <col min="6135" max="6135" width="21.42578125" bestFit="1" customWidth="1"/>
    <col min="6136" max="6136" width="60.5703125" customWidth="1"/>
    <col min="6137" max="6137" width="8.42578125" bestFit="1" customWidth="1"/>
    <col min="6138" max="6138" width="6.28515625" bestFit="1" customWidth="1"/>
    <col min="6140" max="6140" width="25.28515625" customWidth="1"/>
    <col min="6141" max="6141" width="27" customWidth="1"/>
    <col min="6143" max="6143" width="4.7109375" bestFit="1" customWidth="1"/>
    <col min="6144" max="6144" width="22.85546875" customWidth="1"/>
    <col min="6145" max="6145" width="23" customWidth="1"/>
    <col min="6146" max="6146" width="39.28515625" customWidth="1"/>
    <col min="6149" max="6149" width="7" customWidth="1"/>
    <col min="6150" max="6150" width="6.7109375" customWidth="1"/>
    <col min="6151" max="6151" width="6.42578125" customWidth="1"/>
    <col min="6152" max="6152" width="6" customWidth="1"/>
    <col min="6153" max="6153" width="10.28515625" customWidth="1"/>
    <col min="6154" max="6154" width="19.85546875" customWidth="1"/>
    <col min="6155" max="6155" width="18.28515625" customWidth="1"/>
    <col min="6156" max="6156" width="15.28515625" customWidth="1"/>
    <col min="6157" max="6157" width="14.28515625" customWidth="1"/>
    <col min="6390" max="6390" width="21.28515625" bestFit="1" customWidth="1"/>
    <col min="6391" max="6391" width="21.42578125" bestFit="1" customWidth="1"/>
    <col min="6392" max="6392" width="60.5703125" customWidth="1"/>
    <col min="6393" max="6393" width="8.42578125" bestFit="1" customWidth="1"/>
    <col min="6394" max="6394" width="6.28515625" bestFit="1" customWidth="1"/>
    <col min="6396" max="6396" width="25.28515625" customWidth="1"/>
    <col min="6397" max="6397" width="27" customWidth="1"/>
    <col min="6399" max="6399" width="4.7109375" bestFit="1" customWidth="1"/>
    <col min="6400" max="6400" width="22.85546875" customWidth="1"/>
    <col min="6401" max="6401" width="23" customWidth="1"/>
    <col min="6402" max="6402" width="39.28515625" customWidth="1"/>
    <col min="6405" max="6405" width="7" customWidth="1"/>
    <col min="6406" max="6406" width="6.7109375" customWidth="1"/>
    <col min="6407" max="6407" width="6.42578125" customWidth="1"/>
    <col min="6408" max="6408" width="6" customWidth="1"/>
    <col min="6409" max="6409" width="10.28515625" customWidth="1"/>
    <col min="6410" max="6410" width="19.85546875" customWidth="1"/>
    <col min="6411" max="6411" width="18.28515625" customWidth="1"/>
    <col min="6412" max="6412" width="15.28515625" customWidth="1"/>
    <col min="6413" max="6413" width="14.28515625" customWidth="1"/>
    <col min="6646" max="6646" width="21.28515625" bestFit="1" customWidth="1"/>
    <col min="6647" max="6647" width="21.42578125" bestFit="1" customWidth="1"/>
    <col min="6648" max="6648" width="60.5703125" customWidth="1"/>
    <col min="6649" max="6649" width="8.42578125" bestFit="1" customWidth="1"/>
    <col min="6650" max="6650" width="6.28515625" bestFit="1" customWidth="1"/>
    <col min="6652" max="6652" width="25.28515625" customWidth="1"/>
    <col min="6653" max="6653" width="27" customWidth="1"/>
    <col min="6655" max="6655" width="4.7109375" bestFit="1" customWidth="1"/>
    <col min="6656" max="6656" width="22.85546875" customWidth="1"/>
    <col min="6657" max="6657" width="23" customWidth="1"/>
    <col min="6658" max="6658" width="39.28515625" customWidth="1"/>
    <col min="6661" max="6661" width="7" customWidth="1"/>
    <col min="6662" max="6662" width="6.7109375" customWidth="1"/>
    <col min="6663" max="6663" width="6.42578125" customWidth="1"/>
    <col min="6664" max="6664" width="6" customWidth="1"/>
    <col min="6665" max="6665" width="10.28515625" customWidth="1"/>
    <col min="6666" max="6666" width="19.85546875" customWidth="1"/>
    <col min="6667" max="6667" width="18.28515625" customWidth="1"/>
    <col min="6668" max="6668" width="15.28515625" customWidth="1"/>
    <col min="6669" max="6669" width="14.28515625" customWidth="1"/>
    <col min="6902" max="6902" width="21.28515625" bestFit="1" customWidth="1"/>
    <col min="6903" max="6903" width="21.42578125" bestFit="1" customWidth="1"/>
    <col min="6904" max="6904" width="60.5703125" customWidth="1"/>
    <col min="6905" max="6905" width="8.42578125" bestFit="1" customWidth="1"/>
    <col min="6906" max="6906" width="6.28515625" bestFit="1" customWidth="1"/>
    <col min="6908" max="6908" width="25.28515625" customWidth="1"/>
    <col min="6909" max="6909" width="27" customWidth="1"/>
    <col min="6911" max="6911" width="4.7109375" bestFit="1" customWidth="1"/>
    <col min="6912" max="6912" width="22.85546875" customWidth="1"/>
    <col min="6913" max="6913" width="23" customWidth="1"/>
    <col min="6914" max="6914" width="39.28515625" customWidth="1"/>
    <col min="6917" max="6917" width="7" customWidth="1"/>
    <col min="6918" max="6918" width="6.7109375" customWidth="1"/>
    <col min="6919" max="6919" width="6.42578125" customWidth="1"/>
    <col min="6920" max="6920" width="6" customWidth="1"/>
    <col min="6921" max="6921" width="10.28515625" customWidth="1"/>
    <col min="6922" max="6922" width="19.85546875" customWidth="1"/>
    <col min="6923" max="6923" width="18.28515625" customWidth="1"/>
    <col min="6924" max="6924" width="15.28515625" customWidth="1"/>
    <col min="6925" max="6925" width="14.28515625" customWidth="1"/>
    <col min="7158" max="7158" width="21.28515625" bestFit="1" customWidth="1"/>
    <col min="7159" max="7159" width="21.42578125" bestFit="1" customWidth="1"/>
    <col min="7160" max="7160" width="60.5703125" customWidth="1"/>
    <col min="7161" max="7161" width="8.42578125" bestFit="1" customWidth="1"/>
    <col min="7162" max="7162" width="6.28515625" bestFit="1" customWidth="1"/>
    <col min="7164" max="7164" width="25.28515625" customWidth="1"/>
    <col min="7165" max="7165" width="27" customWidth="1"/>
    <col min="7167" max="7167" width="4.7109375" bestFit="1" customWidth="1"/>
    <col min="7168" max="7168" width="22.85546875" customWidth="1"/>
    <col min="7169" max="7169" width="23" customWidth="1"/>
    <col min="7170" max="7170" width="39.28515625" customWidth="1"/>
    <col min="7173" max="7173" width="7" customWidth="1"/>
    <col min="7174" max="7174" width="6.7109375" customWidth="1"/>
    <col min="7175" max="7175" width="6.42578125" customWidth="1"/>
    <col min="7176" max="7176" width="6" customWidth="1"/>
    <col min="7177" max="7177" width="10.28515625" customWidth="1"/>
    <col min="7178" max="7178" width="19.85546875" customWidth="1"/>
    <col min="7179" max="7179" width="18.28515625" customWidth="1"/>
    <col min="7180" max="7180" width="15.28515625" customWidth="1"/>
    <col min="7181" max="7181" width="14.28515625" customWidth="1"/>
    <col min="7414" max="7414" width="21.28515625" bestFit="1" customWidth="1"/>
    <col min="7415" max="7415" width="21.42578125" bestFit="1" customWidth="1"/>
    <col min="7416" max="7416" width="60.5703125" customWidth="1"/>
    <col min="7417" max="7417" width="8.42578125" bestFit="1" customWidth="1"/>
    <col min="7418" max="7418" width="6.28515625" bestFit="1" customWidth="1"/>
    <col min="7420" max="7420" width="25.28515625" customWidth="1"/>
    <col min="7421" max="7421" width="27" customWidth="1"/>
    <col min="7423" max="7423" width="4.7109375" bestFit="1" customWidth="1"/>
    <col min="7424" max="7424" width="22.85546875" customWidth="1"/>
    <col min="7425" max="7425" width="23" customWidth="1"/>
    <col min="7426" max="7426" width="39.28515625" customWidth="1"/>
    <col min="7429" max="7429" width="7" customWidth="1"/>
    <col min="7430" max="7430" width="6.7109375" customWidth="1"/>
    <col min="7431" max="7431" width="6.42578125" customWidth="1"/>
    <col min="7432" max="7432" width="6" customWidth="1"/>
    <col min="7433" max="7433" width="10.28515625" customWidth="1"/>
    <col min="7434" max="7434" width="19.85546875" customWidth="1"/>
    <col min="7435" max="7435" width="18.28515625" customWidth="1"/>
    <col min="7436" max="7436" width="15.28515625" customWidth="1"/>
    <col min="7437" max="7437" width="14.28515625" customWidth="1"/>
    <col min="7670" max="7670" width="21.28515625" bestFit="1" customWidth="1"/>
    <col min="7671" max="7671" width="21.42578125" bestFit="1" customWidth="1"/>
    <col min="7672" max="7672" width="60.5703125" customWidth="1"/>
    <col min="7673" max="7673" width="8.42578125" bestFit="1" customWidth="1"/>
    <col min="7674" max="7674" width="6.28515625" bestFit="1" customWidth="1"/>
    <col min="7676" max="7676" width="25.28515625" customWidth="1"/>
    <col min="7677" max="7677" width="27" customWidth="1"/>
    <col min="7679" max="7679" width="4.7109375" bestFit="1" customWidth="1"/>
    <col min="7680" max="7680" width="22.85546875" customWidth="1"/>
    <col min="7681" max="7681" width="23" customWidth="1"/>
    <col min="7682" max="7682" width="39.28515625" customWidth="1"/>
    <col min="7685" max="7685" width="7" customWidth="1"/>
    <col min="7686" max="7686" width="6.7109375" customWidth="1"/>
    <col min="7687" max="7687" width="6.42578125" customWidth="1"/>
    <col min="7688" max="7688" width="6" customWidth="1"/>
    <col min="7689" max="7689" width="10.28515625" customWidth="1"/>
    <col min="7690" max="7690" width="19.85546875" customWidth="1"/>
    <col min="7691" max="7691" width="18.28515625" customWidth="1"/>
    <col min="7692" max="7692" width="15.28515625" customWidth="1"/>
    <col min="7693" max="7693" width="14.28515625" customWidth="1"/>
    <col min="7926" max="7926" width="21.28515625" bestFit="1" customWidth="1"/>
    <col min="7927" max="7927" width="21.42578125" bestFit="1" customWidth="1"/>
    <col min="7928" max="7928" width="60.5703125" customWidth="1"/>
    <col min="7929" max="7929" width="8.42578125" bestFit="1" customWidth="1"/>
    <col min="7930" max="7930" width="6.28515625" bestFit="1" customWidth="1"/>
    <col min="7932" max="7932" width="25.28515625" customWidth="1"/>
    <col min="7933" max="7933" width="27" customWidth="1"/>
    <col min="7935" max="7935" width="4.7109375" bestFit="1" customWidth="1"/>
    <col min="7936" max="7936" width="22.85546875" customWidth="1"/>
    <col min="7937" max="7937" width="23" customWidth="1"/>
    <col min="7938" max="7938" width="39.28515625" customWidth="1"/>
    <col min="7941" max="7941" width="7" customWidth="1"/>
    <col min="7942" max="7942" width="6.7109375" customWidth="1"/>
    <col min="7943" max="7943" width="6.42578125" customWidth="1"/>
    <col min="7944" max="7944" width="6" customWidth="1"/>
    <col min="7945" max="7945" width="10.28515625" customWidth="1"/>
    <col min="7946" max="7946" width="19.85546875" customWidth="1"/>
    <col min="7947" max="7947" width="18.28515625" customWidth="1"/>
    <col min="7948" max="7948" width="15.28515625" customWidth="1"/>
    <col min="7949" max="7949" width="14.28515625" customWidth="1"/>
    <col min="8182" max="8182" width="21.28515625" bestFit="1" customWidth="1"/>
    <col min="8183" max="8183" width="21.42578125" bestFit="1" customWidth="1"/>
    <col min="8184" max="8184" width="60.5703125" customWidth="1"/>
    <col min="8185" max="8185" width="8.42578125" bestFit="1" customWidth="1"/>
    <col min="8186" max="8186" width="6.28515625" bestFit="1" customWidth="1"/>
    <col min="8188" max="8188" width="25.28515625" customWidth="1"/>
    <col min="8189" max="8189" width="27" customWidth="1"/>
    <col min="8191" max="8191" width="4.7109375" bestFit="1" customWidth="1"/>
    <col min="8192" max="8192" width="22.85546875" customWidth="1"/>
    <col min="8193" max="8193" width="23" customWidth="1"/>
    <col min="8194" max="8194" width="39.28515625" customWidth="1"/>
    <col min="8197" max="8197" width="7" customWidth="1"/>
    <col min="8198" max="8198" width="6.7109375" customWidth="1"/>
    <col min="8199" max="8199" width="6.42578125" customWidth="1"/>
    <col min="8200" max="8200" width="6" customWidth="1"/>
    <col min="8201" max="8201" width="10.28515625" customWidth="1"/>
    <col min="8202" max="8202" width="19.85546875" customWidth="1"/>
    <col min="8203" max="8203" width="18.28515625" customWidth="1"/>
    <col min="8204" max="8204" width="15.28515625" customWidth="1"/>
    <col min="8205" max="8205" width="14.28515625" customWidth="1"/>
    <col min="8438" max="8438" width="21.28515625" bestFit="1" customWidth="1"/>
    <col min="8439" max="8439" width="21.42578125" bestFit="1" customWidth="1"/>
    <col min="8440" max="8440" width="60.5703125" customWidth="1"/>
    <col min="8441" max="8441" width="8.42578125" bestFit="1" customWidth="1"/>
    <col min="8442" max="8442" width="6.28515625" bestFit="1" customWidth="1"/>
    <col min="8444" max="8444" width="25.28515625" customWidth="1"/>
    <col min="8445" max="8445" width="27" customWidth="1"/>
    <col min="8447" max="8447" width="4.7109375" bestFit="1" customWidth="1"/>
    <col min="8448" max="8448" width="22.85546875" customWidth="1"/>
    <col min="8449" max="8449" width="23" customWidth="1"/>
    <col min="8450" max="8450" width="39.28515625" customWidth="1"/>
    <col min="8453" max="8453" width="7" customWidth="1"/>
    <col min="8454" max="8454" width="6.7109375" customWidth="1"/>
    <col min="8455" max="8455" width="6.42578125" customWidth="1"/>
    <col min="8456" max="8456" width="6" customWidth="1"/>
    <col min="8457" max="8457" width="10.28515625" customWidth="1"/>
    <col min="8458" max="8458" width="19.85546875" customWidth="1"/>
    <col min="8459" max="8459" width="18.28515625" customWidth="1"/>
    <col min="8460" max="8460" width="15.28515625" customWidth="1"/>
    <col min="8461" max="8461" width="14.28515625" customWidth="1"/>
    <col min="8694" max="8694" width="21.28515625" bestFit="1" customWidth="1"/>
    <col min="8695" max="8695" width="21.42578125" bestFit="1" customWidth="1"/>
    <col min="8696" max="8696" width="60.5703125" customWidth="1"/>
    <col min="8697" max="8697" width="8.42578125" bestFit="1" customWidth="1"/>
    <col min="8698" max="8698" width="6.28515625" bestFit="1" customWidth="1"/>
    <col min="8700" max="8700" width="25.28515625" customWidth="1"/>
    <col min="8701" max="8701" width="27" customWidth="1"/>
    <col min="8703" max="8703" width="4.7109375" bestFit="1" customWidth="1"/>
    <col min="8704" max="8704" width="22.85546875" customWidth="1"/>
    <col min="8705" max="8705" width="23" customWidth="1"/>
    <col min="8706" max="8706" width="39.28515625" customWidth="1"/>
    <col min="8709" max="8709" width="7" customWidth="1"/>
    <col min="8710" max="8710" width="6.7109375" customWidth="1"/>
    <col min="8711" max="8711" width="6.42578125" customWidth="1"/>
    <col min="8712" max="8712" width="6" customWidth="1"/>
    <col min="8713" max="8713" width="10.28515625" customWidth="1"/>
    <col min="8714" max="8714" width="19.85546875" customWidth="1"/>
    <col min="8715" max="8715" width="18.28515625" customWidth="1"/>
    <col min="8716" max="8716" width="15.28515625" customWidth="1"/>
    <col min="8717" max="8717" width="14.28515625" customWidth="1"/>
    <col min="8950" max="8950" width="21.28515625" bestFit="1" customWidth="1"/>
    <col min="8951" max="8951" width="21.42578125" bestFit="1" customWidth="1"/>
    <col min="8952" max="8952" width="60.5703125" customWidth="1"/>
    <col min="8953" max="8953" width="8.42578125" bestFit="1" customWidth="1"/>
    <col min="8954" max="8954" width="6.28515625" bestFit="1" customWidth="1"/>
    <col min="8956" max="8956" width="25.28515625" customWidth="1"/>
    <col min="8957" max="8957" width="27" customWidth="1"/>
    <col min="8959" max="8959" width="4.7109375" bestFit="1" customWidth="1"/>
    <col min="8960" max="8960" width="22.85546875" customWidth="1"/>
    <col min="8961" max="8961" width="23" customWidth="1"/>
    <col min="8962" max="8962" width="39.28515625" customWidth="1"/>
    <col min="8965" max="8965" width="7" customWidth="1"/>
    <col min="8966" max="8966" width="6.7109375" customWidth="1"/>
    <col min="8967" max="8967" width="6.42578125" customWidth="1"/>
    <col min="8968" max="8968" width="6" customWidth="1"/>
    <col min="8969" max="8969" width="10.28515625" customWidth="1"/>
    <col min="8970" max="8970" width="19.85546875" customWidth="1"/>
    <col min="8971" max="8971" width="18.28515625" customWidth="1"/>
    <col min="8972" max="8972" width="15.28515625" customWidth="1"/>
    <col min="8973" max="8973" width="14.28515625" customWidth="1"/>
    <col min="9206" max="9206" width="21.28515625" bestFit="1" customWidth="1"/>
    <col min="9207" max="9207" width="21.42578125" bestFit="1" customWidth="1"/>
    <col min="9208" max="9208" width="60.5703125" customWidth="1"/>
    <col min="9209" max="9209" width="8.42578125" bestFit="1" customWidth="1"/>
    <col min="9210" max="9210" width="6.28515625" bestFit="1" customWidth="1"/>
    <col min="9212" max="9212" width="25.28515625" customWidth="1"/>
    <col min="9213" max="9213" width="27" customWidth="1"/>
    <col min="9215" max="9215" width="4.7109375" bestFit="1" customWidth="1"/>
    <col min="9216" max="9216" width="22.85546875" customWidth="1"/>
    <col min="9217" max="9217" width="23" customWidth="1"/>
    <col min="9218" max="9218" width="39.28515625" customWidth="1"/>
    <col min="9221" max="9221" width="7" customWidth="1"/>
    <col min="9222" max="9222" width="6.7109375" customWidth="1"/>
    <col min="9223" max="9223" width="6.42578125" customWidth="1"/>
    <col min="9224" max="9224" width="6" customWidth="1"/>
    <col min="9225" max="9225" width="10.28515625" customWidth="1"/>
    <col min="9226" max="9226" width="19.85546875" customWidth="1"/>
    <col min="9227" max="9227" width="18.28515625" customWidth="1"/>
    <col min="9228" max="9228" width="15.28515625" customWidth="1"/>
    <col min="9229" max="9229" width="14.28515625" customWidth="1"/>
    <col min="9462" max="9462" width="21.28515625" bestFit="1" customWidth="1"/>
    <col min="9463" max="9463" width="21.42578125" bestFit="1" customWidth="1"/>
    <col min="9464" max="9464" width="60.5703125" customWidth="1"/>
    <col min="9465" max="9465" width="8.42578125" bestFit="1" customWidth="1"/>
    <col min="9466" max="9466" width="6.28515625" bestFit="1" customWidth="1"/>
    <col min="9468" max="9468" width="25.28515625" customWidth="1"/>
    <col min="9469" max="9469" width="27" customWidth="1"/>
    <col min="9471" max="9471" width="4.7109375" bestFit="1" customWidth="1"/>
    <col min="9472" max="9472" width="22.85546875" customWidth="1"/>
    <col min="9473" max="9473" width="23" customWidth="1"/>
    <col min="9474" max="9474" width="39.28515625" customWidth="1"/>
    <col min="9477" max="9477" width="7" customWidth="1"/>
    <col min="9478" max="9478" width="6.7109375" customWidth="1"/>
    <col min="9479" max="9479" width="6.42578125" customWidth="1"/>
    <col min="9480" max="9480" width="6" customWidth="1"/>
    <col min="9481" max="9481" width="10.28515625" customWidth="1"/>
    <col min="9482" max="9482" width="19.85546875" customWidth="1"/>
    <col min="9483" max="9483" width="18.28515625" customWidth="1"/>
    <col min="9484" max="9484" width="15.28515625" customWidth="1"/>
    <col min="9485" max="9485" width="14.28515625" customWidth="1"/>
    <col min="9718" max="9718" width="21.28515625" bestFit="1" customWidth="1"/>
    <col min="9719" max="9719" width="21.42578125" bestFit="1" customWidth="1"/>
    <col min="9720" max="9720" width="60.5703125" customWidth="1"/>
    <col min="9721" max="9721" width="8.42578125" bestFit="1" customWidth="1"/>
    <col min="9722" max="9722" width="6.28515625" bestFit="1" customWidth="1"/>
    <col min="9724" max="9724" width="25.28515625" customWidth="1"/>
    <col min="9725" max="9725" width="27" customWidth="1"/>
    <col min="9727" max="9727" width="4.7109375" bestFit="1" customWidth="1"/>
    <col min="9728" max="9728" width="22.85546875" customWidth="1"/>
    <col min="9729" max="9729" width="23" customWidth="1"/>
    <col min="9730" max="9730" width="39.28515625" customWidth="1"/>
    <col min="9733" max="9733" width="7" customWidth="1"/>
    <col min="9734" max="9734" width="6.7109375" customWidth="1"/>
    <col min="9735" max="9735" width="6.42578125" customWidth="1"/>
    <col min="9736" max="9736" width="6" customWidth="1"/>
    <col min="9737" max="9737" width="10.28515625" customWidth="1"/>
    <col min="9738" max="9738" width="19.85546875" customWidth="1"/>
    <col min="9739" max="9739" width="18.28515625" customWidth="1"/>
    <col min="9740" max="9740" width="15.28515625" customWidth="1"/>
    <col min="9741" max="9741" width="14.28515625" customWidth="1"/>
    <col min="9974" max="9974" width="21.28515625" bestFit="1" customWidth="1"/>
    <col min="9975" max="9975" width="21.42578125" bestFit="1" customWidth="1"/>
    <col min="9976" max="9976" width="60.5703125" customWidth="1"/>
    <col min="9977" max="9977" width="8.42578125" bestFit="1" customWidth="1"/>
    <col min="9978" max="9978" width="6.28515625" bestFit="1" customWidth="1"/>
    <col min="9980" max="9980" width="25.28515625" customWidth="1"/>
    <col min="9981" max="9981" width="27" customWidth="1"/>
    <col min="9983" max="9983" width="4.7109375" bestFit="1" customWidth="1"/>
    <col min="9984" max="9984" width="22.85546875" customWidth="1"/>
    <col min="9985" max="9985" width="23" customWidth="1"/>
    <col min="9986" max="9986" width="39.28515625" customWidth="1"/>
    <col min="9989" max="9989" width="7" customWidth="1"/>
    <col min="9990" max="9990" width="6.7109375" customWidth="1"/>
    <col min="9991" max="9991" width="6.42578125" customWidth="1"/>
    <col min="9992" max="9992" width="6" customWidth="1"/>
    <col min="9993" max="9993" width="10.28515625" customWidth="1"/>
    <col min="9994" max="9994" width="19.85546875" customWidth="1"/>
    <col min="9995" max="9995" width="18.28515625" customWidth="1"/>
    <col min="9996" max="9996" width="15.28515625" customWidth="1"/>
    <col min="9997" max="9997" width="14.28515625" customWidth="1"/>
    <col min="10230" max="10230" width="21.28515625" bestFit="1" customWidth="1"/>
    <col min="10231" max="10231" width="21.42578125" bestFit="1" customWidth="1"/>
    <col min="10232" max="10232" width="60.5703125" customWidth="1"/>
    <col min="10233" max="10233" width="8.42578125" bestFit="1" customWidth="1"/>
    <col min="10234" max="10234" width="6.28515625" bestFit="1" customWidth="1"/>
    <col min="10236" max="10236" width="25.28515625" customWidth="1"/>
    <col min="10237" max="10237" width="27" customWidth="1"/>
    <col min="10239" max="10239" width="4.7109375" bestFit="1" customWidth="1"/>
    <col min="10240" max="10240" width="22.85546875" customWidth="1"/>
    <col min="10241" max="10241" width="23" customWidth="1"/>
    <col min="10242" max="10242" width="39.28515625" customWidth="1"/>
    <col min="10245" max="10245" width="7" customWidth="1"/>
    <col min="10246" max="10246" width="6.7109375" customWidth="1"/>
    <col min="10247" max="10247" width="6.42578125" customWidth="1"/>
    <col min="10248" max="10248" width="6" customWidth="1"/>
    <col min="10249" max="10249" width="10.28515625" customWidth="1"/>
    <col min="10250" max="10250" width="19.85546875" customWidth="1"/>
    <col min="10251" max="10251" width="18.28515625" customWidth="1"/>
    <col min="10252" max="10252" width="15.28515625" customWidth="1"/>
    <col min="10253" max="10253" width="14.28515625" customWidth="1"/>
    <col min="10486" max="10486" width="21.28515625" bestFit="1" customWidth="1"/>
    <col min="10487" max="10487" width="21.42578125" bestFit="1" customWidth="1"/>
    <col min="10488" max="10488" width="60.5703125" customWidth="1"/>
    <col min="10489" max="10489" width="8.42578125" bestFit="1" customWidth="1"/>
    <col min="10490" max="10490" width="6.28515625" bestFit="1" customWidth="1"/>
    <col min="10492" max="10492" width="25.28515625" customWidth="1"/>
    <col min="10493" max="10493" width="27" customWidth="1"/>
    <col min="10495" max="10495" width="4.7109375" bestFit="1" customWidth="1"/>
    <col min="10496" max="10496" width="22.85546875" customWidth="1"/>
    <col min="10497" max="10497" width="23" customWidth="1"/>
    <col min="10498" max="10498" width="39.28515625" customWidth="1"/>
    <col min="10501" max="10501" width="7" customWidth="1"/>
    <col min="10502" max="10502" width="6.7109375" customWidth="1"/>
    <col min="10503" max="10503" width="6.42578125" customWidth="1"/>
    <col min="10504" max="10504" width="6" customWidth="1"/>
    <col min="10505" max="10505" width="10.28515625" customWidth="1"/>
    <col min="10506" max="10506" width="19.85546875" customWidth="1"/>
    <col min="10507" max="10507" width="18.28515625" customWidth="1"/>
    <col min="10508" max="10508" width="15.28515625" customWidth="1"/>
    <col min="10509" max="10509" width="14.28515625" customWidth="1"/>
    <col min="10742" max="10742" width="21.28515625" bestFit="1" customWidth="1"/>
    <col min="10743" max="10743" width="21.42578125" bestFit="1" customWidth="1"/>
    <col min="10744" max="10744" width="60.5703125" customWidth="1"/>
    <col min="10745" max="10745" width="8.42578125" bestFit="1" customWidth="1"/>
    <col min="10746" max="10746" width="6.28515625" bestFit="1" customWidth="1"/>
    <col min="10748" max="10748" width="25.28515625" customWidth="1"/>
    <col min="10749" max="10749" width="27" customWidth="1"/>
    <col min="10751" max="10751" width="4.7109375" bestFit="1" customWidth="1"/>
    <col min="10752" max="10752" width="22.85546875" customWidth="1"/>
    <col min="10753" max="10753" width="23" customWidth="1"/>
    <col min="10754" max="10754" width="39.28515625" customWidth="1"/>
    <col min="10757" max="10757" width="7" customWidth="1"/>
    <col min="10758" max="10758" width="6.7109375" customWidth="1"/>
    <col min="10759" max="10759" width="6.42578125" customWidth="1"/>
    <col min="10760" max="10760" width="6" customWidth="1"/>
    <col min="10761" max="10761" width="10.28515625" customWidth="1"/>
    <col min="10762" max="10762" width="19.85546875" customWidth="1"/>
    <col min="10763" max="10763" width="18.28515625" customWidth="1"/>
    <col min="10764" max="10764" width="15.28515625" customWidth="1"/>
    <col min="10765" max="10765" width="14.28515625" customWidth="1"/>
    <col min="10998" max="10998" width="21.28515625" bestFit="1" customWidth="1"/>
    <col min="10999" max="10999" width="21.42578125" bestFit="1" customWidth="1"/>
    <col min="11000" max="11000" width="60.5703125" customWidth="1"/>
    <col min="11001" max="11001" width="8.42578125" bestFit="1" customWidth="1"/>
    <col min="11002" max="11002" width="6.28515625" bestFit="1" customWidth="1"/>
    <col min="11004" max="11004" width="25.28515625" customWidth="1"/>
    <col min="11005" max="11005" width="27" customWidth="1"/>
    <col min="11007" max="11007" width="4.7109375" bestFit="1" customWidth="1"/>
    <col min="11008" max="11008" width="22.85546875" customWidth="1"/>
    <col min="11009" max="11009" width="23" customWidth="1"/>
    <col min="11010" max="11010" width="39.28515625" customWidth="1"/>
    <col min="11013" max="11013" width="7" customWidth="1"/>
    <col min="11014" max="11014" width="6.7109375" customWidth="1"/>
    <col min="11015" max="11015" width="6.42578125" customWidth="1"/>
    <col min="11016" max="11016" width="6" customWidth="1"/>
    <col min="11017" max="11017" width="10.28515625" customWidth="1"/>
    <col min="11018" max="11018" width="19.85546875" customWidth="1"/>
    <col min="11019" max="11019" width="18.28515625" customWidth="1"/>
    <col min="11020" max="11020" width="15.28515625" customWidth="1"/>
    <col min="11021" max="11021" width="14.28515625" customWidth="1"/>
    <col min="11254" max="11254" width="21.28515625" bestFit="1" customWidth="1"/>
    <col min="11255" max="11255" width="21.42578125" bestFit="1" customWidth="1"/>
    <col min="11256" max="11256" width="60.5703125" customWidth="1"/>
    <col min="11257" max="11257" width="8.42578125" bestFit="1" customWidth="1"/>
    <col min="11258" max="11258" width="6.28515625" bestFit="1" customWidth="1"/>
    <col min="11260" max="11260" width="25.28515625" customWidth="1"/>
    <col min="11261" max="11261" width="27" customWidth="1"/>
    <col min="11263" max="11263" width="4.7109375" bestFit="1" customWidth="1"/>
    <col min="11264" max="11264" width="22.85546875" customWidth="1"/>
    <col min="11265" max="11265" width="23" customWidth="1"/>
    <col min="11266" max="11266" width="39.28515625" customWidth="1"/>
    <col min="11269" max="11269" width="7" customWidth="1"/>
    <col min="11270" max="11270" width="6.7109375" customWidth="1"/>
    <col min="11271" max="11271" width="6.42578125" customWidth="1"/>
    <col min="11272" max="11272" width="6" customWidth="1"/>
    <col min="11273" max="11273" width="10.28515625" customWidth="1"/>
    <col min="11274" max="11274" width="19.85546875" customWidth="1"/>
    <col min="11275" max="11275" width="18.28515625" customWidth="1"/>
    <col min="11276" max="11276" width="15.28515625" customWidth="1"/>
    <col min="11277" max="11277" width="14.28515625" customWidth="1"/>
    <col min="11510" max="11510" width="21.28515625" bestFit="1" customWidth="1"/>
    <col min="11511" max="11511" width="21.42578125" bestFit="1" customWidth="1"/>
    <col min="11512" max="11512" width="60.5703125" customWidth="1"/>
    <col min="11513" max="11513" width="8.42578125" bestFit="1" customWidth="1"/>
    <col min="11514" max="11514" width="6.28515625" bestFit="1" customWidth="1"/>
    <col min="11516" max="11516" width="25.28515625" customWidth="1"/>
    <col min="11517" max="11517" width="27" customWidth="1"/>
    <col min="11519" max="11519" width="4.7109375" bestFit="1" customWidth="1"/>
    <col min="11520" max="11520" width="22.85546875" customWidth="1"/>
    <col min="11521" max="11521" width="23" customWidth="1"/>
    <col min="11522" max="11522" width="39.28515625" customWidth="1"/>
    <col min="11525" max="11525" width="7" customWidth="1"/>
    <col min="11526" max="11526" width="6.7109375" customWidth="1"/>
    <col min="11527" max="11527" width="6.42578125" customWidth="1"/>
    <col min="11528" max="11528" width="6" customWidth="1"/>
    <col min="11529" max="11529" width="10.28515625" customWidth="1"/>
    <col min="11530" max="11530" width="19.85546875" customWidth="1"/>
    <col min="11531" max="11531" width="18.28515625" customWidth="1"/>
    <col min="11532" max="11532" width="15.28515625" customWidth="1"/>
    <col min="11533" max="11533" width="14.28515625" customWidth="1"/>
    <col min="11766" max="11766" width="21.28515625" bestFit="1" customWidth="1"/>
    <col min="11767" max="11767" width="21.42578125" bestFit="1" customWidth="1"/>
    <col min="11768" max="11768" width="60.5703125" customWidth="1"/>
    <col min="11769" max="11769" width="8.42578125" bestFit="1" customWidth="1"/>
    <col min="11770" max="11770" width="6.28515625" bestFit="1" customWidth="1"/>
    <col min="11772" max="11772" width="25.28515625" customWidth="1"/>
    <col min="11773" max="11773" width="27" customWidth="1"/>
    <col min="11775" max="11775" width="4.7109375" bestFit="1" customWidth="1"/>
    <col min="11776" max="11776" width="22.85546875" customWidth="1"/>
    <col min="11777" max="11777" width="23" customWidth="1"/>
    <col min="11778" max="11778" width="39.28515625" customWidth="1"/>
    <col min="11781" max="11781" width="7" customWidth="1"/>
    <col min="11782" max="11782" width="6.7109375" customWidth="1"/>
    <col min="11783" max="11783" width="6.42578125" customWidth="1"/>
    <col min="11784" max="11784" width="6" customWidth="1"/>
    <col min="11785" max="11785" width="10.28515625" customWidth="1"/>
    <col min="11786" max="11786" width="19.85546875" customWidth="1"/>
    <col min="11787" max="11787" width="18.28515625" customWidth="1"/>
    <col min="11788" max="11788" width="15.28515625" customWidth="1"/>
    <col min="11789" max="11789" width="14.28515625" customWidth="1"/>
    <col min="12022" max="12022" width="21.28515625" bestFit="1" customWidth="1"/>
    <col min="12023" max="12023" width="21.42578125" bestFit="1" customWidth="1"/>
    <col min="12024" max="12024" width="60.5703125" customWidth="1"/>
    <col min="12025" max="12025" width="8.42578125" bestFit="1" customWidth="1"/>
    <col min="12026" max="12026" width="6.28515625" bestFit="1" customWidth="1"/>
    <col min="12028" max="12028" width="25.28515625" customWidth="1"/>
    <col min="12029" max="12029" width="27" customWidth="1"/>
    <col min="12031" max="12031" width="4.7109375" bestFit="1" customWidth="1"/>
    <col min="12032" max="12032" width="22.85546875" customWidth="1"/>
    <col min="12033" max="12033" width="23" customWidth="1"/>
    <col min="12034" max="12034" width="39.28515625" customWidth="1"/>
    <col min="12037" max="12037" width="7" customWidth="1"/>
    <col min="12038" max="12038" width="6.7109375" customWidth="1"/>
    <col min="12039" max="12039" width="6.42578125" customWidth="1"/>
    <col min="12040" max="12040" width="6" customWidth="1"/>
    <col min="12041" max="12041" width="10.28515625" customWidth="1"/>
    <col min="12042" max="12042" width="19.85546875" customWidth="1"/>
    <col min="12043" max="12043" width="18.28515625" customWidth="1"/>
    <col min="12044" max="12044" width="15.28515625" customWidth="1"/>
    <col min="12045" max="12045" width="14.28515625" customWidth="1"/>
    <col min="12278" max="12278" width="21.28515625" bestFit="1" customWidth="1"/>
    <col min="12279" max="12279" width="21.42578125" bestFit="1" customWidth="1"/>
    <col min="12280" max="12280" width="60.5703125" customWidth="1"/>
    <col min="12281" max="12281" width="8.42578125" bestFit="1" customWidth="1"/>
    <col min="12282" max="12282" width="6.28515625" bestFit="1" customWidth="1"/>
    <col min="12284" max="12284" width="25.28515625" customWidth="1"/>
    <col min="12285" max="12285" width="27" customWidth="1"/>
    <col min="12287" max="12287" width="4.7109375" bestFit="1" customWidth="1"/>
    <col min="12288" max="12288" width="22.85546875" customWidth="1"/>
    <col min="12289" max="12289" width="23" customWidth="1"/>
    <col min="12290" max="12290" width="39.28515625" customWidth="1"/>
    <col min="12293" max="12293" width="7" customWidth="1"/>
    <col min="12294" max="12294" width="6.7109375" customWidth="1"/>
    <col min="12295" max="12295" width="6.42578125" customWidth="1"/>
    <col min="12296" max="12296" width="6" customWidth="1"/>
    <col min="12297" max="12297" width="10.28515625" customWidth="1"/>
    <col min="12298" max="12298" width="19.85546875" customWidth="1"/>
    <col min="12299" max="12299" width="18.28515625" customWidth="1"/>
    <col min="12300" max="12300" width="15.28515625" customWidth="1"/>
    <col min="12301" max="12301" width="14.28515625" customWidth="1"/>
    <col min="12534" max="12534" width="21.28515625" bestFit="1" customWidth="1"/>
    <col min="12535" max="12535" width="21.42578125" bestFit="1" customWidth="1"/>
    <col min="12536" max="12536" width="60.5703125" customWidth="1"/>
    <col min="12537" max="12537" width="8.42578125" bestFit="1" customWidth="1"/>
    <col min="12538" max="12538" width="6.28515625" bestFit="1" customWidth="1"/>
    <col min="12540" max="12540" width="25.28515625" customWidth="1"/>
    <col min="12541" max="12541" width="27" customWidth="1"/>
    <col min="12543" max="12543" width="4.7109375" bestFit="1" customWidth="1"/>
    <col min="12544" max="12544" width="22.85546875" customWidth="1"/>
    <col min="12545" max="12545" width="23" customWidth="1"/>
    <col min="12546" max="12546" width="39.28515625" customWidth="1"/>
    <col min="12549" max="12549" width="7" customWidth="1"/>
    <col min="12550" max="12550" width="6.7109375" customWidth="1"/>
    <col min="12551" max="12551" width="6.42578125" customWidth="1"/>
    <col min="12552" max="12552" width="6" customWidth="1"/>
    <col min="12553" max="12553" width="10.28515625" customWidth="1"/>
    <col min="12554" max="12554" width="19.85546875" customWidth="1"/>
    <col min="12555" max="12555" width="18.28515625" customWidth="1"/>
    <col min="12556" max="12556" width="15.28515625" customWidth="1"/>
    <col min="12557" max="12557" width="14.28515625" customWidth="1"/>
    <col min="12790" max="12790" width="21.28515625" bestFit="1" customWidth="1"/>
    <col min="12791" max="12791" width="21.42578125" bestFit="1" customWidth="1"/>
    <col min="12792" max="12792" width="60.5703125" customWidth="1"/>
    <col min="12793" max="12793" width="8.42578125" bestFit="1" customWidth="1"/>
    <col min="12794" max="12794" width="6.28515625" bestFit="1" customWidth="1"/>
    <col min="12796" max="12796" width="25.28515625" customWidth="1"/>
    <col min="12797" max="12797" width="27" customWidth="1"/>
    <col min="12799" max="12799" width="4.7109375" bestFit="1" customWidth="1"/>
    <col min="12800" max="12800" width="22.85546875" customWidth="1"/>
    <col min="12801" max="12801" width="23" customWidth="1"/>
    <col min="12802" max="12802" width="39.28515625" customWidth="1"/>
    <col min="12805" max="12805" width="7" customWidth="1"/>
    <col min="12806" max="12806" width="6.7109375" customWidth="1"/>
    <col min="12807" max="12807" width="6.42578125" customWidth="1"/>
    <col min="12808" max="12808" width="6" customWidth="1"/>
    <col min="12809" max="12809" width="10.28515625" customWidth="1"/>
    <col min="12810" max="12810" width="19.85546875" customWidth="1"/>
    <col min="12811" max="12811" width="18.28515625" customWidth="1"/>
    <col min="12812" max="12812" width="15.28515625" customWidth="1"/>
    <col min="12813" max="12813" width="14.28515625" customWidth="1"/>
    <col min="13046" max="13046" width="21.28515625" bestFit="1" customWidth="1"/>
    <col min="13047" max="13047" width="21.42578125" bestFit="1" customWidth="1"/>
    <col min="13048" max="13048" width="60.5703125" customWidth="1"/>
    <col min="13049" max="13049" width="8.42578125" bestFit="1" customWidth="1"/>
    <col min="13050" max="13050" width="6.28515625" bestFit="1" customWidth="1"/>
    <col min="13052" max="13052" width="25.28515625" customWidth="1"/>
    <col min="13053" max="13053" width="27" customWidth="1"/>
    <col min="13055" max="13055" width="4.7109375" bestFit="1" customWidth="1"/>
    <col min="13056" max="13056" width="22.85546875" customWidth="1"/>
    <col min="13057" max="13057" width="23" customWidth="1"/>
    <col min="13058" max="13058" width="39.28515625" customWidth="1"/>
    <col min="13061" max="13061" width="7" customWidth="1"/>
    <col min="13062" max="13062" width="6.7109375" customWidth="1"/>
    <col min="13063" max="13063" width="6.42578125" customWidth="1"/>
    <col min="13064" max="13064" width="6" customWidth="1"/>
    <col min="13065" max="13065" width="10.28515625" customWidth="1"/>
    <col min="13066" max="13066" width="19.85546875" customWidth="1"/>
    <col min="13067" max="13067" width="18.28515625" customWidth="1"/>
    <col min="13068" max="13068" width="15.28515625" customWidth="1"/>
    <col min="13069" max="13069" width="14.28515625" customWidth="1"/>
    <col min="13302" max="13302" width="21.28515625" bestFit="1" customWidth="1"/>
    <col min="13303" max="13303" width="21.42578125" bestFit="1" customWidth="1"/>
    <col min="13304" max="13304" width="60.5703125" customWidth="1"/>
    <col min="13305" max="13305" width="8.42578125" bestFit="1" customWidth="1"/>
    <col min="13306" max="13306" width="6.28515625" bestFit="1" customWidth="1"/>
    <col min="13308" max="13308" width="25.28515625" customWidth="1"/>
    <col min="13309" max="13309" width="27" customWidth="1"/>
    <col min="13311" max="13311" width="4.7109375" bestFit="1" customWidth="1"/>
    <col min="13312" max="13312" width="22.85546875" customWidth="1"/>
    <col min="13313" max="13313" width="23" customWidth="1"/>
    <col min="13314" max="13314" width="39.28515625" customWidth="1"/>
    <col min="13317" max="13317" width="7" customWidth="1"/>
    <col min="13318" max="13318" width="6.7109375" customWidth="1"/>
    <col min="13319" max="13319" width="6.42578125" customWidth="1"/>
    <col min="13320" max="13320" width="6" customWidth="1"/>
    <col min="13321" max="13321" width="10.28515625" customWidth="1"/>
    <col min="13322" max="13322" width="19.85546875" customWidth="1"/>
    <col min="13323" max="13323" width="18.28515625" customWidth="1"/>
    <col min="13324" max="13324" width="15.28515625" customWidth="1"/>
    <col min="13325" max="13325" width="14.28515625" customWidth="1"/>
    <col min="13558" max="13558" width="21.28515625" bestFit="1" customWidth="1"/>
    <col min="13559" max="13559" width="21.42578125" bestFit="1" customWidth="1"/>
    <col min="13560" max="13560" width="60.5703125" customWidth="1"/>
    <col min="13561" max="13561" width="8.42578125" bestFit="1" customWidth="1"/>
    <col min="13562" max="13562" width="6.28515625" bestFit="1" customWidth="1"/>
    <col min="13564" max="13564" width="25.28515625" customWidth="1"/>
    <col min="13565" max="13565" width="27" customWidth="1"/>
    <col min="13567" max="13567" width="4.7109375" bestFit="1" customWidth="1"/>
    <col min="13568" max="13568" width="22.85546875" customWidth="1"/>
    <col min="13569" max="13569" width="23" customWidth="1"/>
    <col min="13570" max="13570" width="39.28515625" customWidth="1"/>
    <col min="13573" max="13573" width="7" customWidth="1"/>
    <col min="13574" max="13574" width="6.7109375" customWidth="1"/>
    <col min="13575" max="13575" width="6.42578125" customWidth="1"/>
    <col min="13576" max="13576" width="6" customWidth="1"/>
    <col min="13577" max="13577" width="10.28515625" customWidth="1"/>
    <col min="13578" max="13578" width="19.85546875" customWidth="1"/>
    <col min="13579" max="13579" width="18.28515625" customWidth="1"/>
    <col min="13580" max="13580" width="15.28515625" customWidth="1"/>
    <col min="13581" max="13581" width="14.28515625" customWidth="1"/>
    <col min="13814" max="13814" width="21.28515625" bestFit="1" customWidth="1"/>
    <col min="13815" max="13815" width="21.42578125" bestFit="1" customWidth="1"/>
    <col min="13816" max="13816" width="60.5703125" customWidth="1"/>
    <col min="13817" max="13817" width="8.42578125" bestFit="1" customWidth="1"/>
    <col min="13818" max="13818" width="6.28515625" bestFit="1" customWidth="1"/>
    <col min="13820" max="13820" width="25.28515625" customWidth="1"/>
    <col min="13821" max="13821" width="27" customWidth="1"/>
    <col min="13823" max="13823" width="4.7109375" bestFit="1" customWidth="1"/>
    <col min="13824" max="13824" width="22.85546875" customWidth="1"/>
    <col min="13825" max="13825" width="23" customWidth="1"/>
    <col min="13826" max="13826" width="39.28515625" customWidth="1"/>
    <col min="13829" max="13829" width="7" customWidth="1"/>
    <col min="13830" max="13830" width="6.7109375" customWidth="1"/>
    <col min="13831" max="13831" width="6.42578125" customWidth="1"/>
    <col min="13832" max="13832" width="6" customWidth="1"/>
    <col min="13833" max="13833" width="10.28515625" customWidth="1"/>
    <col min="13834" max="13834" width="19.85546875" customWidth="1"/>
    <col min="13835" max="13835" width="18.28515625" customWidth="1"/>
    <col min="13836" max="13836" width="15.28515625" customWidth="1"/>
    <col min="13837" max="13837" width="14.28515625" customWidth="1"/>
    <col min="14070" max="14070" width="21.28515625" bestFit="1" customWidth="1"/>
    <col min="14071" max="14071" width="21.42578125" bestFit="1" customWidth="1"/>
    <col min="14072" max="14072" width="60.5703125" customWidth="1"/>
    <col min="14073" max="14073" width="8.42578125" bestFit="1" customWidth="1"/>
    <col min="14074" max="14074" width="6.28515625" bestFit="1" customWidth="1"/>
    <col min="14076" max="14076" width="25.28515625" customWidth="1"/>
    <col min="14077" max="14077" width="27" customWidth="1"/>
    <col min="14079" max="14079" width="4.7109375" bestFit="1" customWidth="1"/>
    <col min="14080" max="14080" width="22.85546875" customWidth="1"/>
    <col min="14081" max="14081" width="23" customWidth="1"/>
    <col min="14082" max="14082" width="39.28515625" customWidth="1"/>
    <col min="14085" max="14085" width="7" customWidth="1"/>
    <col min="14086" max="14086" width="6.7109375" customWidth="1"/>
    <col min="14087" max="14087" width="6.42578125" customWidth="1"/>
    <col min="14088" max="14088" width="6" customWidth="1"/>
    <col min="14089" max="14089" width="10.28515625" customWidth="1"/>
    <col min="14090" max="14090" width="19.85546875" customWidth="1"/>
    <col min="14091" max="14091" width="18.28515625" customWidth="1"/>
    <col min="14092" max="14092" width="15.28515625" customWidth="1"/>
    <col min="14093" max="14093" width="14.28515625" customWidth="1"/>
    <col min="14326" max="14326" width="21.28515625" bestFit="1" customWidth="1"/>
    <col min="14327" max="14327" width="21.42578125" bestFit="1" customWidth="1"/>
    <col min="14328" max="14328" width="60.5703125" customWidth="1"/>
    <col min="14329" max="14329" width="8.42578125" bestFit="1" customWidth="1"/>
    <col min="14330" max="14330" width="6.28515625" bestFit="1" customWidth="1"/>
    <col min="14332" max="14332" width="25.28515625" customWidth="1"/>
    <col min="14333" max="14333" width="27" customWidth="1"/>
    <col min="14335" max="14335" width="4.7109375" bestFit="1" customWidth="1"/>
    <col min="14336" max="14336" width="22.85546875" customWidth="1"/>
    <col min="14337" max="14337" width="23" customWidth="1"/>
    <col min="14338" max="14338" width="39.28515625" customWidth="1"/>
    <col min="14341" max="14341" width="7" customWidth="1"/>
    <col min="14342" max="14342" width="6.7109375" customWidth="1"/>
    <col min="14343" max="14343" width="6.42578125" customWidth="1"/>
    <col min="14344" max="14344" width="6" customWidth="1"/>
    <col min="14345" max="14345" width="10.28515625" customWidth="1"/>
    <col min="14346" max="14346" width="19.85546875" customWidth="1"/>
    <col min="14347" max="14347" width="18.28515625" customWidth="1"/>
    <col min="14348" max="14348" width="15.28515625" customWidth="1"/>
    <col min="14349" max="14349" width="14.28515625" customWidth="1"/>
    <col min="14582" max="14582" width="21.28515625" bestFit="1" customWidth="1"/>
    <col min="14583" max="14583" width="21.42578125" bestFit="1" customWidth="1"/>
    <col min="14584" max="14584" width="60.5703125" customWidth="1"/>
    <col min="14585" max="14585" width="8.42578125" bestFit="1" customWidth="1"/>
    <col min="14586" max="14586" width="6.28515625" bestFit="1" customWidth="1"/>
    <col min="14588" max="14588" width="25.28515625" customWidth="1"/>
    <col min="14589" max="14589" width="27" customWidth="1"/>
    <col min="14591" max="14591" width="4.7109375" bestFit="1" customWidth="1"/>
    <col min="14592" max="14592" width="22.85546875" customWidth="1"/>
    <col min="14593" max="14593" width="23" customWidth="1"/>
    <col min="14594" max="14594" width="39.28515625" customWidth="1"/>
    <col min="14597" max="14597" width="7" customWidth="1"/>
    <col min="14598" max="14598" width="6.7109375" customWidth="1"/>
    <col min="14599" max="14599" width="6.42578125" customWidth="1"/>
    <col min="14600" max="14600" width="6" customWidth="1"/>
    <col min="14601" max="14601" width="10.28515625" customWidth="1"/>
    <col min="14602" max="14602" width="19.85546875" customWidth="1"/>
    <col min="14603" max="14603" width="18.28515625" customWidth="1"/>
    <col min="14604" max="14604" width="15.28515625" customWidth="1"/>
    <col min="14605" max="14605" width="14.28515625" customWidth="1"/>
    <col min="14838" max="14838" width="21.28515625" bestFit="1" customWidth="1"/>
    <col min="14839" max="14839" width="21.42578125" bestFit="1" customWidth="1"/>
    <col min="14840" max="14840" width="60.5703125" customWidth="1"/>
    <col min="14841" max="14841" width="8.42578125" bestFit="1" customWidth="1"/>
    <col min="14842" max="14842" width="6.28515625" bestFit="1" customWidth="1"/>
    <col min="14844" max="14844" width="25.28515625" customWidth="1"/>
    <col min="14845" max="14845" width="27" customWidth="1"/>
    <col min="14847" max="14847" width="4.7109375" bestFit="1" customWidth="1"/>
    <col min="14848" max="14848" width="22.85546875" customWidth="1"/>
    <col min="14849" max="14849" width="23" customWidth="1"/>
    <col min="14850" max="14850" width="39.28515625" customWidth="1"/>
    <col min="14853" max="14853" width="7" customWidth="1"/>
    <col min="14854" max="14854" width="6.7109375" customWidth="1"/>
    <col min="14855" max="14855" width="6.42578125" customWidth="1"/>
    <col min="14856" max="14856" width="6" customWidth="1"/>
    <col min="14857" max="14857" width="10.28515625" customWidth="1"/>
    <col min="14858" max="14858" width="19.85546875" customWidth="1"/>
    <col min="14859" max="14859" width="18.28515625" customWidth="1"/>
    <col min="14860" max="14860" width="15.28515625" customWidth="1"/>
    <col min="14861" max="14861" width="14.28515625" customWidth="1"/>
    <col min="15094" max="15094" width="21.28515625" bestFit="1" customWidth="1"/>
    <col min="15095" max="15095" width="21.42578125" bestFit="1" customWidth="1"/>
    <col min="15096" max="15096" width="60.5703125" customWidth="1"/>
    <col min="15097" max="15097" width="8.42578125" bestFit="1" customWidth="1"/>
    <col min="15098" max="15098" width="6.28515625" bestFit="1" customWidth="1"/>
    <col min="15100" max="15100" width="25.28515625" customWidth="1"/>
    <col min="15101" max="15101" width="27" customWidth="1"/>
    <col min="15103" max="15103" width="4.7109375" bestFit="1" customWidth="1"/>
    <col min="15104" max="15104" width="22.85546875" customWidth="1"/>
    <col min="15105" max="15105" width="23" customWidth="1"/>
    <col min="15106" max="15106" width="39.28515625" customWidth="1"/>
    <col min="15109" max="15109" width="7" customWidth="1"/>
    <col min="15110" max="15110" width="6.7109375" customWidth="1"/>
    <col min="15111" max="15111" width="6.42578125" customWidth="1"/>
    <col min="15112" max="15112" width="6" customWidth="1"/>
    <col min="15113" max="15113" width="10.28515625" customWidth="1"/>
    <col min="15114" max="15114" width="19.85546875" customWidth="1"/>
    <col min="15115" max="15115" width="18.28515625" customWidth="1"/>
    <col min="15116" max="15116" width="15.28515625" customWidth="1"/>
    <col min="15117" max="15117" width="14.28515625" customWidth="1"/>
    <col min="15350" max="15350" width="21.28515625" bestFit="1" customWidth="1"/>
    <col min="15351" max="15351" width="21.42578125" bestFit="1" customWidth="1"/>
    <col min="15352" max="15352" width="60.5703125" customWidth="1"/>
    <col min="15353" max="15353" width="8.42578125" bestFit="1" customWidth="1"/>
    <col min="15354" max="15354" width="6.28515625" bestFit="1" customWidth="1"/>
    <col min="15356" max="15356" width="25.28515625" customWidth="1"/>
    <col min="15357" max="15357" width="27" customWidth="1"/>
    <col min="15359" max="15359" width="4.7109375" bestFit="1" customWidth="1"/>
    <col min="15360" max="15360" width="22.85546875" customWidth="1"/>
    <col min="15361" max="15361" width="23" customWidth="1"/>
    <col min="15362" max="15362" width="39.28515625" customWidth="1"/>
    <col min="15365" max="15365" width="7" customWidth="1"/>
    <col min="15366" max="15366" width="6.7109375" customWidth="1"/>
    <col min="15367" max="15367" width="6.42578125" customWidth="1"/>
    <col min="15368" max="15368" width="6" customWidth="1"/>
    <col min="15369" max="15369" width="10.28515625" customWidth="1"/>
    <col min="15370" max="15370" width="19.85546875" customWidth="1"/>
    <col min="15371" max="15371" width="18.28515625" customWidth="1"/>
    <col min="15372" max="15372" width="15.28515625" customWidth="1"/>
    <col min="15373" max="15373" width="14.28515625" customWidth="1"/>
    <col min="15606" max="15606" width="21.28515625" bestFit="1" customWidth="1"/>
    <col min="15607" max="15607" width="21.42578125" bestFit="1" customWidth="1"/>
    <col min="15608" max="15608" width="60.5703125" customWidth="1"/>
    <col min="15609" max="15609" width="8.42578125" bestFit="1" customWidth="1"/>
    <col min="15610" max="15610" width="6.28515625" bestFit="1" customWidth="1"/>
    <col min="15612" max="15612" width="25.28515625" customWidth="1"/>
    <col min="15613" max="15613" width="27" customWidth="1"/>
    <col min="15615" max="15615" width="4.7109375" bestFit="1" customWidth="1"/>
    <col min="15616" max="15616" width="22.85546875" customWidth="1"/>
    <col min="15617" max="15617" width="23" customWidth="1"/>
    <col min="15618" max="15618" width="39.28515625" customWidth="1"/>
    <col min="15621" max="15621" width="7" customWidth="1"/>
    <col min="15622" max="15622" width="6.7109375" customWidth="1"/>
    <col min="15623" max="15623" width="6.42578125" customWidth="1"/>
    <col min="15624" max="15624" width="6" customWidth="1"/>
    <col min="15625" max="15625" width="10.28515625" customWidth="1"/>
    <col min="15626" max="15626" width="19.85546875" customWidth="1"/>
    <col min="15627" max="15627" width="18.28515625" customWidth="1"/>
    <col min="15628" max="15628" width="15.28515625" customWidth="1"/>
    <col min="15629" max="15629" width="14.28515625" customWidth="1"/>
    <col min="15862" max="15862" width="21.28515625" bestFit="1" customWidth="1"/>
    <col min="15863" max="15863" width="21.42578125" bestFit="1" customWidth="1"/>
    <col min="15864" max="15864" width="60.5703125" customWidth="1"/>
    <col min="15865" max="15865" width="8.42578125" bestFit="1" customWidth="1"/>
    <col min="15866" max="15866" width="6.28515625" bestFit="1" customWidth="1"/>
    <col min="15868" max="15868" width="25.28515625" customWidth="1"/>
    <col min="15869" max="15869" width="27" customWidth="1"/>
    <col min="15871" max="15871" width="4.7109375" bestFit="1" customWidth="1"/>
    <col min="15872" max="15872" width="22.85546875" customWidth="1"/>
    <col min="15873" max="15873" width="23" customWidth="1"/>
    <col min="15874" max="15874" width="39.28515625" customWidth="1"/>
    <col min="15877" max="15877" width="7" customWidth="1"/>
    <col min="15878" max="15878" width="6.7109375" customWidth="1"/>
    <col min="15879" max="15879" width="6.42578125" customWidth="1"/>
    <col min="15880" max="15880" width="6" customWidth="1"/>
    <col min="15881" max="15881" width="10.28515625" customWidth="1"/>
    <col min="15882" max="15882" width="19.85546875" customWidth="1"/>
    <col min="15883" max="15883" width="18.28515625" customWidth="1"/>
    <col min="15884" max="15884" width="15.28515625" customWidth="1"/>
    <col min="15885" max="15885" width="14.28515625" customWidth="1"/>
    <col min="16118" max="16118" width="21.28515625" bestFit="1" customWidth="1"/>
    <col min="16119" max="16119" width="21.42578125" bestFit="1" customWidth="1"/>
    <col min="16120" max="16120" width="60.5703125" customWidth="1"/>
    <col min="16121" max="16121" width="8.42578125" bestFit="1" customWidth="1"/>
    <col min="16122" max="16122" width="6.28515625" bestFit="1" customWidth="1"/>
    <col min="16124" max="16124" width="25.28515625" customWidth="1"/>
    <col min="16125" max="16125" width="27" customWidth="1"/>
    <col min="16127" max="16127" width="4.7109375" bestFit="1" customWidth="1"/>
    <col min="16128" max="16128" width="22.85546875" customWidth="1"/>
    <col min="16129" max="16129" width="23" customWidth="1"/>
    <col min="16130" max="16130" width="39.28515625" customWidth="1"/>
    <col min="16133" max="16133" width="7" customWidth="1"/>
    <col min="16134" max="16134" width="6.7109375" customWidth="1"/>
    <col min="16135" max="16135" width="6.42578125" customWidth="1"/>
    <col min="16136" max="16136" width="6" customWidth="1"/>
    <col min="16137" max="16137" width="10.28515625" customWidth="1"/>
    <col min="16138" max="16138" width="19.85546875" customWidth="1"/>
    <col min="16139" max="16139" width="18.28515625" customWidth="1"/>
    <col min="16140" max="16140" width="15.28515625" customWidth="1"/>
    <col min="16141" max="16141" width="14.28515625" customWidth="1"/>
  </cols>
  <sheetData>
    <row r="2" spans="1:15" ht="21" x14ac:dyDescent="0.35">
      <c r="A2" s="313" t="s">
        <v>195</v>
      </c>
      <c r="B2" s="313"/>
      <c r="C2" s="313"/>
      <c r="D2" s="313"/>
      <c r="E2" s="313"/>
      <c r="F2" s="313"/>
      <c r="G2" s="313"/>
      <c r="H2" s="313"/>
      <c r="I2" s="313"/>
      <c r="J2" s="313"/>
      <c r="K2" s="313"/>
      <c r="L2" s="313"/>
      <c r="M2" s="313"/>
      <c r="N2" s="313"/>
      <c r="O2" s="313"/>
    </row>
    <row r="3" spans="1:15" ht="21" x14ac:dyDescent="0.35">
      <c r="A3" s="313" t="s">
        <v>196</v>
      </c>
      <c r="B3" s="313"/>
      <c r="C3" s="313"/>
      <c r="D3" s="313"/>
      <c r="E3" s="313"/>
      <c r="F3" s="314"/>
      <c r="G3" s="313"/>
      <c r="H3" s="313"/>
      <c r="I3" s="313"/>
      <c r="J3" s="313"/>
      <c r="K3" s="313"/>
      <c r="L3" s="313"/>
      <c r="M3" s="313"/>
      <c r="N3" s="313"/>
      <c r="O3" s="313"/>
    </row>
    <row r="4" spans="1:15" ht="26.25" customHeight="1" x14ac:dyDescent="0.35">
      <c r="A4" s="313" t="s">
        <v>112</v>
      </c>
      <c r="B4" s="313"/>
      <c r="C4" s="313"/>
      <c r="D4" s="313"/>
      <c r="E4" s="313"/>
      <c r="G4" s="315" t="s">
        <v>158</v>
      </c>
      <c r="H4" s="316"/>
      <c r="I4" s="316"/>
      <c r="J4" s="316"/>
      <c r="K4" s="316"/>
      <c r="L4" s="316"/>
      <c r="M4" s="316"/>
      <c r="N4" s="316"/>
      <c r="O4" s="317"/>
    </row>
    <row r="5" spans="1:15" ht="29.25" customHeight="1" x14ac:dyDescent="0.25">
      <c r="A5" s="94" t="s">
        <v>79</v>
      </c>
      <c r="B5" s="94" t="s">
        <v>37</v>
      </c>
      <c r="C5" s="94" t="s">
        <v>32</v>
      </c>
      <c r="D5" s="94" t="s">
        <v>31</v>
      </c>
      <c r="E5" s="115" t="s">
        <v>113</v>
      </c>
      <c r="G5" s="81" t="s">
        <v>79</v>
      </c>
      <c r="H5" s="82" t="s">
        <v>114</v>
      </c>
      <c r="I5" s="83" t="s">
        <v>9</v>
      </c>
      <c r="J5" s="83" t="s">
        <v>82</v>
      </c>
      <c r="K5" s="83" t="s">
        <v>115</v>
      </c>
      <c r="L5" s="83" t="s">
        <v>116</v>
      </c>
      <c r="M5" s="84" t="s">
        <v>32</v>
      </c>
      <c r="N5" s="84" t="s">
        <v>31</v>
      </c>
      <c r="O5" s="84" t="s">
        <v>74</v>
      </c>
    </row>
    <row r="6" spans="1:15" ht="49.5" customHeight="1" x14ac:dyDescent="0.25">
      <c r="A6" s="216" t="s">
        <v>117</v>
      </c>
      <c r="B6" s="221" t="s">
        <v>46</v>
      </c>
      <c r="C6" s="217" t="s">
        <v>119</v>
      </c>
      <c r="D6" s="217">
        <v>244</v>
      </c>
      <c r="E6" s="260">
        <v>8462840</v>
      </c>
      <c r="F6" s="226"/>
      <c r="G6" s="245">
        <v>1</v>
      </c>
      <c r="H6" s="217" t="s">
        <v>44</v>
      </c>
      <c r="I6" s="217" t="s">
        <v>170</v>
      </c>
      <c r="J6" s="98">
        <v>37470</v>
      </c>
      <c r="K6" s="98">
        <v>39721</v>
      </c>
      <c r="L6" s="217">
        <f>+ROUND((K6-J6)/30,2)</f>
        <v>75.03</v>
      </c>
      <c r="M6" s="246">
        <v>1</v>
      </c>
      <c r="N6" s="246">
        <v>251</v>
      </c>
      <c r="O6" s="99"/>
    </row>
    <row r="7" spans="1:15" ht="49.5" customHeight="1" x14ac:dyDescent="0.25">
      <c r="A7" s="216" t="s">
        <v>197</v>
      </c>
      <c r="B7" s="221" t="s">
        <v>164</v>
      </c>
      <c r="C7" s="217" t="s">
        <v>119</v>
      </c>
      <c r="D7" s="217" t="s">
        <v>165</v>
      </c>
      <c r="E7" s="259" t="s">
        <v>166</v>
      </c>
      <c r="F7" s="226"/>
      <c r="G7" s="245">
        <v>2</v>
      </c>
      <c r="H7" s="217" t="s">
        <v>44</v>
      </c>
      <c r="I7" s="217" t="s">
        <v>171</v>
      </c>
      <c r="J7" s="98">
        <v>39722</v>
      </c>
      <c r="K7" s="98">
        <v>41179</v>
      </c>
      <c r="L7" s="217">
        <f>+ROUND((K7-J7)/30,2)</f>
        <v>48.57</v>
      </c>
      <c r="M7" s="246">
        <v>1</v>
      </c>
      <c r="N7" s="246">
        <v>251</v>
      </c>
      <c r="O7" s="99"/>
    </row>
    <row r="8" spans="1:15" ht="38.25" x14ac:dyDescent="0.25">
      <c r="A8" s="216" t="s">
        <v>125</v>
      </c>
      <c r="B8" s="221" t="s">
        <v>126</v>
      </c>
      <c r="C8" s="217" t="s">
        <v>119</v>
      </c>
      <c r="D8" s="217" t="s">
        <v>167</v>
      </c>
      <c r="E8" s="259" t="s">
        <v>168</v>
      </c>
      <c r="F8" s="226"/>
      <c r="G8" s="226"/>
      <c r="H8" s="226"/>
      <c r="I8" s="226"/>
      <c r="J8" s="226"/>
      <c r="K8" s="261" t="s">
        <v>92</v>
      </c>
      <c r="L8" s="262">
        <f>SUMPRODUCT(L6:L7,M6:M7)</f>
        <v>123.6</v>
      </c>
      <c r="M8" s="226"/>
      <c r="N8" s="226"/>
      <c r="O8" s="226"/>
    </row>
    <row r="9" spans="1:15" ht="225" x14ac:dyDescent="0.25">
      <c r="A9" s="216" t="s">
        <v>128</v>
      </c>
      <c r="B9" s="263" t="s">
        <v>358</v>
      </c>
      <c r="C9" s="219" t="s">
        <v>119</v>
      </c>
      <c r="D9" s="217" t="s">
        <v>169</v>
      </c>
      <c r="E9" s="259" t="s">
        <v>133</v>
      </c>
      <c r="F9" s="226"/>
      <c r="G9" s="226"/>
      <c r="H9" s="226"/>
      <c r="I9" s="226"/>
      <c r="J9" s="226"/>
      <c r="K9" s="226"/>
      <c r="L9" s="244"/>
      <c r="M9" s="226"/>
      <c r="N9" s="226"/>
      <c r="O9" s="226"/>
    </row>
    <row r="10" spans="1:15" ht="23.25" customHeight="1" x14ac:dyDescent="0.25">
      <c r="A10" s="216" t="s">
        <v>131</v>
      </c>
      <c r="B10" s="99" t="s">
        <v>132</v>
      </c>
      <c r="C10" s="249" t="s">
        <v>119</v>
      </c>
      <c r="D10" s="264">
        <v>254</v>
      </c>
      <c r="E10" s="259"/>
      <c r="F10" s="226"/>
      <c r="G10" s="265"/>
      <c r="H10" s="265"/>
      <c r="I10" s="265"/>
      <c r="J10" s="226"/>
      <c r="K10" s="226"/>
      <c r="L10" s="89"/>
      <c r="M10" s="226"/>
      <c r="N10" s="226"/>
      <c r="O10" s="226"/>
    </row>
    <row r="11" spans="1:15" x14ac:dyDescent="0.25">
      <c r="A11" s="216" t="s">
        <v>134</v>
      </c>
      <c r="B11" s="251">
        <v>1</v>
      </c>
      <c r="C11" s="249" t="s">
        <v>119</v>
      </c>
      <c r="D11" s="264">
        <v>254</v>
      </c>
      <c r="E11" s="266"/>
      <c r="F11" s="226"/>
      <c r="G11" s="226"/>
      <c r="H11" s="226"/>
      <c r="I11" s="226"/>
      <c r="J11" s="226"/>
      <c r="K11" s="226"/>
      <c r="L11" s="265"/>
      <c r="M11" s="226"/>
      <c r="N11" s="226"/>
      <c r="O11" s="226"/>
    </row>
    <row r="12" spans="1:15" ht="29.25" customHeight="1" x14ac:dyDescent="0.25">
      <c r="A12" s="216" t="s">
        <v>135</v>
      </c>
      <c r="B12" s="226" t="s">
        <v>46</v>
      </c>
      <c r="C12" s="249" t="s">
        <v>119</v>
      </c>
      <c r="D12" s="217" t="s">
        <v>165</v>
      </c>
      <c r="E12" s="267">
        <v>35734</v>
      </c>
      <c r="F12" s="226"/>
      <c r="G12" s="226"/>
      <c r="H12" s="226"/>
      <c r="I12" s="226"/>
      <c r="J12" s="226"/>
      <c r="K12" s="226"/>
      <c r="L12" s="265"/>
      <c r="M12" s="226"/>
      <c r="N12" s="226"/>
      <c r="O12" s="226"/>
    </row>
    <row r="13" spans="1:15" ht="81" customHeight="1" x14ac:dyDescent="0.25">
      <c r="A13" s="234" t="s">
        <v>136</v>
      </c>
      <c r="B13" s="221" t="s">
        <v>163</v>
      </c>
      <c r="C13" s="264" t="s">
        <v>119</v>
      </c>
      <c r="D13" s="217" t="s">
        <v>165</v>
      </c>
      <c r="E13" s="264"/>
      <c r="F13" s="226"/>
      <c r="G13" s="226"/>
      <c r="H13" s="226"/>
      <c r="I13" s="226"/>
      <c r="J13" s="226"/>
      <c r="K13" s="226"/>
      <c r="L13" s="265"/>
      <c r="M13" s="226"/>
      <c r="N13" s="226"/>
      <c r="O13" s="226"/>
    </row>
    <row r="14" spans="1:15" ht="38.25" customHeight="1" x14ac:dyDescent="0.25">
      <c r="A14" s="216" t="s">
        <v>161</v>
      </c>
      <c r="B14" s="235">
        <v>7</v>
      </c>
      <c r="C14" s="217">
        <f>+IF(E14&gt;=B14,1,0)</f>
        <v>1</v>
      </c>
      <c r="D14" s="217" t="s">
        <v>223</v>
      </c>
      <c r="E14" s="217">
        <f>+E15/12</f>
        <v>10.299999999999999</v>
      </c>
      <c r="F14" s="226"/>
      <c r="G14" s="226"/>
      <c r="H14" s="226"/>
      <c r="I14" s="226"/>
      <c r="J14" s="226"/>
      <c r="K14" s="226"/>
      <c r="L14" s="226"/>
      <c r="M14" s="226"/>
      <c r="N14" s="226"/>
      <c r="O14" s="226"/>
    </row>
    <row r="15" spans="1:15" ht="57.75" customHeight="1" x14ac:dyDescent="0.25">
      <c r="A15" s="216" t="s">
        <v>162</v>
      </c>
      <c r="B15" s="235">
        <f>+B14*12</f>
        <v>84</v>
      </c>
      <c r="C15" s="217">
        <f>+IF(E15&gt;=B15,1,0)</f>
        <v>1</v>
      </c>
      <c r="D15" s="217" t="str">
        <f>+D14</f>
        <v>cuadro de experiencia</v>
      </c>
      <c r="E15" s="235">
        <f>+L8</f>
        <v>123.6</v>
      </c>
      <c r="F15" s="226"/>
      <c r="G15" s="226"/>
      <c r="H15" s="226"/>
      <c r="I15" s="226"/>
      <c r="J15" s="226"/>
      <c r="K15" s="226"/>
      <c r="L15" s="226"/>
      <c r="M15" s="226"/>
      <c r="N15" s="226"/>
      <c r="O15" s="226"/>
    </row>
    <row r="16" spans="1:15" ht="139.5" customHeight="1" x14ac:dyDescent="0.25">
      <c r="A16" s="318"/>
      <c r="B16" s="90"/>
      <c r="C16" s="90"/>
      <c r="D16" s="86"/>
      <c r="E16" s="113"/>
    </row>
    <row r="17" spans="1:15" ht="164.25" customHeight="1" x14ac:dyDescent="0.25">
      <c r="A17" s="318"/>
      <c r="B17" s="90"/>
      <c r="C17" s="90"/>
      <c r="D17" s="86"/>
      <c r="E17" s="114"/>
    </row>
    <row r="20" spans="1:15" x14ac:dyDescent="0.25">
      <c r="F20" s="110"/>
    </row>
    <row r="21" spans="1:15" s="17" customFormat="1" x14ac:dyDescent="0.25">
      <c r="A21"/>
      <c r="B21"/>
      <c r="C21"/>
      <c r="D21"/>
      <c r="E21"/>
      <c r="F21"/>
      <c r="G21"/>
      <c r="H21"/>
      <c r="I21"/>
      <c r="J21"/>
      <c r="K21"/>
      <c r="L21"/>
      <c r="M21"/>
      <c r="N21"/>
      <c r="O21"/>
    </row>
    <row r="22" spans="1:15" s="17" customFormat="1" x14ac:dyDescent="0.25">
      <c r="A22"/>
      <c r="B22"/>
      <c r="C22"/>
      <c r="D22"/>
      <c r="E22"/>
      <c r="F22"/>
      <c r="G22"/>
      <c r="H22"/>
      <c r="I22"/>
      <c r="J22"/>
      <c r="K22"/>
      <c r="L22"/>
      <c r="M22"/>
      <c r="N22"/>
      <c r="O22"/>
    </row>
    <row r="23" spans="1:15" s="17" customFormat="1" x14ac:dyDescent="0.25">
      <c r="A23"/>
      <c r="B23"/>
      <c r="C23"/>
      <c r="D23"/>
      <c r="E23"/>
      <c r="F23"/>
      <c r="G23"/>
      <c r="H23"/>
      <c r="I23"/>
      <c r="J23"/>
      <c r="K23"/>
      <c r="L23"/>
      <c r="M23"/>
      <c r="N23"/>
      <c r="O23"/>
    </row>
    <row r="25" spans="1:15" s="17" customFormat="1" x14ac:dyDescent="0.25">
      <c r="A25"/>
      <c r="B25"/>
      <c r="C25"/>
      <c r="D25"/>
      <c r="E25"/>
      <c r="F25"/>
      <c r="G25"/>
      <c r="H25"/>
      <c r="I25"/>
      <c r="J25"/>
      <c r="K25"/>
      <c r="L25"/>
      <c r="M25"/>
      <c r="N25"/>
      <c r="O25"/>
    </row>
    <row r="26" spans="1:15" s="17" customFormat="1" x14ac:dyDescent="0.25">
      <c r="A26"/>
      <c r="B26"/>
      <c r="C26"/>
      <c r="D26"/>
      <c r="E26"/>
      <c r="F26"/>
      <c r="G26"/>
      <c r="H26"/>
      <c r="I26"/>
      <c r="J26"/>
      <c r="K26"/>
      <c r="L26"/>
      <c r="M26"/>
      <c r="N26"/>
      <c r="O26"/>
    </row>
    <row r="27" spans="1:15" s="17" customFormat="1" x14ac:dyDescent="0.25">
      <c r="A27"/>
      <c r="B27"/>
      <c r="C27"/>
      <c r="D27"/>
      <c r="E27"/>
      <c r="F27"/>
      <c r="G27"/>
      <c r="H27"/>
      <c r="I27"/>
      <c r="J27"/>
      <c r="K27"/>
      <c r="L27"/>
      <c r="M27"/>
      <c r="N27"/>
      <c r="O27"/>
    </row>
  </sheetData>
  <mergeCells count="5">
    <mergeCell ref="A2:O2"/>
    <mergeCell ref="A3:O3"/>
    <mergeCell ref="A16:A17"/>
    <mergeCell ref="A4:E4"/>
    <mergeCell ref="G4:O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7"/>
  <sheetViews>
    <sheetView workbookViewId="0">
      <selection activeCell="A3" sqref="A3:O3"/>
    </sheetView>
  </sheetViews>
  <sheetFormatPr baseColWidth="10" defaultRowHeight="15" x14ac:dyDescent="0.25"/>
  <cols>
    <col min="1" max="1" width="21.42578125" bestFit="1" customWidth="1"/>
    <col min="2" max="2" width="60.5703125" customWidth="1"/>
    <col min="3" max="3" width="8.42578125" bestFit="1" customWidth="1"/>
    <col min="4" max="4" width="11.28515625" customWidth="1"/>
    <col min="5" max="5" width="27.140625" customWidth="1"/>
    <col min="6" max="6" width="5.5703125" customWidth="1"/>
    <col min="8" max="8" width="18.7109375" customWidth="1"/>
    <col min="9" max="9" width="23" customWidth="1"/>
    <col min="10" max="10" width="11.28515625" bestFit="1" customWidth="1"/>
    <col min="11" max="11" width="10.42578125" bestFit="1" customWidth="1"/>
    <col min="12" max="12" width="8.28515625" customWidth="1"/>
    <col min="14" max="14" width="14.85546875" customWidth="1"/>
    <col min="15" max="15" width="45.7109375" customWidth="1"/>
    <col min="230" max="230" width="21.28515625" bestFit="1" customWidth="1"/>
    <col min="231" max="231" width="21.42578125" bestFit="1" customWidth="1"/>
    <col min="232" max="232" width="60.5703125" customWidth="1"/>
    <col min="233" max="233" width="8.42578125" bestFit="1" customWidth="1"/>
    <col min="234" max="234" width="6.28515625" bestFit="1" customWidth="1"/>
    <col min="236" max="236" width="16.28515625" customWidth="1"/>
    <col min="237" max="237" width="0" hidden="1" customWidth="1"/>
    <col min="238" max="238" width="16.5703125" customWidth="1"/>
    <col min="240" max="240" width="21.42578125" customWidth="1"/>
    <col min="241" max="241" width="16.28515625" customWidth="1"/>
    <col min="242" max="242" width="44.85546875" customWidth="1"/>
    <col min="246" max="246" width="7.5703125" customWidth="1"/>
    <col min="247" max="247" width="6.7109375" bestFit="1" customWidth="1"/>
    <col min="248" max="248" width="5" bestFit="1" customWidth="1"/>
    <col min="249" max="249" width="6.42578125" customWidth="1"/>
    <col min="250" max="250" width="10.7109375" customWidth="1"/>
    <col min="251" max="251" width="17.85546875" customWidth="1"/>
    <col min="252" max="252" width="18.5703125" customWidth="1"/>
    <col min="486" max="486" width="21.28515625" bestFit="1" customWidth="1"/>
    <col min="487" max="487" width="21.42578125" bestFit="1" customWidth="1"/>
    <col min="488" max="488" width="60.5703125" customWidth="1"/>
    <col min="489" max="489" width="8.42578125" bestFit="1" customWidth="1"/>
    <col min="490" max="490" width="6.28515625" bestFit="1" customWidth="1"/>
    <col min="492" max="492" width="16.28515625" customWidth="1"/>
    <col min="493" max="493" width="0" hidden="1" customWidth="1"/>
    <col min="494" max="494" width="16.5703125" customWidth="1"/>
    <col min="496" max="496" width="21.42578125" customWidth="1"/>
    <col min="497" max="497" width="16.28515625" customWidth="1"/>
    <col min="498" max="498" width="44.85546875" customWidth="1"/>
    <col min="502" max="502" width="7.5703125" customWidth="1"/>
    <col min="503" max="503" width="6.7109375" bestFit="1" customWidth="1"/>
    <col min="504" max="504" width="5" bestFit="1" customWidth="1"/>
    <col min="505" max="505" width="6.42578125" customWidth="1"/>
    <col min="506" max="506" width="10.7109375" customWidth="1"/>
    <col min="507" max="507" width="17.85546875" customWidth="1"/>
    <col min="508" max="508" width="18.5703125" customWidth="1"/>
    <col min="742" max="742" width="21.28515625" bestFit="1" customWidth="1"/>
    <col min="743" max="743" width="21.42578125" bestFit="1" customWidth="1"/>
    <col min="744" max="744" width="60.5703125" customWidth="1"/>
    <col min="745" max="745" width="8.42578125" bestFit="1" customWidth="1"/>
    <col min="746" max="746" width="6.28515625" bestFit="1" customWidth="1"/>
    <col min="748" max="748" width="16.28515625" customWidth="1"/>
    <col min="749" max="749" width="0" hidden="1" customWidth="1"/>
    <col min="750" max="750" width="16.5703125" customWidth="1"/>
    <col min="752" max="752" width="21.42578125" customWidth="1"/>
    <col min="753" max="753" width="16.28515625" customWidth="1"/>
    <col min="754" max="754" width="44.85546875" customWidth="1"/>
    <col min="758" max="758" width="7.5703125" customWidth="1"/>
    <col min="759" max="759" width="6.7109375" bestFit="1" customWidth="1"/>
    <col min="760" max="760" width="5" bestFit="1" customWidth="1"/>
    <col min="761" max="761" width="6.42578125" customWidth="1"/>
    <col min="762" max="762" width="10.7109375" customWidth="1"/>
    <col min="763" max="763" width="17.85546875" customWidth="1"/>
    <col min="764" max="764" width="18.5703125" customWidth="1"/>
    <col min="998" max="998" width="21.28515625" bestFit="1" customWidth="1"/>
    <col min="999" max="999" width="21.42578125" bestFit="1" customWidth="1"/>
    <col min="1000" max="1000" width="60.5703125" customWidth="1"/>
    <col min="1001" max="1001" width="8.42578125" bestFit="1" customWidth="1"/>
    <col min="1002" max="1002" width="6.28515625" bestFit="1" customWidth="1"/>
    <col min="1004" max="1004" width="16.28515625" customWidth="1"/>
    <col min="1005" max="1005" width="0" hidden="1" customWidth="1"/>
    <col min="1006" max="1006" width="16.5703125" customWidth="1"/>
    <col min="1008" max="1008" width="21.42578125" customWidth="1"/>
    <col min="1009" max="1009" width="16.28515625" customWidth="1"/>
    <col min="1010" max="1010" width="44.85546875" customWidth="1"/>
    <col min="1014" max="1014" width="7.5703125" customWidth="1"/>
    <col min="1015" max="1015" width="6.7109375" bestFit="1" customWidth="1"/>
    <col min="1016" max="1016" width="5" bestFit="1" customWidth="1"/>
    <col min="1017" max="1017" width="6.42578125" customWidth="1"/>
    <col min="1018" max="1018" width="10.7109375" customWidth="1"/>
    <col min="1019" max="1019" width="17.85546875" customWidth="1"/>
    <col min="1020" max="1020" width="18.5703125" customWidth="1"/>
    <col min="1254" max="1254" width="21.28515625" bestFit="1" customWidth="1"/>
    <col min="1255" max="1255" width="21.42578125" bestFit="1" customWidth="1"/>
    <col min="1256" max="1256" width="60.5703125" customWidth="1"/>
    <col min="1257" max="1257" width="8.42578125" bestFit="1" customWidth="1"/>
    <col min="1258" max="1258" width="6.28515625" bestFit="1" customWidth="1"/>
    <col min="1260" max="1260" width="16.28515625" customWidth="1"/>
    <col min="1261" max="1261" width="0" hidden="1" customWidth="1"/>
    <col min="1262" max="1262" width="16.5703125" customWidth="1"/>
    <col min="1264" max="1264" width="21.42578125" customWidth="1"/>
    <col min="1265" max="1265" width="16.28515625" customWidth="1"/>
    <col min="1266" max="1266" width="44.85546875" customWidth="1"/>
    <col min="1270" max="1270" width="7.5703125" customWidth="1"/>
    <col min="1271" max="1271" width="6.7109375" bestFit="1" customWidth="1"/>
    <col min="1272" max="1272" width="5" bestFit="1" customWidth="1"/>
    <col min="1273" max="1273" width="6.42578125" customWidth="1"/>
    <col min="1274" max="1274" width="10.7109375" customWidth="1"/>
    <col min="1275" max="1275" width="17.85546875" customWidth="1"/>
    <col min="1276" max="1276" width="18.5703125" customWidth="1"/>
    <col min="1510" max="1510" width="21.28515625" bestFit="1" customWidth="1"/>
    <col min="1511" max="1511" width="21.42578125" bestFit="1" customWidth="1"/>
    <col min="1512" max="1512" width="60.5703125" customWidth="1"/>
    <col min="1513" max="1513" width="8.42578125" bestFit="1" customWidth="1"/>
    <col min="1514" max="1514" width="6.28515625" bestFit="1" customWidth="1"/>
    <col min="1516" max="1516" width="16.28515625" customWidth="1"/>
    <col min="1517" max="1517" width="0" hidden="1" customWidth="1"/>
    <col min="1518" max="1518" width="16.5703125" customWidth="1"/>
    <col min="1520" max="1520" width="21.42578125" customWidth="1"/>
    <col min="1521" max="1521" width="16.28515625" customWidth="1"/>
    <col min="1522" max="1522" width="44.85546875" customWidth="1"/>
    <col min="1526" max="1526" width="7.5703125" customWidth="1"/>
    <col min="1527" max="1527" width="6.7109375" bestFit="1" customWidth="1"/>
    <col min="1528" max="1528" width="5" bestFit="1" customWidth="1"/>
    <col min="1529" max="1529" width="6.42578125" customWidth="1"/>
    <col min="1530" max="1530" width="10.7109375" customWidth="1"/>
    <col min="1531" max="1531" width="17.85546875" customWidth="1"/>
    <col min="1532" max="1532" width="18.5703125" customWidth="1"/>
    <col min="1766" max="1766" width="21.28515625" bestFit="1" customWidth="1"/>
    <col min="1767" max="1767" width="21.42578125" bestFit="1" customWidth="1"/>
    <col min="1768" max="1768" width="60.5703125" customWidth="1"/>
    <col min="1769" max="1769" width="8.42578125" bestFit="1" customWidth="1"/>
    <col min="1770" max="1770" width="6.28515625" bestFit="1" customWidth="1"/>
    <col min="1772" max="1772" width="16.28515625" customWidth="1"/>
    <col min="1773" max="1773" width="0" hidden="1" customWidth="1"/>
    <col min="1774" max="1774" width="16.5703125" customWidth="1"/>
    <col min="1776" max="1776" width="21.42578125" customWidth="1"/>
    <col min="1777" max="1777" width="16.28515625" customWidth="1"/>
    <col min="1778" max="1778" width="44.85546875" customWidth="1"/>
    <col min="1782" max="1782" width="7.5703125" customWidth="1"/>
    <col min="1783" max="1783" width="6.7109375" bestFit="1" customWidth="1"/>
    <col min="1784" max="1784" width="5" bestFit="1" customWidth="1"/>
    <col min="1785" max="1785" width="6.42578125" customWidth="1"/>
    <col min="1786" max="1786" width="10.7109375" customWidth="1"/>
    <col min="1787" max="1787" width="17.85546875" customWidth="1"/>
    <col min="1788" max="1788" width="18.5703125" customWidth="1"/>
    <col min="2022" max="2022" width="21.28515625" bestFit="1" customWidth="1"/>
    <col min="2023" max="2023" width="21.42578125" bestFit="1" customWidth="1"/>
    <col min="2024" max="2024" width="60.5703125" customWidth="1"/>
    <col min="2025" max="2025" width="8.42578125" bestFit="1" customWidth="1"/>
    <col min="2026" max="2026" width="6.28515625" bestFit="1" customWidth="1"/>
    <col min="2028" max="2028" width="16.28515625" customWidth="1"/>
    <col min="2029" max="2029" width="0" hidden="1" customWidth="1"/>
    <col min="2030" max="2030" width="16.5703125" customWidth="1"/>
    <col min="2032" max="2032" width="21.42578125" customWidth="1"/>
    <col min="2033" max="2033" width="16.28515625" customWidth="1"/>
    <col min="2034" max="2034" width="44.85546875" customWidth="1"/>
    <col min="2038" max="2038" width="7.5703125" customWidth="1"/>
    <col min="2039" max="2039" width="6.7109375" bestFit="1" customWidth="1"/>
    <col min="2040" max="2040" width="5" bestFit="1" customWidth="1"/>
    <col min="2041" max="2041" width="6.42578125" customWidth="1"/>
    <col min="2042" max="2042" width="10.7109375" customWidth="1"/>
    <col min="2043" max="2043" width="17.85546875" customWidth="1"/>
    <col min="2044" max="2044" width="18.5703125" customWidth="1"/>
    <col min="2278" max="2278" width="21.28515625" bestFit="1" customWidth="1"/>
    <col min="2279" max="2279" width="21.42578125" bestFit="1" customWidth="1"/>
    <col min="2280" max="2280" width="60.5703125" customWidth="1"/>
    <col min="2281" max="2281" width="8.42578125" bestFit="1" customWidth="1"/>
    <col min="2282" max="2282" width="6.28515625" bestFit="1" customWidth="1"/>
    <col min="2284" max="2284" width="16.28515625" customWidth="1"/>
    <col min="2285" max="2285" width="0" hidden="1" customWidth="1"/>
    <col min="2286" max="2286" width="16.5703125" customWidth="1"/>
    <col min="2288" max="2288" width="21.42578125" customWidth="1"/>
    <col min="2289" max="2289" width="16.28515625" customWidth="1"/>
    <col min="2290" max="2290" width="44.85546875" customWidth="1"/>
    <col min="2294" max="2294" width="7.5703125" customWidth="1"/>
    <col min="2295" max="2295" width="6.7109375" bestFit="1" customWidth="1"/>
    <col min="2296" max="2296" width="5" bestFit="1" customWidth="1"/>
    <col min="2297" max="2297" width="6.42578125" customWidth="1"/>
    <col min="2298" max="2298" width="10.7109375" customWidth="1"/>
    <col min="2299" max="2299" width="17.85546875" customWidth="1"/>
    <col min="2300" max="2300" width="18.5703125" customWidth="1"/>
    <col min="2534" max="2534" width="21.28515625" bestFit="1" customWidth="1"/>
    <col min="2535" max="2535" width="21.42578125" bestFit="1" customWidth="1"/>
    <col min="2536" max="2536" width="60.5703125" customWidth="1"/>
    <col min="2537" max="2537" width="8.42578125" bestFit="1" customWidth="1"/>
    <col min="2538" max="2538" width="6.28515625" bestFit="1" customWidth="1"/>
    <col min="2540" max="2540" width="16.28515625" customWidth="1"/>
    <col min="2541" max="2541" width="0" hidden="1" customWidth="1"/>
    <col min="2542" max="2542" width="16.5703125" customWidth="1"/>
    <col min="2544" max="2544" width="21.42578125" customWidth="1"/>
    <col min="2545" max="2545" width="16.28515625" customWidth="1"/>
    <col min="2546" max="2546" width="44.85546875" customWidth="1"/>
    <col min="2550" max="2550" width="7.5703125" customWidth="1"/>
    <col min="2551" max="2551" width="6.7109375" bestFit="1" customWidth="1"/>
    <col min="2552" max="2552" width="5" bestFit="1" customWidth="1"/>
    <col min="2553" max="2553" width="6.42578125" customWidth="1"/>
    <col min="2554" max="2554" width="10.7109375" customWidth="1"/>
    <col min="2555" max="2555" width="17.85546875" customWidth="1"/>
    <col min="2556" max="2556" width="18.5703125" customWidth="1"/>
    <col min="2790" max="2790" width="21.28515625" bestFit="1" customWidth="1"/>
    <col min="2791" max="2791" width="21.42578125" bestFit="1" customWidth="1"/>
    <col min="2792" max="2792" width="60.5703125" customWidth="1"/>
    <col min="2793" max="2793" width="8.42578125" bestFit="1" customWidth="1"/>
    <col min="2794" max="2794" width="6.28515625" bestFit="1" customWidth="1"/>
    <col min="2796" max="2796" width="16.28515625" customWidth="1"/>
    <col min="2797" max="2797" width="0" hidden="1" customWidth="1"/>
    <col min="2798" max="2798" width="16.5703125" customWidth="1"/>
    <col min="2800" max="2800" width="21.42578125" customWidth="1"/>
    <col min="2801" max="2801" width="16.28515625" customWidth="1"/>
    <col min="2802" max="2802" width="44.85546875" customWidth="1"/>
    <col min="2806" max="2806" width="7.5703125" customWidth="1"/>
    <col min="2807" max="2807" width="6.7109375" bestFit="1" customWidth="1"/>
    <col min="2808" max="2808" width="5" bestFit="1" customWidth="1"/>
    <col min="2809" max="2809" width="6.42578125" customWidth="1"/>
    <col min="2810" max="2810" width="10.7109375" customWidth="1"/>
    <col min="2811" max="2811" width="17.85546875" customWidth="1"/>
    <col min="2812" max="2812" width="18.5703125" customWidth="1"/>
    <col min="3046" max="3046" width="21.28515625" bestFit="1" customWidth="1"/>
    <col min="3047" max="3047" width="21.42578125" bestFit="1" customWidth="1"/>
    <col min="3048" max="3048" width="60.5703125" customWidth="1"/>
    <col min="3049" max="3049" width="8.42578125" bestFit="1" customWidth="1"/>
    <col min="3050" max="3050" width="6.28515625" bestFit="1" customWidth="1"/>
    <col min="3052" max="3052" width="16.28515625" customWidth="1"/>
    <col min="3053" max="3053" width="0" hidden="1" customWidth="1"/>
    <col min="3054" max="3054" width="16.5703125" customWidth="1"/>
    <col min="3056" max="3056" width="21.42578125" customWidth="1"/>
    <col min="3057" max="3057" width="16.28515625" customWidth="1"/>
    <col min="3058" max="3058" width="44.85546875" customWidth="1"/>
    <col min="3062" max="3062" width="7.5703125" customWidth="1"/>
    <col min="3063" max="3063" width="6.7109375" bestFit="1" customWidth="1"/>
    <col min="3064" max="3064" width="5" bestFit="1" customWidth="1"/>
    <col min="3065" max="3065" width="6.42578125" customWidth="1"/>
    <col min="3066" max="3066" width="10.7109375" customWidth="1"/>
    <col min="3067" max="3067" width="17.85546875" customWidth="1"/>
    <col min="3068" max="3068" width="18.5703125" customWidth="1"/>
    <col min="3302" max="3302" width="21.28515625" bestFit="1" customWidth="1"/>
    <col min="3303" max="3303" width="21.42578125" bestFit="1" customWidth="1"/>
    <col min="3304" max="3304" width="60.5703125" customWidth="1"/>
    <col min="3305" max="3305" width="8.42578125" bestFit="1" customWidth="1"/>
    <col min="3306" max="3306" width="6.28515625" bestFit="1" customWidth="1"/>
    <col min="3308" max="3308" width="16.28515625" customWidth="1"/>
    <col min="3309" max="3309" width="0" hidden="1" customWidth="1"/>
    <col min="3310" max="3310" width="16.5703125" customWidth="1"/>
    <col min="3312" max="3312" width="21.42578125" customWidth="1"/>
    <col min="3313" max="3313" width="16.28515625" customWidth="1"/>
    <col min="3314" max="3314" width="44.85546875" customWidth="1"/>
    <col min="3318" max="3318" width="7.5703125" customWidth="1"/>
    <col min="3319" max="3319" width="6.7109375" bestFit="1" customWidth="1"/>
    <col min="3320" max="3320" width="5" bestFit="1" customWidth="1"/>
    <col min="3321" max="3321" width="6.42578125" customWidth="1"/>
    <col min="3322" max="3322" width="10.7109375" customWidth="1"/>
    <col min="3323" max="3323" width="17.85546875" customWidth="1"/>
    <col min="3324" max="3324" width="18.5703125" customWidth="1"/>
    <col min="3558" max="3558" width="21.28515625" bestFit="1" customWidth="1"/>
    <col min="3559" max="3559" width="21.42578125" bestFit="1" customWidth="1"/>
    <col min="3560" max="3560" width="60.5703125" customWidth="1"/>
    <col min="3561" max="3561" width="8.42578125" bestFit="1" customWidth="1"/>
    <col min="3562" max="3562" width="6.28515625" bestFit="1" customWidth="1"/>
    <col min="3564" max="3564" width="16.28515625" customWidth="1"/>
    <col min="3565" max="3565" width="0" hidden="1" customWidth="1"/>
    <col min="3566" max="3566" width="16.5703125" customWidth="1"/>
    <col min="3568" max="3568" width="21.42578125" customWidth="1"/>
    <col min="3569" max="3569" width="16.28515625" customWidth="1"/>
    <col min="3570" max="3570" width="44.85546875" customWidth="1"/>
    <col min="3574" max="3574" width="7.5703125" customWidth="1"/>
    <col min="3575" max="3575" width="6.7109375" bestFit="1" customWidth="1"/>
    <col min="3576" max="3576" width="5" bestFit="1" customWidth="1"/>
    <col min="3577" max="3577" width="6.42578125" customWidth="1"/>
    <col min="3578" max="3578" width="10.7109375" customWidth="1"/>
    <col min="3579" max="3579" width="17.85546875" customWidth="1"/>
    <col min="3580" max="3580" width="18.5703125" customWidth="1"/>
    <col min="3814" max="3814" width="21.28515625" bestFit="1" customWidth="1"/>
    <col min="3815" max="3815" width="21.42578125" bestFit="1" customWidth="1"/>
    <col min="3816" max="3816" width="60.5703125" customWidth="1"/>
    <col min="3817" max="3817" width="8.42578125" bestFit="1" customWidth="1"/>
    <col min="3818" max="3818" width="6.28515625" bestFit="1" customWidth="1"/>
    <col min="3820" max="3820" width="16.28515625" customWidth="1"/>
    <col min="3821" max="3821" width="0" hidden="1" customWidth="1"/>
    <col min="3822" max="3822" width="16.5703125" customWidth="1"/>
    <col min="3824" max="3824" width="21.42578125" customWidth="1"/>
    <col min="3825" max="3825" width="16.28515625" customWidth="1"/>
    <col min="3826" max="3826" width="44.85546875" customWidth="1"/>
    <col min="3830" max="3830" width="7.5703125" customWidth="1"/>
    <col min="3831" max="3831" width="6.7109375" bestFit="1" customWidth="1"/>
    <col min="3832" max="3832" width="5" bestFit="1" customWidth="1"/>
    <col min="3833" max="3833" width="6.42578125" customWidth="1"/>
    <col min="3834" max="3834" width="10.7109375" customWidth="1"/>
    <col min="3835" max="3835" width="17.85546875" customWidth="1"/>
    <col min="3836" max="3836" width="18.5703125" customWidth="1"/>
    <col min="4070" max="4070" width="21.28515625" bestFit="1" customWidth="1"/>
    <col min="4071" max="4071" width="21.42578125" bestFit="1" customWidth="1"/>
    <col min="4072" max="4072" width="60.5703125" customWidth="1"/>
    <col min="4073" max="4073" width="8.42578125" bestFit="1" customWidth="1"/>
    <col min="4074" max="4074" width="6.28515625" bestFit="1" customWidth="1"/>
    <col min="4076" max="4076" width="16.28515625" customWidth="1"/>
    <col min="4077" max="4077" width="0" hidden="1" customWidth="1"/>
    <col min="4078" max="4078" width="16.5703125" customWidth="1"/>
    <col min="4080" max="4080" width="21.42578125" customWidth="1"/>
    <col min="4081" max="4081" width="16.28515625" customWidth="1"/>
    <col min="4082" max="4082" width="44.85546875" customWidth="1"/>
    <col min="4086" max="4086" width="7.5703125" customWidth="1"/>
    <col min="4087" max="4087" width="6.7109375" bestFit="1" customWidth="1"/>
    <col min="4088" max="4088" width="5" bestFit="1" customWidth="1"/>
    <col min="4089" max="4089" width="6.42578125" customWidth="1"/>
    <col min="4090" max="4090" width="10.7109375" customWidth="1"/>
    <col min="4091" max="4091" width="17.85546875" customWidth="1"/>
    <col min="4092" max="4092" width="18.5703125" customWidth="1"/>
    <col min="4326" max="4326" width="21.28515625" bestFit="1" customWidth="1"/>
    <col min="4327" max="4327" width="21.42578125" bestFit="1" customWidth="1"/>
    <col min="4328" max="4328" width="60.5703125" customWidth="1"/>
    <col min="4329" max="4329" width="8.42578125" bestFit="1" customWidth="1"/>
    <col min="4330" max="4330" width="6.28515625" bestFit="1" customWidth="1"/>
    <col min="4332" max="4332" width="16.28515625" customWidth="1"/>
    <col min="4333" max="4333" width="0" hidden="1" customWidth="1"/>
    <col min="4334" max="4334" width="16.5703125" customWidth="1"/>
    <col min="4336" max="4336" width="21.42578125" customWidth="1"/>
    <col min="4337" max="4337" width="16.28515625" customWidth="1"/>
    <col min="4338" max="4338" width="44.85546875" customWidth="1"/>
    <col min="4342" max="4342" width="7.5703125" customWidth="1"/>
    <col min="4343" max="4343" width="6.7109375" bestFit="1" customWidth="1"/>
    <col min="4344" max="4344" width="5" bestFit="1" customWidth="1"/>
    <col min="4345" max="4345" width="6.42578125" customWidth="1"/>
    <col min="4346" max="4346" width="10.7109375" customWidth="1"/>
    <col min="4347" max="4347" width="17.85546875" customWidth="1"/>
    <col min="4348" max="4348" width="18.5703125" customWidth="1"/>
    <col min="4582" max="4582" width="21.28515625" bestFit="1" customWidth="1"/>
    <col min="4583" max="4583" width="21.42578125" bestFit="1" customWidth="1"/>
    <col min="4584" max="4584" width="60.5703125" customWidth="1"/>
    <col min="4585" max="4585" width="8.42578125" bestFit="1" customWidth="1"/>
    <col min="4586" max="4586" width="6.28515625" bestFit="1" customWidth="1"/>
    <col min="4588" max="4588" width="16.28515625" customWidth="1"/>
    <col min="4589" max="4589" width="0" hidden="1" customWidth="1"/>
    <col min="4590" max="4590" width="16.5703125" customWidth="1"/>
    <col min="4592" max="4592" width="21.42578125" customWidth="1"/>
    <col min="4593" max="4593" width="16.28515625" customWidth="1"/>
    <col min="4594" max="4594" width="44.85546875" customWidth="1"/>
    <col min="4598" max="4598" width="7.5703125" customWidth="1"/>
    <col min="4599" max="4599" width="6.7109375" bestFit="1" customWidth="1"/>
    <col min="4600" max="4600" width="5" bestFit="1" customWidth="1"/>
    <col min="4601" max="4601" width="6.42578125" customWidth="1"/>
    <col min="4602" max="4602" width="10.7109375" customWidth="1"/>
    <col min="4603" max="4603" width="17.85546875" customWidth="1"/>
    <col min="4604" max="4604" width="18.5703125" customWidth="1"/>
    <col min="4838" max="4838" width="21.28515625" bestFit="1" customWidth="1"/>
    <col min="4839" max="4839" width="21.42578125" bestFit="1" customWidth="1"/>
    <col min="4840" max="4840" width="60.5703125" customWidth="1"/>
    <col min="4841" max="4841" width="8.42578125" bestFit="1" customWidth="1"/>
    <col min="4842" max="4842" width="6.28515625" bestFit="1" customWidth="1"/>
    <col min="4844" max="4844" width="16.28515625" customWidth="1"/>
    <col min="4845" max="4845" width="0" hidden="1" customWidth="1"/>
    <col min="4846" max="4846" width="16.5703125" customWidth="1"/>
    <col min="4848" max="4848" width="21.42578125" customWidth="1"/>
    <col min="4849" max="4849" width="16.28515625" customWidth="1"/>
    <col min="4850" max="4850" width="44.85546875" customWidth="1"/>
    <col min="4854" max="4854" width="7.5703125" customWidth="1"/>
    <col min="4855" max="4855" width="6.7109375" bestFit="1" customWidth="1"/>
    <col min="4856" max="4856" width="5" bestFit="1" customWidth="1"/>
    <col min="4857" max="4857" width="6.42578125" customWidth="1"/>
    <col min="4858" max="4858" width="10.7109375" customWidth="1"/>
    <col min="4859" max="4859" width="17.85546875" customWidth="1"/>
    <col min="4860" max="4860" width="18.5703125" customWidth="1"/>
    <col min="5094" max="5094" width="21.28515625" bestFit="1" customWidth="1"/>
    <col min="5095" max="5095" width="21.42578125" bestFit="1" customWidth="1"/>
    <col min="5096" max="5096" width="60.5703125" customWidth="1"/>
    <col min="5097" max="5097" width="8.42578125" bestFit="1" customWidth="1"/>
    <col min="5098" max="5098" width="6.28515625" bestFit="1" customWidth="1"/>
    <col min="5100" max="5100" width="16.28515625" customWidth="1"/>
    <col min="5101" max="5101" width="0" hidden="1" customWidth="1"/>
    <col min="5102" max="5102" width="16.5703125" customWidth="1"/>
    <col min="5104" max="5104" width="21.42578125" customWidth="1"/>
    <col min="5105" max="5105" width="16.28515625" customWidth="1"/>
    <col min="5106" max="5106" width="44.85546875" customWidth="1"/>
    <col min="5110" max="5110" width="7.5703125" customWidth="1"/>
    <col min="5111" max="5111" width="6.7109375" bestFit="1" customWidth="1"/>
    <col min="5112" max="5112" width="5" bestFit="1" customWidth="1"/>
    <col min="5113" max="5113" width="6.42578125" customWidth="1"/>
    <col min="5114" max="5114" width="10.7109375" customWidth="1"/>
    <col min="5115" max="5115" width="17.85546875" customWidth="1"/>
    <col min="5116" max="5116" width="18.5703125" customWidth="1"/>
    <col min="5350" max="5350" width="21.28515625" bestFit="1" customWidth="1"/>
    <col min="5351" max="5351" width="21.42578125" bestFit="1" customWidth="1"/>
    <col min="5352" max="5352" width="60.5703125" customWidth="1"/>
    <col min="5353" max="5353" width="8.42578125" bestFit="1" customWidth="1"/>
    <col min="5354" max="5354" width="6.28515625" bestFit="1" customWidth="1"/>
    <col min="5356" max="5356" width="16.28515625" customWidth="1"/>
    <col min="5357" max="5357" width="0" hidden="1" customWidth="1"/>
    <col min="5358" max="5358" width="16.5703125" customWidth="1"/>
    <col min="5360" max="5360" width="21.42578125" customWidth="1"/>
    <col min="5361" max="5361" width="16.28515625" customWidth="1"/>
    <col min="5362" max="5362" width="44.85546875" customWidth="1"/>
    <col min="5366" max="5366" width="7.5703125" customWidth="1"/>
    <col min="5367" max="5367" width="6.7109375" bestFit="1" customWidth="1"/>
    <col min="5368" max="5368" width="5" bestFit="1" customWidth="1"/>
    <col min="5369" max="5369" width="6.42578125" customWidth="1"/>
    <col min="5370" max="5370" width="10.7109375" customWidth="1"/>
    <col min="5371" max="5371" width="17.85546875" customWidth="1"/>
    <col min="5372" max="5372" width="18.5703125" customWidth="1"/>
    <col min="5606" max="5606" width="21.28515625" bestFit="1" customWidth="1"/>
    <col min="5607" max="5607" width="21.42578125" bestFit="1" customWidth="1"/>
    <col min="5608" max="5608" width="60.5703125" customWidth="1"/>
    <col min="5609" max="5609" width="8.42578125" bestFit="1" customWidth="1"/>
    <col min="5610" max="5610" width="6.28515625" bestFit="1" customWidth="1"/>
    <col min="5612" max="5612" width="16.28515625" customWidth="1"/>
    <col min="5613" max="5613" width="0" hidden="1" customWidth="1"/>
    <col min="5614" max="5614" width="16.5703125" customWidth="1"/>
    <col min="5616" max="5616" width="21.42578125" customWidth="1"/>
    <col min="5617" max="5617" width="16.28515625" customWidth="1"/>
    <col min="5618" max="5618" width="44.85546875" customWidth="1"/>
    <col min="5622" max="5622" width="7.5703125" customWidth="1"/>
    <col min="5623" max="5623" width="6.7109375" bestFit="1" customWidth="1"/>
    <col min="5624" max="5624" width="5" bestFit="1" customWidth="1"/>
    <col min="5625" max="5625" width="6.42578125" customWidth="1"/>
    <col min="5626" max="5626" width="10.7109375" customWidth="1"/>
    <col min="5627" max="5627" width="17.85546875" customWidth="1"/>
    <col min="5628" max="5628" width="18.5703125" customWidth="1"/>
    <col min="5862" max="5862" width="21.28515625" bestFit="1" customWidth="1"/>
    <col min="5863" max="5863" width="21.42578125" bestFit="1" customWidth="1"/>
    <col min="5864" max="5864" width="60.5703125" customWidth="1"/>
    <col min="5865" max="5865" width="8.42578125" bestFit="1" customWidth="1"/>
    <col min="5866" max="5866" width="6.28515625" bestFit="1" customWidth="1"/>
    <col min="5868" max="5868" width="16.28515625" customWidth="1"/>
    <col min="5869" max="5869" width="0" hidden="1" customWidth="1"/>
    <col min="5870" max="5870" width="16.5703125" customWidth="1"/>
    <col min="5872" max="5872" width="21.42578125" customWidth="1"/>
    <col min="5873" max="5873" width="16.28515625" customWidth="1"/>
    <col min="5874" max="5874" width="44.85546875" customWidth="1"/>
    <col min="5878" max="5878" width="7.5703125" customWidth="1"/>
    <col min="5879" max="5879" width="6.7109375" bestFit="1" customWidth="1"/>
    <col min="5880" max="5880" width="5" bestFit="1" customWidth="1"/>
    <col min="5881" max="5881" width="6.42578125" customWidth="1"/>
    <col min="5882" max="5882" width="10.7109375" customWidth="1"/>
    <col min="5883" max="5883" width="17.85546875" customWidth="1"/>
    <col min="5884" max="5884" width="18.5703125" customWidth="1"/>
    <col min="6118" max="6118" width="21.28515625" bestFit="1" customWidth="1"/>
    <col min="6119" max="6119" width="21.42578125" bestFit="1" customWidth="1"/>
    <col min="6120" max="6120" width="60.5703125" customWidth="1"/>
    <col min="6121" max="6121" width="8.42578125" bestFit="1" customWidth="1"/>
    <col min="6122" max="6122" width="6.28515625" bestFit="1" customWidth="1"/>
    <col min="6124" max="6124" width="16.28515625" customWidth="1"/>
    <col min="6125" max="6125" width="0" hidden="1" customWidth="1"/>
    <col min="6126" max="6126" width="16.5703125" customWidth="1"/>
    <col min="6128" max="6128" width="21.42578125" customWidth="1"/>
    <col min="6129" max="6129" width="16.28515625" customWidth="1"/>
    <col min="6130" max="6130" width="44.85546875" customWidth="1"/>
    <col min="6134" max="6134" width="7.5703125" customWidth="1"/>
    <col min="6135" max="6135" width="6.7109375" bestFit="1" customWidth="1"/>
    <col min="6136" max="6136" width="5" bestFit="1" customWidth="1"/>
    <col min="6137" max="6137" width="6.42578125" customWidth="1"/>
    <col min="6138" max="6138" width="10.7109375" customWidth="1"/>
    <col min="6139" max="6139" width="17.85546875" customWidth="1"/>
    <col min="6140" max="6140" width="18.5703125" customWidth="1"/>
    <col min="6374" max="6374" width="21.28515625" bestFit="1" customWidth="1"/>
    <col min="6375" max="6375" width="21.42578125" bestFit="1" customWidth="1"/>
    <col min="6376" max="6376" width="60.5703125" customWidth="1"/>
    <col min="6377" max="6377" width="8.42578125" bestFit="1" customWidth="1"/>
    <col min="6378" max="6378" width="6.28515625" bestFit="1" customWidth="1"/>
    <col min="6380" max="6380" width="16.28515625" customWidth="1"/>
    <col min="6381" max="6381" width="0" hidden="1" customWidth="1"/>
    <col min="6382" max="6382" width="16.5703125" customWidth="1"/>
    <col min="6384" max="6384" width="21.42578125" customWidth="1"/>
    <col min="6385" max="6385" width="16.28515625" customWidth="1"/>
    <col min="6386" max="6386" width="44.85546875" customWidth="1"/>
    <col min="6390" max="6390" width="7.5703125" customWidth="1"/>
    <col min="6391" max="6391" width="6.7109375" bestFit="1" customWidth="1"/>
    <col min="6392" max="6392" width="5" bestFit="1" customWidth="1"/>
    <col min="6393" max="6393" width="6.42578125" customWidth="1"/>
    <col min="6394" max="6394" width="10.7109375" customWidth="1"/>
    <col min="6395" max="6395" width="17.85546875" customWidth="1"/>
    <col min="6396" max="6396" width="18.5703125" customWidth="1"/>
    <col min="6630" max="6630" width="21.28515625" bestFit="1" customWidth="1"/>
    <col min="6631" max="6631" width="21.42578125" bestFit="1" customWidth="1"/>
    <col min="6632" max="6632" width="60.5703125" customWidth="1"/>
    <col min="6633" max="6633" width="8.42578125" bestFit="1" customWidth="1"/>
    <col min="6634" max="6634" width="6.28515625" bestFit="1" customWidth="1"/>
    <col min="6636" max="6636" width="16.28515625" customWidth="1"/>
    <col min="6637" max="6637" width="0" hidden="1" customWidth="1"/>
    <col min="6638" max="6638" width="16.5703125" customWidth="1"/>
    <col min="6640" max="6640" width="21.42578125" customWidth="1"/>
    <col min="6641" max="6641" width="16.28515625" customWidth="1"/>
    <col min="6642" max="6642" width="44.85546875" customWidth="1"/>
    <col min="6646" max="6646" width="7.5703125" customWidth="1"/>
    <col min="6647" max="6647" width="6.7109375" bestFit="1" customWidth="1"/>
    <col min="6648" max="6648" width="5" bestFit="1" customWidth="1"/>
    <col min="6649" max="6649" width="6.42578125" customWidth="1"/>
    <col min="6650" max="6650" width="10.7109375" customWidth="1"/>
    <col min="6651" max="6651" width="17.85546875" customWidth="1"/>
    <col min="6652" max="6652" width="18.5703125" customWidth="1"/>
    <col min="6886" max="6886" width="21.28515625" bestFit="1" customWidth="1"/>
    <col min="6887" max="6887" width="21.42578125" bestFit="1" customWidth="1"/>
    <col min="6888" max="6888" width="60.5703125" customWidth="1"/>
    <col min="6889" max="6889" width="8.42578125" bestFit="1" customWidth="1"/>
    <col min="6890" max="6890" width="6.28515625" bestFit="1" customWidth="1"/>
    <col min="6892" max="6892" width="16.28515625" customWidth="1"/>
    <col min="6893" max="6893" width="0" hidden="1" customWidth="1"/>
    <col min="6894" max="6894" width="16.5703125" customWidth="1"/>
    <col min="6896" max="6896" width="21.42578125" customWidth="1"/>
    <col min="6897" max="6897" width="16.28515625" customWidth="1"/>
    <col min="6898" max="6898" width="44.85546875" customWidth="1"/>
    <col min="6902" max="6902" width="7.5703125" customWidth="1"/>
    <col min="6903" max="6903" width="6.7109375" bestFit="1" customWidth="1"/>
    <col min="6904" max="6904" width="5" bestFit="1" customWidth="1"/>
    <col min="6905" max="6905" width="6.42578125" customWidth="1"/>
    <col min="6906" max="6906" width="10.7109375" customWidth="1"/>
    <col min="6907" max="6907" width="17.85546875" customWidth="1"/>
    <col min="6908" max="6908" width="18.5703125" customWidth="1"/>
    <col min="7142" max="7142" width="21.28515625" bestFit="1" customWidth="1"/>
    <col min="7143" max="7143" width="21.42578125" bestFit="1" customWidth="1"/>
    <col min="7144" max="7144" width="60.5703125" customWidth="1"/>
    <col min="7145" max="7145" width="8.42578125" bestFit="1" customWidth="1"/>
    <col min="7146" max="7146" width="6.28515625" bestFit="1" customWidth="1"/>
    <col min="7148" max="7148" width="16.28515625" customWidth="1"/>
    <col min="7149" max="7149" width="0" hidden="1" customWidth="1"/>
    <col min="7150" max="7150" width="16.5703125" customWidth="1"/>
    <col min="7152" max="7152" width="21.42578125" customWidth="1"/>
    <col min="7153" max="7153" width="16.28515625" customWidth="1"/>
    <col min="7154" max="7154" width="44.85546875" customWidth="1"/>
    <col min="7158" max="7158" width="7.5703125" customWidth="1"/>
    <col min="7159" max="7159" width="6.7109375" bestFit="1" customWidth="1"/>
    <col min="7160" max="7160" width="5" bestFit="1" customWidth="1"/>
    <col min="7161" max="7161" width="6.42578125" customWidth="1"/>
    <col min="7162" max="7162" width="10.7109375" customWidth="1"/>
    <col min="7163" max="7163" width="17.85546875" customWidth="1"/>
    <col min="7164" max="7164" width="18.5703125" customWidth="1"/>
    <col min="7398" max="7398" width="21.28515625" bestFit="1" customWidth="1"/>
    <col min="7399" max="7399" width="21.42578125" bestFit="1" customWidth="1"/>
    <col min="7400" max="7400" width="60.5703125" customWidth="1"/>
    <col min="7401" max="7401" width="8.42578125" bestFit="1" customWidth="1"/>
    <col min="7402" max="7402" width="6.28515625" bestFit="1" customWidth="1"/>
    <col min="7404" max="7404" width="16.28515625" customWidth="1"/>
    <col min="7405" max="7405" width="0" hidden="1" customWidth="1"/>
    <col min="7406" max="7406" width="16.5703125" customWidth="1"/>
    <col min="7408" max="7408" width="21.42578125" customWidth="1"/>
    <col min="7409" max="7409" width="16.28515625" customWidth="1"/>
    <col min="7410" max="7410" width="44.85546875" customWidth="1"/>
    <col min="7414" max="7414" width="7.5703125" customWidth="1"/>
    <col min="7415" max="7415" width="6.7109375" bestFit="1" customWidth="1"/>
    <col min="7416" max="7416" width="5" bestFit="1" customWidth="1"/>
    <col min="7417" max="7417" width="6.42578125" customWidth="1"/>
    <col min="7418" max="7418" width="10.7109375" customWidth="1"/>
    <col min="7419" max="7419" width="17.85546875" customWidth="1"/>
    <col min="7420" max="7420" width="18.5703125" customWidth="1"/>
    <col min="7654" max="7654" width="21.28515625" bestFit="1" customWidth="1"/>
    <col min="7655" max="7655" width="21.42578125" bestFit="1" customWidth="1"/>
    <col min="7656" max="7656" width="60.5703125" customWidth="1"/>
    <col min="7657" max="7657" width="8.42578125" bestFit="1" customWidth="1"/>
    <col min="7658" max="7658" width="6.28515625" bestFit="1" customWidth="1"/>
    <col min="7660" max="7660" width="16.28515625" customWidth="1"/>
    <col min="7661" max="7661" width="0" hidden="1" customWidth="1"/>
    <col min="7662" max="7662" width="16.5703125" customWidth="1"/>
    <col min="7664" max="7664" width="21.42578125" customWidth="1"/>
    <col min="7665" max="7665" width="16.28515625" customWidth="1"/>
    <col min="7666" max="7666" width="44.85546875" customWidth="1"/>
    <col min="7670" max="7670" width="7.5703125" customWidth="1"/>
    <col min="7671" max="7671" width="6.7109375" bestFit="1" customWidth="1"/>
    <col min="7672" max="7672" width="5" bestFit="1" customWidth="1"/>
    <col min="7673" max="7673" width="6.42578125" customWidth="1"/>
    <col min="7674" max="7674" width="10.7109375" customWidth="1"/>
    <col min="7675" max="7675" width="17.85546875" customWidth="1"/>
    <col min="7676" max="7676" width="18.5703125" customWidth="1"/>
    <col min="7910" max="7910" width="21.28515625" bestFit="1" customWidth="1"/>
    <col min="7911" max="7911" width="21.42578125" bestFit="1" customWidth="1"/>
    <col min="7912" max="7912" width="60.5703125" customWidth="1"/>
    <col min="7913" max="7913" width="8.42578125" bestFit="1" customWidth="1"/>
    <col min="7914" max="7914" width="6.28515625" bestFit="1" customWidth="1"/>
    <col min="7916" max="7916" width="16.28515625" customWidth="1"/>
    <col min="7917" max="7917" width="0" hidden="1" customWidth="1"/>
    <col min="7918" max="7918" width="16.5703125" customWidth="1"/>
    <col min="7920" max="7920" width="21.42578125" customWidth="1"/>
    <col min="7921" max="7921" width="16.28515625" customWidth="1"/>
    <col min="7922" max="7922" width="44.85546875" customWidth="1"/>
    <col min="7926" max="7926" width="7.5703125" customWidth="1"/>
    <col min="7927" max="7927" width="6.7109375" bestFit="1" customWidth="1"/>
    <col min="7928" max="7928" width="5" bestFit="1" customWidth="1"/>
    <col min="7929" max="7929" width="6.42578125" customWidth="1"/>
    <col min="7930" max="7930" width="10.7109375" customWidth="1"/>
    <col min="7931" max="7931" width="17.85546875" customWidth="1"/>
    <col min="7932" max="7932" width="18.5703125" customWidth="1"/>
    <col min="8166" max="8166" width="21.28515625" bestFit="1" customWidth="1"/>
    <col min="8167" max="8167" width="21.42578125" bestFit="1" customWidth="1"/>
    <col min="8168" max="8168" width="60.5703125" customWidth="1"/>
    <col min="8169" max="8169" width="8.42578125" bestFit="1" customWidth="1"/>
    <col min="8170" max="8170" width="6.28515625" bestFit="1" customWidth="1"/>
    <col min="8172" max="8172" width="16.28515625" customWidth="1"/>
    <col min="8173" max="8173" width="0" hidden="1" customWidth="1"/>
    <col min="8174" max="8174" width="16.5703125" customWidth="1"/>
    <col min="8176" max="8176" width="21.42578125" customWidth="1"/>
    <col min="8177" max="8177" width="16.28515625" customWidth="1"/>
    <col min="8178" max="8178" width="44.85546875" customWidth="1"/>
    <col min="8182" max="8182" width="7.5703125" customWidth="1"/>
    <col min="8183" max="8183" width="6.7109375" bestFit="1" customWidth="1"/>
    <col min="8184" max="8184" width="5" bestFit="1" customWidth="1"/>
    <col min="8185" max="8185" width="6.42578125" customWidth="1"/>
    <col min="8186" max="8186" width="10.7109375" customWidth="1"/>
    <col min="8187" max="8187" width="17.85546875" customWidth="1"/>
    <col min="8188" max="8188" width="18.5703125" customWidth="1"/>
    <col min="8422" max="8422" width="21.28515625" bestFit="1" customWidth="1"/>
    <col min="8423" max="8423" width="21.42578125" bestFit="1" customWidth="1"/>
    <col min="8424" max="8424" width="60.5703125" customWidth="1"/>
    <col min="8425" max="8425" width="8.42578125" bestFit="1" customWidth="1"/>
    <col min="8426" max="8426" width="6.28515625" bestFit="1" customWidth="1"/>
    <col min="8428" max="8428" width="16.28515625" customWidth="1"/>
    <col min="8429" max="8429" width="0" hidden="1" customWidth="1"/>
    <col min="8430" max="8430" width="16.5703125" customWidth="1"/>
    <col min="8432" max="8432" width="21.42578125" customWidth="1"/>
    <col min="8433" max="8433" width="16.28515625" customWidth="1"/>
    <col min="8434" max="8434" width="44.85546875" customWidth="1"/>
    <col min="8438" max="8438" width="7.5703125" customWidth="1"/>
    <col min="8439" max="8439" width="6.7109375" bestFit="1" customWidth="1"/>
    <col min="8440" max="8440" width="5" bestFit="1" customWidth="1"/>
    <col min="8441" max="8441" width="6.42578125" customWidth="1"/>
    <col min="8442" max="8442" width="10.7109375" customWidth="1"/>
    <col min="8443" max="8443" width="17.85546875" customWidth="1"/>
    <col min="8444" max="8444" width="18.5703125" customWidth="1"/>
    <col min="8678" max="8678" width="21.28515625" bestFit="1" customWidth="1"/>
    <col min="8679" max="8679" width="21.42578125" bestFit="1" customWidth="1"/>
    <col min="8680" max="8680" width="60.5703125" customWidth="1"/>
    <col min="8681" max="8681" width="8.42578125" bestFit="1" customWidth="1"/>
    <col min="8682" max="8682" width="6.28515625" bestFit="1" customWidth="1"/>
    <col min="8684" max="8684" width="16.28515625" customWidth="1"/>
    <col min="8685" max="8685" width="0" hidden="1" customWidth="1"/>
    <col min="8686" max="8686" width="16.5703125" customWidth="1"/>
    <col min="8688" max="8688" width="21.42578125" customWidth="1"/>
    <col min="8689" max="8689" width="16.28515625" customWidth="1"/>
    <col min="8690" max="8690" width="44.85546875" customWidth="1"/>
    <col min="8694" max="8694" width="7.5703125" customWidth="1"/>
    <col min="8695" max="8695" width="6.7109375" bestFit="1" customWidth="1"/>
    <col min="8696" max="8696" width="5" bestFit="1" customWidth="1"/>
    <col min="8697" max="8697" width="6.42578125" customWidth="1"/>
    <col min="8698" max="8698" width="10.7109375" customWidth="1"/>
    <col min="8699" max="8699" width="17.85546875" customWidth="1"/>
    <col min="8700" max="8700" width="18.5703125" customWidth="1"/>
    <col min="8934" max="8934" width="21.28515625" bestFit="1" customWidth="1"/>
    <col min="8935" max="8935" width="21.42578125" bestFit="1" customWidth="1"/>
    <col min="8936" max="8936" width="60.5703125" customWidth="1"/>
    <col min="8937" max="8937" width="8.42578125" bestFit="1" customWidth="1"/>
    <col min="8938" max="8938" width="6.28515625" bestFit="1" customWidth="1"/>
    <col min="8940" max="8940" width="16.28515625" customWidth="1"/>
    <col min="8941" max="8941" width="0" hidden="1" customWidth="1"/>
    <col min="8942" max="8942" width="16.5703125" customWidth="1"/>
    <col min="8944" max="8944" width="21.42578125" customWidth="1"/>
    <col min="8945" max="8945" width="16.28515625" customWidth="1"/>
    <col min="8946" max="8946" width="44.85546875" customWidth="1"/>
    <col min="8950" max="8950" width="7.5703125" customWidth="1"/>
    <col min="8951" max="8951" width="6.7109375" bestFit="1" customWidth="1"/>
    <col min="8952" max="8952" width="5" bestFit="1" customWidth="1"/>
    <col min="8953" max="8953" width="6.42578125" customWidth="1"/>
    <col min="8954" max="8954" width="10.7109375" customWidth="1"/>
    <col min="8955" max="8955" width="17.85546875" customWidth="1"/>
    <col min="8956" max="8956" width="18.5703125" customWidth="1"/>
    <col min="9190" max="9190" width="21.28515625" bestFit="1" customWidth="1"/>
    <col min="9191" max="9191" width="21.42578125" bestFit="1" customWidth="1"/>
    <col min="9192" max="9192" width="60.5703125" customWidth="1"/>
    <col min="9193" max="9193" width="8.42578125" bestFit="1" customWidth="1"/>
    <col min="9194" max="9194" width="6.28515625" bestFit="1" customWidth="1"/>
    <col min="9196" max="9196" width="16.28515625" customWidth="1"/>
    <col min="9197" max="9197" width="0" hidden="1" customWidth="1"/>
    <col min="9198" max="9198" width="16.5703125" customWidth="1"/>
    <col min="9200" max="9200" width="21.42578125" customWidth="1"/>
    <col min="9201" max="9201" width="16.28515625" customWidth="1"/>
    <col min="9202" max="9202" width="44.85546875" customWidth="1"/>
    <col min="9206" max="9206" width="7.5703125" customWidth="1"/>
    <col min="9207" max="9207" width="6.7109375" bestFit="1" customWidth="1"/>
    <col min="9208" max="9208" width="5" bestFit="1" customWidth="1"/>
    <col min="9209" max="9209" width="6.42578125" customWidth="1"/>
    <col min="9210" max="9210" width="10.7109375" customWidth="1"/>
    <col min="9211" max="9211" width="17.85546875" customWidth="1"/>
    <col min="9212" max="9212" width="18.5703125" customWidth="1"/>
    <col min="9446" max="9446" width="21.28515625" bestFit="1" customWidth="1"/>
    <col min="9447" max="9447" width="21.42578125" bestFit="1" customWidth="1"/>
    <col min="9448" max="9448" width="60.5703125" customWidth="1"/>
    <col min="9449" max="9449" width="8.42578125" bestFit="1" customWidth="1"/>
    <col min="9450" max="9450" width="6.28515625" bestFit="1" customWidth="1"/>
    <col min="9452" max="9452" width="16.28515625" customWidth="1"/>
    <col min="9453" max="9453" width="0" hidden="1" customWidth="1"/>
    <col min="9454" max="9454" width="16.5703125" customWidth="1"/>
    <col min="9456" max="9456" width="21.42578125" customWidth="1"/>
    <col min="9457" max="9457" width="16.28515625" customWidth="1"/>
    <col min="9458" max="9458" width="44.85546875" customWidth="1"/>
    <col min="9462" max="9462" width="7.5703125" customWidth="1"/>
    <col min="9463" max="9463" width="6.7109375" bestFit="1" customWidth="1"/>
    <col min="9464" max="9464" width="5" bestFit="1" customWidth="1"/>
    <col min="9465" max="9465" width="6.42578125" customWidth="1"/>
    <col min="9466" max="9466" width="10.7109375" customWidth="1"/>
    <col min="9467" max="9467" width="17.85546875" customWidth="1"/>
    <col min="9468" max="9468" width="18.5703125" customWidth="1"/>
    <col min="9702" max="9702" width="21.28515625" bestFit="1" customWidth="1"/>
    <col min="9703" max="9703" width="21.42578125" bestFit="1" customWidth="1"/>
    <col min="9704" max="9704" width="60.5703125" customWidth="1"/>
    <col min="9705" max="9705" width="8.42578125" bestFit="1" customWidth="1"/>
    <col min="9706" max="9706" width="6.28515625" bestFit="1" customWidth="1"/>
    <col min="9708" max="9708" width="16.28515625" customWidth="1"/>
    <col min="9709" max="9709" width="0" hidden="1" customWidth="1"/>
    <col min="9710" max="9710" width="16.5703125" customWidth="1"/>
    <col min="9712" max="9712" width="21.42578125" customWidth="1"/>
    <col min="9713" max="9713" width="16.28515625" customWidth="1"/>
    <col min="9714" max="9714" width="44.85546875" customWidth="1"/>
    <col min="9718" max="9718" width="7.5703125" customWidth="1"/>
    <col min="9719" max="9719" width="6.7109375" bestFit="1" customWidth="1"/>
    <col min="9720" max="9720" width="5" bestFit="1" customWidth="1"/>
    <col min="9721" max="9721" width="6.42578125" customWidth="1"/>
    <col min="9722" max="9722" width="10.7109375" customWidth="1"/>
    <col min="9723" max="9723" width="17.85546875" customWidth="1"/>
    <col min="9724" max="9724" width="18.5703125" customWidth="1"/>
    <col min="9958" max="9958" width="21.28515625" bestFit="1" customWidth="1"/>
    <col min="9959" max="9959" width="21.42578125" bestFit="1" customWidth="1"/>
    <col min="9960" max="9960" width="60.5703125" customWidth="1"/>
    <col min="9961" max="9961" width="8.42578125" bestFit="1" customWidth="1"/>
    <col min="9962" max="9962" width="6.28515625" bestFit="1" customWidth="1"/>
    <col min="9964" max="9964" width="16.28515625" customWidth="1"/>
    <col min="9965" max="9965" width="0" hidden="1" customWidth="1"/>
    <col min="9966" max="9966" width="16.5703125" customWidth="1"/>
    <col min="9968" max="9968" width="21.42578125" customWidth="1"/>
    <col min="9969" max="9969" width="16.28515625" customWidth="1"/>
    <col min="9970" max="9970" width="44.85546875" customWidth="1"/>
    <col min="9974" max="9974" width="7.5703125" customWidth="1"/>
    <col min="9975" max="9975" width="6.7109375" bestFit="1" customWidth="1"/>
    <col min="9976" max="9976" width="5" bestFit="1" customWidth="1"/>
    <col min="9977" max="9977" width="6.42578125" customWidth="1"/>
    <col min="9978" max="9978" width="10.7109375" customWidth="1"/>
    <col min="9979" max="9979" width="17.85546875" customWidth="1"/>
    <col min="9980" max="9980" width="18.5703125" customWidth="1"/>
    <col min="10214" max="10214" width="21.28515625" bestFit="1" customWidth="1"/>
    <col min="10215" max="10215" width="21.42578125" bestFit="1" customWidth="1"/>
    <col min="10216" max="10216" width="60.5703125" customWidth="1"/>
    <col min="10217" max="10217" width="8.42578125" bestFit="1" customWidth="1"/>
    <col min="10218" max="10218" width="6.28515625" bestFit="1" customWidth="1"/>
    <col min="10220" max="10220" width="16.28515625" customWidth="1"/>
    <col min="10221" max="10221" width="0" hidden="1" customWidth="1"/>
    <col min="10222" max="10222" width="16.5703125" customWidth="1"/>
    <col min="10224" max="10224" width="21.42578125" customWidth="1"/>
    <col min="10225" max="10225" width="16.28515625" customWidth="1"/>
    <col min="10226" max="10226" width="44.85546875" customWidth="1"/>
    <col min="10230" max="10230" width="7.5703125" customWidth="1"/>
    <col min="10231" max="10231" width="6.7109375" bestFit="1" customWidth="1"/>
    <col min="10232" max="10232" width="5" bestFit="1" customWidth="1"/>
    <col min="10233" max="10233" width="6.42578125" customWidth="1"/>
    <col min="10234" max="10234" width="10.7109375" customWidth="1"/>
    <col min="10235" max="10235" width="17.85546875" customWidth="1"/>
    <col min="10236" max="10236" width="18.5703125" customWidth="1"/>
    <col min="10470" max="10470" width="21.28515625" bestFit="1" customWidth="1"/>
    <col min="10471" max="10471" width="21.42578125" bestFit="1" customWidth="1"/>
    <col min="10472" max="10472" width="60.5703125" customWidth="1"/>
    <col min="10473" max="10473" width="8.42578125" bestFit="1" customWidth="1"/>
    <col min="10474" max="10474" width="6.28515625" bestFit="1" customWidth="1"/>
    <col min="10476" max="10476" width="16.28515625" customWidth="1"/>
    <col min="10477" max="10477" width="0" hidden="1" customWidth="1"/>
    <col min="10478" max="10478" width="16.5703125" customWidth="1"/>
    <col min="10480" max="10480" width="21.42578125" customWidth="1"/>
    <col min="10481" max="10481" width="16.28515625" customWidth="1"/>
    <col min="10482" max="10482" width="44.85546875" customWidth="1"/>
    <col min="10486" max="10486" width="7.5703125" customWidth="1"/>
    <col min="10487" max="10487" width="6.7109375" bestFit="1" customWidth="1"/>
    <col min="10488" max="10488" width="5" bestFit="1" customWidth="1"/>
    <col min="10489" max="10489" width="6.42578125" customWidth="1"/>
    <col min="10490" max="10490" width="10.7109375" customWidth="1"/>
    <col min="10491" max="10491" width="17.85546875" customWidth="1"/>
    <col min="10492" max="10492" width="18.5703125" customWidth="1"/>
    <col min="10726" max="10726" width="21.28515625" bestFit="1" customWidth="1"/>
    <col min="10727" max="10727" width="21.42578125" bestFit="1" customWidth="1"/>
    <col min="10728" max="10728" width="60.5703125" customWidth="1"/>
    <col min="10729" max="10729" width="8.42578125" bestFit="1" customWidth="1"/>
    <col min="10730" max="10730" width="6.28515625" bestFit="1" customWidth="1"/>
    <col min="10732" max="10732" width="16.28515625" customWidth="1"/>
    <col min="10733" max="10733" width="0" hidden="1" customWidth="1"/>
    <col min="10734" max="10734" width="16.5703125" customWidth="1"/>
    <col min="10736" max="10736" width="21.42578125" customWidth="1"/>
    <col min="10737" max="10737" width="16.28515625" customWidth="1"/>
    <col min="10738" max="10738" width="44.85546875" customWidth="1"/>
    <col min="10742" max="10742" width="7.5703125" customWidth="1"/>
    <col min="10743" max="10743" width="6.7109375" bestFit="1" customWidth="1"/>
    <col min="10744" max="10744" width="5" bestFit="1" customWidth="1"/>
    <col min="10745" max="10745" width="6.42578125" customWidth="1"/>
    <col min="10746" max="10746" width="10.7109375" customWidth="1"/>
    <col min="10747" max="10747" width="17.85546875" customWidth="1"/>
    <col min="10748" max="10748" width="18.5703125" customWidth="1"/>
    <col min="10982" max="10982" width="21.28515625" bestFit="1" customWidth="1"/>
    <col min="10983" max="10983" width="21.42578125" bestFit="1" customWidth="1"/>
    <col min="10984" max="10984" width="60.5703125" customWidth="1"/>
    <col min="10985" max="10985" width="8.42578125" bestFit="1" customWidth="1"/>
    <col min="10986" max="10986" width="6.28515625" bestFit="1" customWidth="1"/>
    <col min="10988" max="10988" width="16.28515625" customWidth="1"/>
    <col min="10989" max="10989" width="0" hidden="1" customWidth="1"/>
    <col min="10990" max="10990" width="16.5703125" customWidth="1"/>
    <col min="10992" max="10992" width="21.42578125" customWidth="1"/>
    <col min="10993" max="10993" width="16.28515625" customWidth="1"/>
    <col min="10994" max="10994" width="44.85546875" customWidth="1"/>
    <col min="10998" max="10998" width="7.5703125" customWidth="1"/>
    <col min="10999" max="10999" width="6.7109375" bestFit="1" customWidth="1"/>
    <col min="11000" max="11000" width="5" bestFit="1" customWidth="1"/>
    <col min="11001" max="11001" width="6.42578125" customWidth="1"/>
    <col min="11002" max="11002" width="10.7109375" customWidth="1"/>
    <col min="11003" max="11003" width="17.85546875" customWidth="1"/>
    <col min="11004" max="11004" width="18.5703125" customWidth="1"/>
    <col min="11238" max="11238" width="21.28515625" bestFit="1" customWidth="1"/>
    <col min="11239" max="11239" width="21.42578125" bestFit="1" customWidth="1"/>
    <col min="11240" max="11240" width="60.5703125" customWidth="1"/>
    <col min="11241" max="11241" width="8.42578125" bestFit="1" customWidth="1"/>
    <col min="11242" max="11242" width="6.28515625" bestFit="1" customWidth="1"/>
    <col min="11244" max="11244" width="16.28515625" customWidth="1"/>
    <col min="11245" max="11245" width="0" hidden="1" customWidth="1"/>
    <col min="11246" max="11246" width="16.5703125" customWidth="1"/>
    <col min="11248" max="11248" width="21.42578125" customWidth="1"/>
    <col min="11249" max="11249" width="16.28515625" customWidth="1"/>
    <col min="11250" max="11250" width="44.85546875" customWidth="1"/>
    <col min="11254" max="11254" width="7.5703125" customWidth="1"/>
    <col min="11255" max="11255" width="6.7109375" bestFit="1" customWidth="1"/>
    <col min="11256" max="11256" width="5" bestFit="1" customWidth="1"/>
    <col min="11257" max="11257" width="6.42578125" customWidth="1"/>
    <col min="11258" max="11258" width="10.7109375" customWidth="1"/>
    <col min="11259" max="11259" width="17.85546875" customWidth="1"/>
    <col min="11260" max="11260" width="18.5703125" customWidth="1"/>
    <col min="11494" max="11494" width="21.28515625" bestFit="1" customWidth="1"/>
    <col min="11495" max="11495" width="21.42578125" bestFit="1" customWidth="1"/>
    <col min="11496" max="11496" width="60.5703125" customWidth="1"/>
    <col min="11497" max="11497" width="8.42578125" bestFit="1" customWidth="1"/>
    <col min="11498" max="11498" width="6.28515625" bestFit="1" customWidth="1"/>
    <col min="11500" max="11500" width="16.28515625" customWidth="1"/>
    <col min="11501" max="11501" width="0" hidden="1" customWidth="1"/>
    <col min="11502" max="11502" width="16.5703125" customWidth="1"/>
    <col min="11504" max="11504" width="21.42578125" customWidth="1"/>
    <col min="11505" max="11505" width="16.28515625" customWidth="1"/>
    <col min="11506" max="11506" width="44.85546875" customWidth="1"/>
    <col min="11510" max="11510" width="7.5703125" customWidth="1"/>
    <col min="11511" max="11511" width="6.7109375" bestFit="1" customWidth="1"/>
    <col min="11512" max="11512" width="5" bestFit="1" customWidth="1"/>
    <col min="11513" max="11513" width="6.42578125" customWidth="1"/>
    <col min="11514" max="11514" width="10.7109375" customWidth="1"/>
    <col min="11515" max="11515" width="17.85546875" customWidth="1"/>
    <col min="11516" max="11516" width="18.5703125" customWidth="1"/>
    <col min="11750" max="11750" width="21.28515625" bestFit="1" customWidth="1"/>
    <col min="11751" max="11751" width="21.42578125" bestFit="1" customWidth="1"/>
    <col min="11752" max="11752" width="60.5703125" customWidth="1"/>
    <col min="11753" max="11753" width="8.42578125" bestFit="1" customWidth="1"/>
    <col min="11754" max="11754" width="6.28515625" bestFit="1" customWidth="1"/>
    <col min="11756" max="11756" width="16.28515625" customWidth="1"/>
    <col min="11757" max="11757" width="0" hidden="1" customWidth="1"/>
    <col min="11758" max="11758" width="16.5703125" customWidth="1"/>
    <col min="11760" max="11760" width="21.42578125" customWidth="1"/>
    <col min="11761" max="11761" width="16.28515625" customWidth="1"/>
    <col min="11762" max="11762" width="44.85546875" customWidth="1"/>
    <col min="11766" max="11766" width="7.5703125" customWidth="1"/>
    <col min="11767" max="11767" width="6.7109375" bestFit="1" customWidth="1"/>
    <col min="11768" max="11768" width="5" bestFit="1" customWidth="1"/>
    <col min="11769" max="11769" width="6.42578125" customWidth="1"/>
    <col min="11770" max="11770" width="10.7109375" customWidth="1"/>
    <col min="11771" max="11771" width="17.85546875" customWidth="1"/>
    <col min="11772" max="11772" width="18.5703125" customWidth="1"/>
    <col min="12006" max="12006" width="21.28515625" bestFit="1" customWidth="1"/>
    <col min="12007" max="12007" width="21.42578125" bestFit="1" customWidth="1"/>
    <col min="12008" max="12008" width="60.5703125" customWidth="1"/>
    <col min="12009" max="12009" width="8.42578125" bestFit="1" customWidth="1"/>
    <col min="12010" max="12010" width="6.28515625" bestFit="1" customWidth="1"/>
    <col min="12012" max="12012" width="16.28515625" customWidth="1"/>
    <col min="12013" max="12013" width="0" hidden="1" customWidth="1"/>
    <col min="12014" max="12014" width="16.5703125" customWidth="1"/>
    <col min="12016" max="12016" width="21.42578125" customWidth="1"/>
    <col min="12017" max="12017" width="16.28515625" customWidth="1"/>
    <col min="12018" max="12018" width="44.85546875" customWidth="1"/>
    <col min="12022" max="12022" width="7.5703125" customWidth="1"/>
    <col min="12023" max="12023" width="6.7109375" bestFit="1" customWidth="1"/>
    <col min="12024" max="12024" width="5" bestFit="1" customWidth="1"/>
    <col min="12025" max="12025" width="6.42578125" customWidth="1"/>
    <col min="12026" max="12026" width="10.7109375" customWidth="1"/>
    <col min="12027" max="12027" width="17.85546875" customWidth="1"/>
    <col min="12028" max="12028" width="18.5703125" customWidth="1"/>
    <col min="12262" max="12262" width="21.28515625" bestFit="1" customWidth="1"/>
    <col min="12263" max="12263" width="21.42578125" bestFit="1" customWidth="1"/>
    <col min="12264" max="12264" width="60.5703125" customWidth="1"/>
    <col min="12265" max="12265" width="8.42578125" bestFit="1" customWidth="1"/>
    <col min="12266" max="12266" width="6.28515625" bestFit="1" customWidth="1"/>
    <col min="12268" max="12268" width="16.28515625" customWidth="1"/>
    <col min="12269" max="12269" width="0" hidden="1" customWidth="1"/>
    <col min="12270" max="12270" width="16.5703125" customWidth="1"/>
    <col min="12272" max="12272" width="21.42578125" customWidth="1"/>
    <col min="12273" max="12273" width="16.28515625" customWidth="1"/>
    <col min="12274" max="12274" width="44.85546875" customWidth="1"/>
    <col min="12278" max="12278" width="7.5703125" customWidth="1"/>
    <col min="12279" max="12279" width="6.7109375" bestFit="1" customWidth="1"/>
    <col min="12280" max="12280" width="5" bestFit="1" customWidth="1"/>
    <col min="12281" max="12281" width="6.42578125" customWidth="1"/>
    <col min="12282" max="12282" width="10.7109375" customWidth="1"/>
    <col min="12283" max="12283" width="17.85546875" customWidth="1"/>
    <col min="12284" max="12284" width="18.5703125" customWidth="1"/>
    <col min="12518" max="12518" width="21.28515625" bestFit="1" customWidth="1"/>
    <col min="12519" max="12519" width="21.42578125" bestFit="1" customWidth="1"/>
    <col min="12520" max="12520" width="60.5703125" customWidth="1"/>
    <col min="12521" max="12521" width="8.42578125" bestFit="1" customWidth="1"/>
    <col min="12522" max="12522" width="6.28515625" bestFit="1" customWidth="1"/>
    <col min="12524" max="12524" width="16.28515625" customWidth="1"/>
    <col min="12525" max="12525" width="0" hidden="1" customWidth="1"/>
    <col min="12526" max="12526" width="16.5703125" customWidth="1"/>
    <col min="12528" max="12528" width="21.42578125" customWidth="1"/>
    <col min="12529" max="12529" width="16.28515625" customWidth="1"/>
    <col min="12530" max="12530" width="44.85546875" customWidth="1"/>
    <col min="12534" max="12534" width="7.5703125" customWidth="1"/>
    <col min="12535" max="12535" width="6.7109375" bestFit="1" customWidth="1"/>
    <col min="12536" max="12536" width="5" bestFit="1" customWidth="1"/>
    <col min="12537" max="12537" width="6.42578125" customWidth="1"/>
    <col min="12538" max="12538" width="10.7109375" customWidth="1"/>
    <col min="12539" max="12539" width="17.85546875" customWidth="1"/>
    <col min="12540" max="12540" width="18.5703125" customWidth="1"/>
    <col min="12774" max="12774" width="21.28515625" bestFit="1" customWidth="1"/>
    <col min="12775" max="12775" width="21.42578125" bestFit="1" customWidth="1"/>
    <col min="12776" max="12776" width="60.5703125" customWidth="1"/>
    <col min="12777" max="12777" width="8.42578125" bestFit="1" customWidth="1"/>
    <col min="12778" max="12778" width="6.28515625" bestFit="1" customWidth="1"/>
    <col min="12780" max="12780" width="16.28515625" customWidth="1"/>
    <col min="12781" max="12781" width="0" hidden="1" customWidth="1"/>
    <col min="12782" max="12782" width="16.5703125" customWidth="1"/>
    <col min="12784" max="12784" width="21.42578125" customWidth="1"/>
    <col min="12785" max="12785" width="16.28515625" customWidth="1"/>
    <col min="12786" max="12786" width="44.85546875" customWidth="1"/>
    <col min="12790" max="12790" width="7.5703125" customWidth="1"/>
    <col min="12791" max="12791" width="6.7109375" bestFit="1" customWidth="1"/>
    <col min="12792" max="12792" width="5" bestFit="1" customWidth="1"/>
    <col min="12793" max="12793" width="6.42578125" customWidth="1"/>
    <col min="12794" max="12794" width="10.7109375" customWidth="1"/>
    <col min="12795" max="12795" width="17.85546875" customWidth="1"/>
    <col min="12796" max="12796" width="18.5703125" customWidth="1"/>
    <col min="13030" max="13030" width="21.28515625" bestFit="1" customWidth="1"/>
    <col min="13031" max="13031" width="21.42578125" bestFit="1" customWidth="1"/>
    <col min="13032" max="13032" width="60.5703125" customWidth="1"/>
    <col min="13033" max="13033" width="8.42578125" bestFit="1" customWidth="1"/>
    <col min="13034" max="13034" width="6.28515625" bestFit="1" customWidth="1"/>
    <col min="13036" max="13036" width="16.28515625" customWidth="1"/>
    <col min="13037" max="13037" width="0" hidden="1" customWidth="1"/>
    <col min="13038" max="13038" width="16.5703125" customWidth="1"/>
    <col min="13040" max="13040" width="21.42578125" customWidth="1"/>
    <col min="13041" max="13041" width="16.28515625" customWidth="1"/>
    <col min="13042" max="13042" width="44.85546875" customWidth="1"/>
    <col min="13046" max="13046" width="7.5703125" customWidth="1"/>
    <col min="13047" max="13047" width="6.7109375" bestFit="1" customWidth="1"/>
    <col min="13048" max="13048" width="5" bestFit="1" customWidth="1"/>
    <col min="13049" max="13049" width="6.42578125" customWidth="1"/>
    <col min="13050" max="13050" width="10.7109375" customWidth="1"/>
    <col min="13051" max="13051" width="17.85546875" customWidth="1"/>
    <col min="13052" max="13052" width="18.5703125" customWidth="1"/>
    <col min="13286" max="13286" width="21.28515625" bestFit="1" customWidth="1"/>
    <col min="13287" max="13287" width="21.42578125" bestFit="1" customWidth="1"/>
    <col min="13288" max="13288" width="60.5703125" customWidth="1"/>
    <col min="13289" max="13289" width="8.42578125" bestFit="1" customWidth="1"/>
    <col min="13290" max="13290" width="6.28515625" bestFit="1" customWidth="1"/>
    <col min="13292" max="13292" width="16.28515625" customWidth="1"/>
    <col min="13293" max="13293" width="0" hidden="1" customWidth="1"/>
    <col min="13294" max="13294" width="16.5703125" customWidth="1"/>
    <col min="13296" max="13296" width="21.42578125" customWidth="1"/>
    <col min="13297" max="13297" width="16.28515625" customWidth="1"/>
    <col min="13298" max="13298" width="44.85546875" customWidth="1"/>
    <col min="13302" max="13302" width="7.5703125" customWidth="1"/>
    <col min="13303" max="13303" width="6.7109375" bestFit="1" customWidth="1"/>
    <col min="13304" max="13304" width="5" bestFit="1" customWidth="1"/>
    <col min="13305" max="13305" width="6.42578125" customWidth="1"/>
    <col min="13306" max="13306" width="10.7109375" customWidth="1"/>
    <col min="13307" max="13307" width="17.85546875" customWidth="1"/>
    <col min="13308" max="13308" width="18.5703125" customWidth="1"/>
    <col min="13542" max="13542" width="21.28515625" bestFit="1" customWidth="1"/>
    <col min="13543" max="13543" width="21.42578125" bestFit="1" customWidth="1"/>
    <col min="13544" max="13544" width="60.5703125" customWidth="1"/>
    <col min="13545" max="13545" width="8.42578125" bestFit="1" customWidth="1"/>
    <col min="13546" max="13546" width="6.28515625" bestFit="1" customWidth="1"/>
    <col min="13548" max="13548" width="16.28515625" customWidth="1"/>
    <col min="13549" max="13549" width="0" hidden="1" customWidth="1"/>
    <col min="13550" max="13550" width="16.5703125" customWidth="1"/>
    <col min="13552" max="13552" width="21.42578125" customWidth="1"/>
    <col min="13553" max="13553" width="16.28515625" customWidth="1"/>
    <col min="13554" max="13554" width="44.85546875" customWidth="1"/>
    <col min="13558" max="13558" width="7.5703125" customWidth="1"/>
    <col min="13559" max="13559" width="6.7109375" bestFit="1" customWidth="1"/>
    <col min="13560" max="13560" width="5" bestFit="1" customWidth="1"/>
    <col min="13561" max="13561" width="6.42578125" customWidth="1"/>
    <col min="13562" max="13562" width="10.7109375" customWidth="1"/>
    <col min="13563" max="13563" width="17.85546875" customWidth="1"/>
    <col min="13564" max="13564" width="18.5703125" customWidth="1"/>
    <col min="13798" max="13798" width="21.28515625" bestFit="1" customWidth="1"/>
    <col min="13799" max="13799" width="21.42578125" bestFit="1" customWidth="1"/>
    <col min="13800" max="13800" width="60.5703125" customWidth="1"/>
    <col min="13801" max="13801" width="8.42578125" bestFit="1" customWidth="1"/>
    <col min="13802" max="13802" width="6.28515625" bestFit="1" customWidth="1"/>
    <col min="13804" max="13804" width="16.28515625" customWidth="1"/>
    <col min="13805" max="13805" width="0" hidden="1" customWidth="1"/>
    <col min="13806" max="13806" width="16.5703125" customWidth="1"/>
    <col min="13808" max="13808" width="21.42578125" customWidth="1"/>
    <col min="13809" max="13809" width="16.28515625" customWidth="1"/>
    <col min="13810" max="13810" width="44.85546875" customWidth="1"/>
    <col min="13814" max="13814" width="7.5703125" customWidth="1"/>
    <col min="13815" max="13815" width="6.7109375" bestFit="1" customWidth="1"/>
    <col min="13816" max="13816" width="5" bestFit="1" customWidth="1"/>
    <col min="13817" max="13817" width="6.42578125" customWidth="1"/>
    <col min="13818" max="13818" width="10.7109375" customWidth="1"/>
    <col min="13819" max="13819" width="17.85546875" customWidth="1"/>
    <col min="13820" max="13820" width="18.5703125" customWidth="1"/>
    <col min="14054" max="14054" width="21.28515625" bestFit="1" customWidth="1"/>
    <col min="14055" max="14055" width="21.42578125" bestFit="1" customWidth="1"/>
    <col min="14056" max="14056" width="60.5703125" customWidth="1"/>
    <col min="14057" max="14057" width="8.42578125" bestFit="1" customWidth="1"/>
    <col min="14058" max="14058" width="6.28515625" bestFit="1" customWidth="1"/>
    <col min="14060" max="14060" width="16.28515625" customWidth="1"/>
    <col min="14061" max="14061" width="0" hidden="1" customWidth="1"/>
    <col min="14062" max="14062" width="16.5703125" customWidth="1"/>
    <col min="14064" max="14064" width="21.42578125" customWidth="1"/>
    <col min="14065" max="14065" width="16.28515625" customWidth="1"/>
    <col min="14066" max="14066" width="44.85546875" customWidth="1"/>
    <col min="14070" max="14070" width="7.5703125" customWidth="1"/>
    <col min="14071" max="14071" width="6.7109375" bestFit="1" customWidth="1"/>
    <col min="14072" max="14072" width="5" bestFit="1" customWidth="1"/>
    <col min="14073" max="14073" width="6.42578125" customWidth="1"/>
    <col min="14074" max="14074" width="10.7109375" customWidth="1"/>
    <col min="14075" max="14075" width="17.85546875" customWidth="1"/>
    <col min="14076" max="14076" width="18.5703125" customWidth="1"/>
    <col min="14310" max="14310" width="21.28515625" bestFit="1" customWidth="1"/>
    <col min="14311" max="14311" width="21.42578125" bestFit="1" customWidth="1"/>
    <col min="14312" max="14312" width="60.5703125" customWidth="1"/>
    <col min="14313" max="14313" width="8.42578125" bestFit="1" customWidth="1"/>
    <col min="14314" max="14314" width="6.28515625" bestFit="1" customWidth="1"/>
    <col min="14316" max="14316" width="16.28515625" customWidth="1"/>
    <col min="14317" max="14317" width="0" hidden="1" customWidth="1"/>
    <col min="14318" max="14318" width="16.5703125" customWidth="1"/>
    <col min="14320" max="14320" width="21.42578125" customWidth="1"/>
    <col min="14321" max="14321" width="16.28515625" customWidth="1"/>
    <col min="14322" max="14322" width="44.85546875" customWidth="1"/>
    <col min="14326" max="14326" width="7.5703125" customWidth="1"/>
    <col min="14327" max="14327" width="6.7109375" bestFit="1" customWidth="1"/>
    <col min="14328" max="14328" width="5" bestFit="1" customWidth="1"/>
    <col min="14329" max="14329" width="6.42578125" customWidth="1"/>
    <col min="14330" max="14330" width="10.7109375" customWidth="1"/>
    <col min="14331" max="14331" width="17.85546875" customWidth="1"/>
    <col min="14332" max="14332" width="18.5703125" customWidth="1"/>
    <col min="14566" max="14566" width="21.28515625" bestFit="1" customWidth="1"/>
    <col min="14567" max="14567" width="21.42578125" bestFit="1" customWidth="1"/>
    <col min="14568" max="14568" width="60.5703125" customWidth="1"/>
    <col min="14569" max="14569" width="8.42578125" bestFit="1" customWidth="1"/>
    <col min="14570" max="14570" width="6.28515625" bestFit="1" customWidth="1"/>
    <col min="14572" max="14572" width="16.28515625" customWidth="1"/>
    <col min="14573" max="14573" width="0" hidden="1" customWidth="1"/>
    <col min="14574" max="14574" width="16.5703125" customWidth="1"/>
    <col min="14576" max="14576" width="21.42578125" customWidth="1"/>
    <col min="14577" max="14577" width="16.28515625" customWidth="1"/>
    <col min="14578" max="14578" width="44.85546875" customWidth="1"/>
    <col min="14582" max="14582" width="7.5703125" customWidth="1"/>
    <col min="14583" max="14583" width="6.7109375" bestFit="1" customWidth="1"/>
    <col min="14584" max="14584" width="5" bestFit="1" customWidth="1"/>
    <col min="14585" max="14585" width="6.42578125" customWidth="1"/>
    <col min="14586" max="14586" width="10.7109375" customWidth="1"/>
    <col min="14587" max="14587" width="17.85546875" customWidth="1"/>
    <col min="14588" max="14588" width="18.5703125" customWidth="1"/>
    <col min="14822" max="14822" width="21.28515625" bestFit="1" customWidth="1"/>
    <col min="14823" max="14823" width="21.42578125" bestFit="1" customWidth="1"/>
    <col min="14824" max="14824" width="60.5703125" customWidth="1"/>
    <col min="14825" max="14825" width="8.42578125" bestFit="1" customWidth="1"/>
    <col min="14826" max="14826" width="6.28515625" bestFit="1" customWidth="1"/>
    <col min="14828" max="14828" width="16.28515625" customWidth="1"/>
    <col min="14829" max="14829" width="0" hidden="1" customWidth="1"/>
    <col min="14830" max="14830" width="16.5703125" customWidth="1"/>
    <col min="14832" max="14832" width="21.42578125" customWidth="1"/>
    <col min="14833" max="14833" width="16.28515625" customWidth="1"/>
    <col min="14834" max="14834" width="44.85546875" customWidth="1"/>
    <col min="14838" max="14838" width="7.5703125" customWidth="1"/>
    <col min="14839" max="14839" width="6.7109375" bestFit="1" customWidth="1"/>
    <col min="14840" max="14840" width="5" bestFit="1" customWidth="1"/>
    <col min="14841" max="14841" width="6.42578125" customWidth="1"/>
    <col min="14842" max="14842" width="10.7109375" customWidth="1"/>
    <col min="14843" max="14843" width="17.85546875" customWidth="1"/>
    <col min="14844" max="14844" width="18.5703125" customWidth="1"/>
    <col min="15078" max="15078" width="21.28515625" bestFit="1" customWidth="1"/>
    <col min="15079" max="15079" width="21.42578125" bestFit="1" customWidth="1"/>
    <col min="15080" max="15080" width="60.5703125" customWidth="1"/>
    <col min="15081" max="15081" width="8.42578125" bestFit="1" customWidth="1"/>
    <col min="15082" max="15082" width="6.28515625" bestFit="1" customWidth="1"/>
    <col min="15084" max="15084" width="16.28515625" customWidth="1"/>
    <col min="15085" max="15085" width="0" hidden="1" customWidth="1"/>
    <col min="15086" max="15086" width="16.5703125" customWidth="1"/>
    <col min="15088" max="15088" width="21.42578125" customWidth="1"/>
    <col min="15089" max="15089" width="16.28515625" customWidth="1"/>
    <col min="15090" max="15090" width="44.85546875" customWidth="1"/>
    <col min="15094" max="15094" width="7.5703125" customWidth="1"/>
    <col min="15095" max="15095" width="6.7109375" bestFit="1" customWidth="1"/>
    <col min="15096" max="15096" width="5" bestFit="1" customWidth="1"/>
    <col min="15097" max="15097" width="6.42578125" customWidth="1"/>
    <col min="15098" max="15098" width="10.7109375" customWidth="1"/>
    <col min="15099" max="15099" width="17.85546875" customWidth="1"/>
    <col min="15100" max="15100" width="18.5703125" customWidth="1"/>
    <col min="15334" max="15334" width="21.28515625" bestFit="1" customWidth="1"/>
    <col min="15335" max="15335" width="21.42578125" bestFit="1" customWidth="1"/>
    <col min="15336" max="15336" width="60.5703125" customWidth="1"/>
    <col min="15337" max="15337" width="8.42578125" bestFit="1" customWidth="1"/>
    <col min="15338" max="15338" width="6.28515625" bestFit="1" customWidth="1"/>
    <col min="15340" max="15340" width="16.28515625" customWidth="1"/>
    <col min="15341" max="15341" width="0" hidden="1" customWidth="1"/>
    <col min="15342" max="15342" width="16.5703125" customWidth="1"/>
    <col min="15344" max="15344" width="21.42578125" customWidth="1"/>
    <col min="15345" max="15345" width="16.28515625" customWidth="1"/>
    <col min="15346" max="15346" width="44.85546875" customWidth="1"/>
    <col min="15350" max="15350" width="7.5703125" customWidth="1"/>
    <col min="15351" max="15351" width="6.7109375" bestFit="1" customWidth="1"/>
    <col min="15352" max="15352" width="5" bestFit="1" customWidth="1"/>
    <col min="15353" max="15353" width="6.42578125" customWidth="1"/>
    <col min="15354" max="15354" width="10.7109375" customWidth="1"/>
    <col min="15355" max="15355" width="17.85546875" customWidth="1"/>
    <col min="15356" max="15356" width="18.5703125" customWidth="1"/>
    <col min="15590" max="15590" width="21.28515625" bestFit="1" customWidth="1"/>
    <col min="15591" max="15591" width="21.42578125" bestFit="1" customWidth="1"/>
    <col min="15592" max="15592" width="60.5703125" customWidth="1"/>
    <col min="15593" max="15593" width="8.42578125" bestFit="1" customWidth="1"/>
    <col min="15594" max="15594" width="6.28515625" bestFit="1" customWidth="1"/>
    <col min="15596" max="15596" width="16.28515625" customWidth="1"/>
    <col min="15597" max="15597" width="0" hidden="1" customWidth="1"/>
    <col min="15598" max="15598" width="16.5703125" customWidth="1"/>
    <col min="15600" max="15600" width="21.42578125" customWidth="1"/>
    <col min="15601" max="15601" width="16.28515625" customWidth="1"/>
    <col min="15602" max="15602" width="44.85546875" customWidth="1"/>
    <col min="15606" max="15606" width="7.5703125" customWidth="1"/>
    <col min="15607" max="15607" width="6.7109375" bestFit="1" customWidth="1"/>
    <col min="15608" max="15608" width="5" bestFit="1" customWidth="1"/>
    <col min="15609" max="15609" width="6.42578125" customWidth="1"/>
    <col min="15610" max="15610" width="10.7109375" customWidth="1"/>
    <col min="15611" max="15611" width="17.85546875" customWidth="1"/>
    <col min="15612" max="15612" width="18.5703125" customWidth="1"/>
    <col min="15846" max="15846" width="21.28515625" bestFit="1" customWidth="1"/>
    <col min="15847" max="15847" width="21.42578125" bestFit="1" customWidth="1"/>
    <col min="15848" max="15848" width="60.5703125" customWidth="1"/>
    <col min="15849" max="15849" width="8.42578125" bestFit="1" customWidth="1"/>
    <col min="15850" max="15850" width="6.28515625" bestFit="1" customWidth="1"/>
    <col min="15852" max="15852" width="16.28515625" customWidth="1"/>
    <col min="15853" max="15853" width="0" hidden="1" customWidth="1"/>
    <col min="15854" max="15854" width="16.5703125" customWidth="1"/>
    <col min="15856" max="15856" width="21.42578125" customWidth="1"/>
    <col min="15857" max="15857" width="16.28515625" customWidth="1"/>
    <col min="15858" max="15858" width="44.85546875" customWidth="1"/>
    <col min="15862" max="15862" width="7.5703125" customWidth="1"/>
    <col min="15863" max="15863" width="6.7109375" bestFit="1" customWidth="1"/>
    <col min="15864" max="15864" width="5" bestFit="1" customWidth="1"/>
    <col min="15865" max="15865" width="6.42578125" customWidth="1"/>
    <col min="15866" max="15866" width="10.7109375" customWidth="1"/>
    <col min="15867" max="15867" width="17.85546875" customWidth="1"/>
    <col min="15868" max="15868" width="18.5703125" customWidth="1"/>
    <col min="16102" max="16102" width="21.28515625" bestFit="1" customWidth="1"/>
    <col min="16103" max="16103" width="21.42578125" bestFit="1" customWidth="1"/>
    <col min="16104" max="16104" width="60.5703125" customWidth="1"/>
    <col min="16105" max="16105" width="8.42578125" bestFit="1" customWidth="1"/>
    <col min="16106" max="16106" width="6.28515625" bestFit="1" customWidth="1"/>
    <col min="16108" max="16108" width="16.28515625" customWidth="1"/>
    <col min="16109" max="16109" width="0" hidden="1" customWidth="1"/>
    <col min="16110" max="16110" width="16.5703125" customWidth="1"/>
    <col min="16112" max="16112" width="21.42578125" customWidth="1"/>
    <col min="16113" max="16113" width="16.28515625" customWidth="1"/>
    <col min="16114" max="16114" width="44.85546875" customWidth="1"/>
    <col min="16118" max="16118" width="7.5703125" customWidth="1"/>
    <col min="16119" max="16119" width="6.7109375" bestFit="1" customWidth="1"/>
    <col min="16120" max="16120" width="5" bestFit="1" customWidth="1"/>
    <col min="16121" max="16121" width="6.42578125" customWidth="1"/>
    <col min="16122" max="16122" width="10.7109375" customWidth="1"/>
    <col min="16123" max="16123" width="17.85546875" customWidth="1"/>
    <col min="16124" max="16124" width="18.5703125" customWidth="1"/>
  </cols>
  <sheetData>
    <row r="2" spans="1:15" ht="21" x14ac:dyDescent="0.35">
      <c r="A2" s="313" t="s">
        <v>60</v>
      </c>
      <c r="B2" s="313"/>
      <c r="C2" s="313"/>
      <c r="D2" s="313"/>
      <c r="E2" s="313"/>
      <c r="F2" s="313"/>
      <c r="G2" s="313"/>
      <c r="H2" s="313"/>
      <c r="I2" s="313"/>
      <c r="J2" s="313"/>
      <c r="K2" s="313"/>
      <c r="L2" s="313"/>
      <c r="M2" s="313"/>
      <c r="N2" s="313"/>
      <c r="O2" s="313"/>
    </row>
    <row r="3" spans="1:15" ht="21" x14ac:dyDescent="0.35">
      <c r="A3" s="313" t="s">
        <v>198</v>
      </c>
      <c r="B3" s="313"/>
      <c r="C3" s="313"/>
      <c r="D3" s="313"/>
      <c r="E3" s="313"/>
      <c r="F3" s="314"/>
      <c r="G3" s="313"/>
      <c r="H3" s="313"/>
      <c r="I3" s="313"/>
      <c r="J3" s="313"/>
      <c r="K3" s="313"/>
      <c r="L3" s="313"/>
      <c r="M3" s="313"/>
      <c r="N3" s="313"/>
      <c r="O3" s="313"/>
    </row>
    <row r="4" spans="1:15" ht="22.5" customHeight="1" x14ac:dyDescent="0.35">
      <c r="A4" s="313" t="s">
        <v>112</v>
      </c>
      <c r="B4" s="313"/>
      <c r="C4" s="313"/>
      <c r="D4" s="313"/>
      <c r="E4" s="313"/>
      <c r="F4" s="111"/>
      <c r="G4" s="313" t="s">
        <v>158</v>
      </c>
      <c r="H4" s="313"/>
      <c r="I4" s="313"/>
      <c r="J4" s="313"/>
      <c r="K4" s="313"/>
      <c r="L4" s="313"/>
      <c r="M4" s="313"/>
      <c r="N4" s="313"/>
      <c r="O4" s="313"/>
    </row>
    <row r="5" spans="1:15" ht="15" customHeight="1" x14ac:dyDescent="0.25">
      <c r="A5" s="94" t="s">
        <v>79</v>
      </c>
      <c r="B5" s="94" t="s">
        <v>37</v>
      </c>
      <c r="C5" s="94" t="s">
        <v>32</v>
      </c>
      <c r="D5" s="94" t="s">
        <v>31</v>
      </c>
      <c r="E5" s="115" t="s">
        <v>113</v>
      </c>
      <c r="F5" s="68"/>
      <c r="G5" s="117" t="s">
        <v>79</v>
      </c>
      <c r="H5" s="118" t="s">
        <v>114</v>
      </c>
      <c r="I5" s="119" t="s">
        <v>9</v>
      </c>
      <c r="J5" s="119" t="s">
        <v>82</v>
      </c>
      <c r="K5" s="119" t="s">
        <v>115</v>
      </c>
      <c r="L5" s="119" t="s">
        <v>116</v>
      </c>
      <c r="M5" s="118" t="s">
        <v>32</v>
      </c>
      <c r="N5" s="118" t="s">
        <v>31</v>
      </c>
      <c r="O5" s="118" t="s">
        <v>74</v>
      </c>
    </row>
    <row r="6" spans="1:15" ht="59.25" customHeight="1" x14ac:dyDescent="0.25">
      <c r="A6" s="216" t="s">
        <v>199</v>
      </c>
      <c r="B6" s="221"/>
      <c r="C6" s="217" t="s">
        <v>32</v>
      </c>
      <c r="D6" s="217">
        <v>258</v>
      </c>
      <c r="E6" s="260">
        <v>19390102</v>
      </c>
      <c r="F6" s="237"/>
      <c r="G6" s="245">
        <v>1</v>
      </c>
      <c r="H6" s="217" t="s">
        <v>176</v>
      </c>
      <c r="I6" s="217" t="s">
        <v>177</v>
      </c>
      <c r="J6" s="98">
        <v>34638</v>
      </c>
      <c r="K6" s="98">
        <v>35034</v>
      </c>
      <c r="L6" s="268">
        <f>+(K6-J6)/30</f>
        <v>13.2</v>
      </c>
      <c r="M6" s="246">
        <v>0</v>
      </c>
      <c r="N6" s="246" t="s">
        <v>217</v>
      </c>
      <c r="O6" s="99" t="s">
        <v>218</v>
      </c>
    </row>
    <row r="7" spans="1:15" ht="25.5" customHeight="1" x14ac:dyDescent="0.25">
      <c r="A7" s="216" t="s">
        <v>122</v>
      </c>
      <c r="B7" s="221" t="s">
        <v>172</v>
      </c>
      <c r="C7" s="217" t="s">
        <v>32</v>
      </c>
      <c r="D7" s="217">
        <v>259</v>
      </c>
      <c r="E7" s="259" t="s">
        <v>173</v>
      </c>
      <c r="F7" s="269"/>
      <c r="G7" s="245">
        <v>2</v>
      </c>
      <c r="H7" s="217" t="s">
        <v>178</v>
      </c>
      <c r="I7" s="217" t="s">
        <v>179</v>
      </c>
      <c r="J7" s="98">
        <v>35067</v>
      </c>
      <c r="K7" s="98">
        <v>35864</v>
      </c>
      <c r="L7" s="268">
        <f t="shared" ref="L7:L17" si="0">+(K7-J7)/30</f>
        <v>26.566666666666666</v>
      </c>
      <c r="M7" s="246">
        <v>1</v>
      </c>
      <c r="N7" s="246" t="s">
        <v>180</v>
      </c>
      <c r="O7" s="99"/>
    </row>
    <row r="8" spans="1:15" ht="60" x14ac:dyDescent="0.25">
      <c r="A8" s="216" t="s">
        <v>125</v>
      </c>
      <c r="B8" s="221" t="s">
        <v>126</v>
      </c>
      <c r="C8" s="217" t="s">
        <v>32</v>
      </c>
      <c r="D8" s="217" t="s">
        <v>174</v>
      </c>
      <c r="E8" s="259">
        <v>14366</v>
      </c>
      <c r="F8" s="269"/>
      <c r="G8" s="245">
        <v>3</v>
      </c>
      <c r="H8" s="217" t="s">
        <v>176</v>
      </c>
      <c r="I8" s="217" t="s">
        <v>177</v>
      </c>
      <c r="J8" s="98">
        <v>36191</v>
      </c>
      <c r="K8" s="98">
        <v>36404</v>
      </c>
      <c r="L8" s="268">
        <f t="shared" si="0"/>
        <v>7.1</v>
      </c>
      <c r="M8" s="246">
        <v>0</v>
      </c>
      <c r="N8" s="246" t="s">
        <v>217</v>
      </c>
      <c r="O8" s="99" t="s">
        <v>219</v>
      </c>
    </row>
    <row r="9" spans="1:15" ht="76.5" x14ac:dyDescent="0.25">
      <c r="A9" s="216" t="s">
        <v>128</v>
      </c>
      <c r="B9" s="221" t="s">
        <v>359</v>
      </c>
      <c r="C9" s="219" t="s">
        <v>32</v>
      </c>
      <c r="D9" s="217" t="s">
        <v>223</v>
      </c>
      <c r="E9" s="259"/>
      <c r="F9" s="269"/>
      <c r="G9" s="245">
        <v>4</v>
      </c>
      <c r="H9" s="217" t="s">
        <v>181</v>
      </c>
      <c r="I9" s="217" t="s">
        <v>182</v>
      </c>
      <c r="J9" s="98">
        <v>36404</v>
      </c>
      <c r="K9" s="98">
        <v>36821</v>
      </c>
      <c r="L9" s="268">
        <f t="shared" si="0"/>
        <v>13.9</v>
      </c>
      <c r="M9" s="246">
        <v>1</v>
      </c>
      <c r="N9" s="246" t="s">
        <v>220</v>
      </c>
      <c r="O9" s="99"/>
    </row>
    <row r="10" spans="1:15" ht="51" x14ac:dyDescent="0.25">
      <c r="A10" s="216" t="s">
        <v>131</v>
      </c>
      <c r="B10" s="99" t="s">
        <v>132</v>
      </c>
      <c r="C10" s="249" t="s">
        <v>32</v>
      </c>
      <c r="D10" s="264">
        <v>285</v>
      </c>
      <c r="E10" s="259"/>
      <c r="F10" s="269"/>
      <c r="G10" s="245">
        <v>5</v>
      </c>
      <c r="H10" s="217" t="s">
        <v>176</v>
      </c>
      <c r="I10" s="217" t="s">
        <v>177</v>
      </c>
      <c r="J10" s="98">
        <v>36891</v>
      </c>
      <c r="K10" s="98">
        <v>37165</v>
      </c>
      <c r="L10" s="268">
        <f t="shared" si="0"/>
        <v>9.1333333333333329</v>
      </c>
      <c r="M10" s="246">
        <v>0</v>
      </c>
      <c r="N10" s="246">
        <v>280</v>
      </c>
      <c r="O10" s="99" t="s">
        <v>219</v>
      </c>
    </row>
    <row r="11" spans="1:15" ht="25.5" x14ac:dyDescent="0.25">
      <c r="A11" s="216" t="s">
        <v>175</v>
      </c>
      <c r="B11" s="251">
        <v>1</v>
      </c>
      <c r="C11" s="249" t="s">
        <v>32</v>
      </c>
      <c r="D11" s="264">
        <v>285</v>
      </c>
      <c r="E11" s="266"/>
      <c r="F11" s="269"/>
      <c r="G11" s="245">
        <v>6</v>
      </c>
      <c r="H11" s="217" t="s">
        <v>183</v>
      </c>
      <c r="I11" s="217" t="s">
        <v>182</v>
      </c>
      <c r="J11" s="98">
        <v>37196</v>
      </c>
      <c r="K11" s="98">
        <v>37802</v>
      </c>
      <c r="L11" s="268">
        <f t="shared" si="0"/>
        <v>20.2</v>
      </c>
      <c r="M11" s="246">
        <v>1</v>
      </c>
      <c r="N11" s="246" t="s">
        <v>184</v>
      </c>
      <c r="O11" s="99"/>
    </row>
    <row r="12" spans="1:15" ht="38.25" x14ac:dyDescent="0.25">
      <c r="A12" s="216" t="s">
        <v>135</v>
      </c>
      <c r="B12" s="243" t="s">
        <v>46</v>
      </c>
      <c r="C12" s="249" t="s">
        <v>32</v>
      </c>
      <c r="D12" s="217">
        <v>259</v>
      </c>
      <c r="E12" s="267">
        <v>30827</v>
      </c>
      <c r="F12" s="270"/>
      <c r="G12" s="245">
        <v>7</v>
      </c>
      <c r="H12" s="217" t="s">
        <v>185</v>
      </c>
      <c r="I12" s="217" t="s">
        <v>182</v>
      </c>
      <c r="J12" s="98">
        <v>37803</v>
      </c>
      <c r="K12" s="98">
        <v>37843</v>
      </c>
      <c r="L12" s="268">
        <f t="shared" si="0"/>
        <v>1.3333333333333333</v>
      </c>
      <c r="M12" s="246">
        <v>1</v>
      </c>
      <c r="N12" s="246" t="s">
        <v>186</v>
      </c>
      <c r="O12" s="99" t="s">
        <v>225</v>
      </c>
    </row>
    <row r="13" spans="1:15" ht="102" x14ac:dyDescent="0.25">
      <c r="A13" s="234" t="s">
        <v>136</v>
      </c>
      <c r="B13" s="221" t="s">
        <v>163</v>
      </c>
      <c r="C13" s="264" t="s">
        <v>32</v>
      </c>
      <c r="D13" s="217">
        <v>259</v>
      </c>
      <c r="E13" s="264"/>
      <c r="F13" s="253"/>
      <c r="G13" s="245">
        <v>8</v>
      </c>
      <c r="H13" s="217" t="s">
        <v>176</v>
      </c>
      <c r="I13" s="217" t="s">
        <v>177</v>
      </c>
      <c r="J13" s="98">
        <v>37844</v>
      </c>
      <c r="K13" s="98">
        <v>38169</v>
      </c>
      <c r="L13" s="268">
        <f t="shared" si="0"/>
        <v>10.833333333333334</v>
      </c>
      <c r="M13" s="246">
        <v>0</v>
      </c>
      <c r="N13" s="246">
        <v>280</v>
      </c>
      <c r="O13" s="99" t="s">
        <v>226</v>
      </c>
    </row>
    <row r="14" spans="1:15" ht="38.25" x14ac:dyDescent="0.25">
      <c r="A14" s="216" t="s">
        <v>161</v>
      </c>
      <c r="B14" s="235">
        <v>7</v>
      </c>
      <c r="C14" s="217">
        <f>+IF(E14&gt;=B14,1,0)</f>
        <v>1</v>
      </c>
      <c r="D14" s="217" t="s">
        <v>223</v>
      </c>
      <c r="E14" s="215">
        <f>+E15/12</f>
        <v>12.33888888888889</v>
      </c>
      <c r="F14" s="253"/>
      <c r="G14" s="245">
        <v>9</v>
      </c>
      <c r="H14" s="217" t="s">
        <v>187</v>
      </c>
      <c r="I14" s="217" t="s">
        <v>182</v>
      </c>
      <c r="J14" s="98">
        <v>38200</v>
      </c>
      <c r="K14" s="98">
        <v>39637</v>
      </c>
      <c r="L14" s="268">
        <f t="shared" si="0"/>
        <v>47.9</v>
      </c>
      <c r="M14" s="246">
        <v>1</v>
      </c>
      <c r="N14" s="246" t="s">
        <v>188</v>
      </c>
      <c r="O14" s="99"/>
    </row>
    <row r="15" spans="1:15" ht="39.75" customHeight="1" x14ac:dyDescent="0.25">
      <c r="A15" s="216" t="s">
        <v>162</v>
      </c>
      <c r="B15" s="235">
        <f>+B14*12</f>
        <v>84</v>
      </c>
      <c r="C15" s="217">
        <f>+IF(E15&gt;=B15,1,0)</f>
        <v>1</v>
      </c>
      <c r="D15" s="217" t="str">
        <f>+D14</f>
        <v>cuadro de experiencia</v>
      </c>
      <c r="E15" s="235">
        <f>+L18</f>
        <v>148.06666666666669</v>
      </c>
      <c r="F15" s="226"/>
      <c r="G15" s="245">
        <v>10</v>
      </c>
      <c r="H15" s="217" t="s">
        <v>189</v>
      </c>
      <c r="I15" s="217" t="s">
        <v>182</v>
      </c>
      <c r="J15" s="98">
        <v>39638</v>
      </c>
      <c r="K15" s="98">
        <v>39995</v>
      </c>
      <c r="L15" s="268">
        <f t="shared" si="0"/>
        <v>11.9</v>
      </c>
      <c r="M15" s="246">
        <v>1</v>
      </c>
      <c r="N15" s="246" t="s">
        <v>190</v>
      </c>
      <c r="O15" s="99" t="s">
        <v>225</v>
      </c>
    </row>
    <row r="16" spans="1:15" ht="38.25" x14ac:dyDescent="0.25">
      <c r="A16" s="226"/>
      <c r="B16" s="226"/>
      <c r="C16" s="226"/>
      <c r="D16" s="226"/>
      <c r="E16" s="226"/>
      <c r="F16" s="226"/>
      <c r="G16" s="245">
        <v>11</v>
      </c>
      <c r="H16" s="217" t="s">
        <v>191</v>
      </c>
      <c r="I16" s="217" t="s">
        <v>182</v>
      </c>
      <c r="J16" s="98">
        <v>39996</v>
      </c>
      <c r="K16" s="98">
        <v>40755</v>
      </c>
      <c r="L16" s="268">
        <f t="shared" si="0"/>
        <v>25.3</v>
      </c>
      <c r="M16" s="246">
        <v>1</v>
      </c>
      <c r="N16" s="246" t="s">
        <v>192</v>
      </c>
      <c r="O16" s="99" t="s">
        <v>225</v>
      </c>
    </row>
    <row r="17" spans="1:15" ht="39" customHeight="1" x14ac:dyDescent="0.25">
      <c r="A17" s="226"/>
      <c r="B17" s="226"/>
      <c r="C17" s="226"/>
      <c r="D17" s="226"/>
      <c r="E17" s="226"/>
      <c r="F17" s="226"/>
      <c r="G17" s="245">
        <v>12</v>
      </c>
      <c r="H17" s="217" t="s">
        <v>193</v>
      </c>
      <c r="I17" s="217" t="s">
        <v>182</v>
      </c>
      <c r="J17" s="98">
        <v>40756</v>
      </c>
      <c r="K17" s="98">
        <v>40785</v>
      </c>
      <c r="L17" s="268">
        <f t="shared" si="0"/>
        <v>0.96666666666666667</v>
      </c>
      <c r="M17" s="246">
        <v>1</v>
      </c>
      <c r="N17" s="246" t="s">
        <v>194</v>
      </c>
      <c r="O17" s="99" t="s">
        <v>225</v>
      </c>
    </row>
    <row r="18" spans="1:15" x14ac:dyDescent="0.25">
      <c r="A18" s="226"/>
      <c r="B18" s="226"/>
      <c r="C18" s="226"/>
      <c r="D18" s="226"/>
      <c r="E18" s="226"/>
      <c r="F18" s="226"/>
      <c r="G18" s="238"/>
      <c r="H18" s="254"/>
      <c r="I18" s="222"/>
      <c r="J18" s="222"/>
      <c r="K18" s="271" t="s">
        <v>92</v>
      </c>
      <c r="L18" s="272">
        <f>+SUMPRODUCT(L6:L17,M6:M17)</f>
        <v>148.06666666666669</v>
      </c>
      <c r="M18" s="257"/>
      <c r="N18" s="226"/>
      <c r="O18" s="226"/>
    </row>
    <row r="19" spans="1:15" x14ac:dyDescent="0.25">
      <c r="H19" s="101"/>
      <c r="I19" s="95"/>
      <c r="J19" s="95"/>
      <c r="K19" s="95"/>
      <c r="L19" s="91"/>
      <c r="M19" s="16"/>
    </row>
    <row r="20" spans="1:15" x14ac:dyDescent="0.25">
      <c r="H20" s="15"/>
      <c r="L20" s="102"/>
      <c r="M20" s="16"/>
    </row>
    <row r="21" spans="1:15" x14ac:dyDescent="0.25">
      <c r="H21" s="15"/>
      <c r="L21" s="116"/>
      <c r="M21" s="16"/>
    </row>
    <row r="22" spans="1:15" x14ac:dyDescent="0.25">
      <c r="H22" s="15"/>
      <c r="L22" s="116"/>
      <c r="M22" s="16"/>
    </row>
    <row r="23" spans="1:15" x14ac:dyDescent="0.25">
      <c r="H23" s="15"/>
      <c r="L23" s="116"/>
      <c r="M23" s="16"/>
    </row>
    <row r="24" spans="1:15" x14ac:dyDescent="0.25">
      <c r="H24" s="15"/>
      <c r="M24" s="16"/>
    </row>
    <row r="25" spans="1:15" x14ac:dyDescent="0.25">
      <c r="H25" s="15"/>
      <c r="M25" s="16"/>
    </row>
    <row r="26" spans="1:15" x14ac:dyDescent="0.25">
      <c r="H26" s="15"/>
      <c r="M26" s="16"/>
    </row>
    <row r="27" spans="1:15" x14ac:dyDescent="0.25">
      <c r="H27" s="15"/>
      <c r="M27" s="16"/>
    </row>
  </sheetData>
  <mergeCells count="4">
    <mergeCell ref="A4:E4"/>
    <mergeCell ref="G4:O4"/>
    <mergeCell ref="A3:O3"/>
    <mergeCell ref="A2:O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zoomScaleNormal="100" workbookViewId="0">
      <pane xSplit="1" topLeftCell="B1" activePane="topRight" state="frozen"/>
      <selection activeCell="A60" sqref="A60"/>
      <selection pane="topRight" activeCell="A3" sqref="A3"/>
    </sheetView>
  </sheetViews>
  <sheetFormatPr baseColWidth="10" defaultRowHeight="15.75" x14ac:dyDescent="0.25"/>
  <cols>
    <col min="1" max="1" width="60.85546875" style="139" customWidth="1"/>
    <col min="2" max="2" width="41.140625" style="139" customWidth="1"/>
    <col min="3" max="16384" width="11.42578125" style="139"/>
  </cols>
  <sheetData>
    <row r="1" spans="1:4" x14ac:dyDescent="0.25">
      <c r="A1" s="139" t="s">
        <v>307</v>
      </c>
    </row>
    <row r="2" spans="1:4" x14ac:dyDescent="0.25">
      <c r="A2" s="139" t="s">
        <v>308</v>
      </c>
    </row>
    <row r="4" spans="1:4" ht="16.5" thickBot="1" x14ac:dyDescent="0.3"/>
    <row r="5" spans="1:4" x14ac:dyDescent="0.25">
      <c r="A5" s="140" t="s">
        <v>309</v>
      </c>
      <c r="B5" s="141"/>
      <c r="C5" s="142" t="s">
        <v>31</v>
      </c>
      <c r="D5" s="143" t="s">
        <v>310</v>
      </c>
    </row>
    <row r="6" spans="1:4" x14ac:dyDescent="0.25">
      <c r="A6" s="144" t="s">
        <v>311</v>
      </c>
      <c r="B6" s="146" t="s">
        <v>312</v>
      </c>
      <c r="C6" s="145">
        <v>200</v>
      </c>
      <c r="D6" s="147">
        <v>2115225</v>
      </c>
    </row>
    <row r="7" spans="1:4" ht="63" x14ac:dyDescent="0.25">
      <c r="A7" s="144" t="s">
        <v>313</v>
      </c>
      <c r="B7" s="148" t="s">
        <v>314</v>
      </c>
      <c r="C7" s="145">
        <v>200</v>
      </c>
      <c r="D7" s="147" t="s">
        <v>315</v>
      </c>
    </row>
    <row r="8" spans="1:4" x14ac:dyDescent="0.25">
      <c r="A8" s="149" t="s">
        <v>316</v>
      </c>
      <c r="B8" s="150" t="s">
        <v>317</v>
      </c>
      <c r="C8" s="145">
        <v>200</v>
      </c>
      <c r="D8" s="147" t="s">
        <v>315</v>
      </c>
    </row>
    <row r="9" spans="1:4" x14ac:dyDescent="0.25">
      <c r="A9" s="151" t="s">
        <v>318</v>
      </c>
      <c r="B9" s="146" t="s">
        <v>319</v>
      </c>
      <c r="C9" s="145">
        <v>200</v>
      </c>
      <c r="D9" s="147" t="s">
        <v>315</v>
      </c>
    </row>
    <row r="10" spans="1:4" x14ac:dyDescent="0.25">
      <c r="A10" s="151"/>
      <c r="B10" s="146" t="s">
        <v>320</v>
      </c>
      <c r="C10" s="145">
        <v>200</v>
      </c>
      <c r="D10" s="147" t="s">
        <v>315</v>
      </c>
    </row>
    <row r="11" spans="1:4" s="152" customFormat="1" x14ac:dyDescent="0.25">
      <c r="A11" s="151"/>
      <c r="B11" s="146" t="s">
        <v>321</v>
      </c>
      <c r="C11" s="145">
        <v>200</v>
      </c>
      <c r="D11" s="147" t="s">
        <v>315</v>
      </c>
    </row>
    <row r="12" spans="1:4" s="152" customFormat="1" x14ac:dyDescent="0.25">
      <c r="A12" s="151" t="s">
        <v>322</v>
      </c>
      <c r="B12" s="145"/>
      <c r="C12" s="145"/>
      <c r="D12" s="147"/>
    </row>
    <row r="13" spans="1:4" s="152" customFormat="1" ht="31.5" x14ac:dyDescent="0.25">
      <c r="A13" s="153" t="s">
        <v>323</v>
      </c>
      <c r="B13" s="145" t="s">
        <v>119</v>
      </c>
      <c r="C13" s="145">
        <v>200</v>
      </c>
      <c r="D13" s="147" t="s">
        <v>315</v>
      </c>
    </row>
    <row r="14" spans="1:4" s="152" customFormat="1" ht="94.5" x14ac:dyDescent="0.25">
      <c r="A14" s="154" t="s">
        <v>324</v>
      </c>
      <c r="B14" s="145" t="s">
        <v>119</v>
      </c>
      <c r="C14" s="145">
        <v>200</v>
      </c>
      <c r="D14" s="147" t="s">
        <v>315</v>
      </c>
    </row>
    <row r="15" spans="1:4" s="155" customFormat="1" ht="63" x14ac:dyDescent="0.25">
      <c r="A15" s="154" t="s">
        <v>325</v>
      </c>
      <c r="B15" s="145" t="s">
        <v>119</v>
      </c>
      <c r="C15" s="145">
        <v>200</v>
      </c>
      <c r="D15" s="147" t="s">
        <v>315</v>
      </c>
    </row>
    <row r="16" spans="1:4" s="152" customFormat="1" ht="31.5" x14ac:dyDescent="0.25">
      <c r="A16" s="154" t="s">
        <v>326</v>
      </c>
      <c r="B16" s="145" t="s">
        <v>119</v>
      </c>
      <c r="C16" s="145">
        <v>200</v>
      </c>
      <c r="D16" s="147" t="s">
        <v>315</v>
      </c>
    </row>
    <row r="17" spans="1:4" s="152" customFormat="1" ht="63" x14ac:dyDescent="0.25">
      <c r="A17" s="156" t="s">
        <v>327</v>
      </c>
      <c r="B17" s="145" t="s">
        <v>119</v>
      </c>
      <c r="C17" s="145">
        <v>200</v>
      </c>
      <c r="D17" s="147" t="s">
        <v>315</v>
      </c>
    </row>
    <row r="18" spans="1:4" s="152" customFormat="1" ht="63" x14ac:dyDescent="0.25">
      <c r="A18" s="157" t="s">
        <v>328</v>
      </c>
      <c r="B18" s="145" t="s">
        <v>119</v>
      </c>
      <c r="C18" s="145">
        <v>200</v>
      </c>
      <c r="D18" s="147" t="s">
        <v>315</v>
      </c>
    </row>
    <row r="19" spans="1:4" s="152" customFormat="1" ht="95.25" customHeight="1" x14ac:dyDescent="0.25">
      <c r="A19" s="158" t="s">
        <v>329</v>
      </c>
      <c r="B19" s="159">
        <v>1677654980</v>
      </c>
      <c r="C19" s="145">
        <v>200</v>
      </c>
      <c r="D19" s="147" t="s">
        <v>315</v>
      </c>
    </row>
    <row r="20" spans="1:4" s="152" customFormat="1" x14ac:dyDescent="0.25">
      <c r="A20" s="151" t="s">
        <v>330</v>
      </c>
      <c r="B20" s="145"/>
      <c r="C20" s="145"/>
      <c r="D20" s="147"/>
    </row>
    <row r="21" spans="1:4" s="152" customFormat="1" x14ac:dyDescent="0.25">
      <c r="A21" s="161" t="s">
        <v>331</v>
      </c>
      <c r="B21" s="160">
        <v>41205</v>
      </c>
      <c r="C21" s="145">
        <v>200</v>
      </c>
      <c r="D21" s="162" t="s">
        <v>315</v>
      </c>
    </row>
    <row r="22" spans="1:4" s="152" customFormat="1" x14ac:dyDescent="0.25">
      <c r="A22" s="163" t="s">
        <v>332</v>
      </c>
      <c r="B22" s="160">
        <v>41325</v>
      </c>
      <c r="C22" s="145">
        <v>200</v>
      </c>
      <c r="D22" s="162" t="s">
        <v>315</v>
      </c>
    </row>
    <row r="23" spans="1:4" s="152" customFormat="1" ht="48.75" customHeight="1" x14ac:dyDescent="0.25">
      <c r="A23" s="164" t="s">
        <v>333</v>
      </c>
      <c r="B23" s="165"/>
      <c r="C23" s="165"/>
      <c r="D23" s="166"/>
    </row>
    <row r="24" spans="1:4" s="152" customFormat="1" x14ac:dyDescent="0.25">
      <c r="A24" s="167" t="s">
        <v>334</v>
      </c>
      <c r="B24" s="165" t="s">
        <v>119</v>
      </c>
      <c r="C24" s="165">
        <v>201</v>
      </c>
      <c r="D24" s="162" t="s">
        <v>315</v>
      </c>
    </row>
    <row r="25" spans="1:4" s="152" customFormat="1" x14ac:dyDescent="0.25">
      <c r="A25" s="168" t="s">
        <v>335</v>
      </c>
      <c r="B25" s="165" t="s">
        <v>119</v>
      </c>
      <c r="C25" s="165">
        <v>201</v>
      </c>
      <c r="D25" s="162" t="s">
        <v>315</v>
      </c>
    </row>
    <row r="26" spans="1:4" s="170" customFormat="1" ht="16.5" thickBot="1" x14ac:dyDescent="0.3">
      <c r="A26" s="169" t="s">
        <v>336</v>
      </c>
      <c r="B26" s="146" t="s">
        <v>119</v>
      </c>
      <c r="C26" s="145">
        <v>203</v>
      </c>
      <c r="D26" s="147" t="s">
        <v>315</v>
      </c>
    </row>
    <row r="27" spans="1:4" s="170" customFormat="1" ht="16.5" thickBot="1" x14ac:dyDescent="0.3">
      <c r="A27" s="171" t="s">
        <v>337</v>
      </c>
      <c r="B27" s="173"/>
      <c r="C27" s="172"/>
      <c r="D27" s="174"/>
    </row>
    <row r="28" spans="1:4" s="170" customFormat="1" ht="16.5" thickBot="1" x14ac:dyDescent="0.3">
      <c r="A28" s="139"/>
      <c r="B28" s="139"/>
      <c r="C28" s="139"/>
      <c r="D28" s="139"/>
    </row>
    <row r="29" spans="1:4" s="170" customFormat="1" ht="16.5" thickBot="1" x14ac:dyDescent="0.3">
      <c r="A29" s="139"/>
      <c r="B29" s="139"/>
      <c r="C29" s="139"/>
      <c r="D29" s="175" t="s">
        <v>315</v>
      </c>
    </row>
    <row r="30" spans="1:4" s="152" customFormat="1" x14ac:dyDescent="0.25">
      <c r="A30" s="139"/>
      <c r="B30" s="139"/>
      <c r="C30" s="139"/>
      <c r="D30" s="139"/>
    </row>
    <row r="31" spans="1:4" s="152" customFormat="1" x14ac:dyDescent="0.25">
      <c r="A31" s="139"/>
      <c r="B31" s="139"/>
      <c r="C31" s="139"/>
      <c r="D31" s="139"/>
    </row>
    <row r="32" spans="1:4" s="152" customFormat="1" x14ac:dyDescent="0.25">
      <c r="A32" s="139"/>
      <c r="B32" s="139"/>
      <c r="C32" s="139"/>
      <c r="D32" s="139"/>
    </row>
    <row r="33" spans="1:4" s="176" customFormat="1" x14ac:dyDescent="0.25">
      <c r="A33" s="139"/>
      <c r="B33" s="139"/>
      <c r="C33" s="139"/>
      <c r="D33" s="139"/>
    </row>
    <row r="42" spans="1:4" s="152" customFormat="1" x14ac:dyDescent="0.25">
      <c r="A42" s="139"/>
      <c r="B42" s="139"/>
      <c r="C42" s="139"/>
      <c r="D42" s="139"/>
    </row>
    <row r="43" spans="1:4" s="152" customFormat="1" ht="95.25" customHeight="1" x14ac:dyDescent="0.25">
      <c r="A43" s="139"/>
      <c r="B43" s="139"/>
      <c r="C43" s="139"/>
      <c r="D43" s="139"/>
    </row>
    <row r="44" spans="1:4" s="152" customFormat="1" x14ac:dyDescent="0.25">
      <c r="A44" s="139"/>
      <c r="B44" s="139"/>
      <c r="C44" s="139"/>
      <c r="D44" s="139"/>
    </row>
    <row r="45" spans="1:4" s="152" customFormat="1" x14ac:dyDescent="0.25">
      <c r="A45" s="139"/>
      <c r="B45" s="139"/>
      <c r="C45" s="139"/>
      <c r="D45" s="139"/>
    </row>
    <row r="46" spans="1:4" s="152" customFormat="1" x14ac:dyDescent="0.25">
      <c r="A46" s="139"/>
      <c r="B46" s="139"/>
      <c r="C46" s="139"/>
      <c r="D46" s="139"/>
    </row>
    <row r="47" spans="1:4" s="152" customFormat="1" ht="48.75" customHeight="1" x14ac:dyDescent="0.25">
      <c r="A47" s="139"/>
      <c r="B47" s="139"/>
      <c r="C47" s="139"/>
      <c r="D47" s="139"/>
    </row>
    <row r="48" spans="1:4" s="152" customFormat="1" x14ac:dyDescent="0.25">
      <c r="A48" s="139"/>
      <c r="B48" s="139"/>
      <c r="C48" s="139"/>
      <c r="D48" s="139"/>
    </row>
    <row r="49" spans="1:4" s="152" customFormat="1" x14ac:dyDescent="0.25">
      <c r="A49" s="139"/>
      <c r="B49" s="139"/>
      <c r="C49" s="139"/>
      <c r="D49" s="139"/>
    </row>
    <row r="68" spans="1:4" ht="69.75" customHeight="1" x14ac:dyDescent="0.25"/>
    <row r="73" spans="1:4" ht="63" customHeight="1" x14ac:dyDescent="0.25"/>
    <row r="74" spans="1:4" s="155" customFormat="1" x14ac:dyDescent="0.25">
      <c r="A74" s="139"/>
      <c r="B74" s="139"/>
      <c r="C74" s="139"/>
      <c r="D74" s="139"/>
    </row>
    <row r="76" spans="1:4" s="170" customFormat="1" x14ac:dyDescent="0.25">
      <c r="A76" s="139"/>
      <c r="B76" s="139"/>
      <c r="C76" s="139"/>
      <c r="D76" s="139"/>
    </row>
    <row r="77" spans="1:4" s="177" customFormat="1" x14ac:dyDescent="0.25">
      <c r="A77" s="139"/>
      <c r="B77" s="139"/>
      <c r="C77" s="139"/>
      <c r="D77" s="139"/>
    </row>
    <row r="78" spans="1:4" s="152" customFormat="1" x14ac:dyDescent="0.25">
      <c r="A78" s="139"/>
      <c r="B78" s="139"/>
      <c r="C78" s="139"/>
      <c r="D78" s="139"/>
    </row>
    <row r="79" spans="1:4" s="152" customFormat="1" x14ac:dyDescent="0.25">
      <c r="A79" s="139"/>
      <c r="B79" s="139"/>
      <c r="C79" s="139"/>
      <c r="D79" s="139"/>
    </row>
    <row r="80" spans="1:4" s="152" customFormat="1" x14ac:dyDescent="0.25">
      <c r="A80" s="139"/>
      <c r="B80" s="139"/>
      <c r="C80" s="139"/>
      <c r="D80" s="139"/>
    </row>
  </sheetData>
  <pageMargins left="0.75" right="0.75" top="1" bottom="1" header="0.5" footer="0.5"/>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3"/>
  <sheetViews>
    <sheetView topLeftCell="B1" zoomScale="80" zoomScaleNormal="80" workbookViewId="0">
      <pane xSplit="1" ySplit="2" topLeftCell="C3" activePane="bottomRight" state="frozen"/>
      <selection activeCell="B1" sqref="B1"/>
      <selection pane="topRight" activeCell="C1" sqref="C1"/>
      <selection pane="bottomLeft" activeCell="B3" sqref="B3"/>
      <selection pane="bottomRight" activeCell="A3" sqref="A3"/>
    </sheetView>
  </sheetViews>
  <sheetFormatPr baseColWidth="10" defaultRowHeight="16.5" x14ac:dyDescent="0.3"/>
  <cols>
    <col min="1" max="1" width="11.42578125" style="178"/>
    <col min="2" max="2" width="32.28515625" style="190" customWidth="1"/>
    <col min="3" max="3" width="19.5703125" style="191" bestFit="1" customWidth="1"/>
    <col min="4" max="5" width="16.28515625" style="192" customWidth="1"/>
    <col min="6" max="6" width="16.5703125" style="192" customWidth="1"/>
    <col min="7" max="7" width="25.28515625" style="192" customWidth="1"/>
    <col min="8" max="16384" width="11.42578125" style="178"/>
  </cols>
  <sheetData>
    <row r="1" spans="2:7" ht="33" customHeight="1" x14ac:dyDescent="0.3">
      <c r="B1" s="278" t="s">
        <v>338</v>
      </c>
      <c r="C1" s="278"/>
      <c r="D1" s="278"/>
      <c r="E1" s="278"/>
      <c r="F1" s="278"/>
      <c r="G1" s="278"/>
    </row>
    <row r="2" spans="2:7" ht="54" x14ac:dyDescent="0.3">
      <c r="B2" s="179" t="s">
        <v>37</v>
      </c>
      <c r="C2" s="180" t="s">
        <v>339</v>
      </c>
      <c r="D2" s="180" t="s">
        <v>340</v>
      </c>
      <c r="E2" s="180" t="s">
        <v>31</v>
      </c>
      <c r="F2" s="180" t="s">
        <v>73</v>
      </c>
      <c r="G2" s="181" t="s">
        <v>113</v>
      </c>
    </row>
    <row r="3" spans="2:7" ht="99" x14ac:dyDescent="0.3">
      <c r="B3" s="182" t="s">
        <v>341</v>
      </c>
      <c r="C3" s="183" t="s">
        <v>342</v>
      </c>
      <c r="D3" s="184" t="s">
        <v>118</v>
      </c>
      <c r="E3" s="185">
        <v>68</v>
      </c>
      <c r="F3" s="184" t="s">
        <v>32</v>
      </c>
      <c r="G3" s="184" t="s">
        <v>343</v>
      </c>
    </row>
    <row r="4" spans="2:7" ht="66" x14ac:dyDescent="0.3">
      <c r="B4" s="182" t="s">
        <v>344</v>
      </c>
      <c r="C4" s="183" t="s">
        <v>44</v>
      </c>
      <c r="D4" s="184" t="s">
        <v>118</v>
      </c>
      <c r="E4" s="184">
        <v>195</v>
      </c>
      <c r="F4" s="184" t="s">
        <v>32</v>
      </c>
      <c r="G4" s="184" t="s">
        <v>343</v>
      </c>
    </row>
    <row r="5" spans="2:7" ht="99" x14ac:dyDescent="0.3">
      <c r="B5" s="186" t="s">
        <v>345</v>
      </c>
      <c r="C5" s="183" t="s">
        <v>346</v>
      </c>
      <c r="D5" s="184" t="s">
        <v>118</v>
      </c>
      <c r="E5" s="184">
        <v>69</v>
      </c>
      <c r="F5" s="184" t="s">
        <v>32</v>
      </c>
      <c r="G5" s="184" t="s">
        <v>343</v>
      </c>
    </row>
    <row r="6" spans="2:7" ht="72" customHeight="1" x14ac:dyDescent="0.3">
      <c r="B6" s="186" t="s">
        <v>347</v>
      </c>
      <c r="C6" s="183" t="s">
        <v>342</v>
      </c>
      <c r="D6" s="184" t="s">
        <v>118</v>
      </c>
      <c r="E6" s="184">
        <v>112</v>
      </c>
      <c r="F6" s="184" t="s">
        <v>32</v>
      </c>
      <c r="G6" s="184" t="s">
        <v>343</v>
      </c>
    </row>
    <row r="7" spans="2:7" ht="82.5" x14ac:dyDescent="0.3">
      <c r="B7" s="186" t="s">
        <v>348</v>
      </c>
      <c r="C7" s="183" t="s">
        <v>342</v>
      </c>
      <c r="D7" s="187">
        <v>0.23699999999999999</v>
      </c>
      <c r="E7" s="184">
        <v>112</v>
      </c>
      <c r="F7" s="184" t="s">
        <v>32</v>
      </c>
      <c r="G7" s="184" t="s">
        <v>343</v>
      </c>
    </row>
    <row r="8" spans="2:7" ht="66" x14ac:dyDescent="0.3">
      <c r="B8" s="186" t="s">
        <v>349</v>
      </c>
      <c r="C8" s="183" t="s">
        <v>342</v>
      </c>
      <c r="D8" s="188">
        <v>2.7</v>
      </c>
      <c r="E8" s="184">
        <v>112</v>
      </c>
      <c r="F8" s="184" t="s">
        <v>32</v>
      </c>
      <c r="G8" s="184" t="s">
        <v>343</v>
      </c>
    </row>
    <row r="9" spans="2:7" ht="82.5" x14ac:dyDescent="0.3">
      <c r="B9" s="186" t="s">
        <v>350</v>
      </c>
      <c r="C9" s="183" t="s">
        <v>342</v>
      </c>
      <c r="D9" s="187">
        <v>0.44140000000000001</v>
      </c>
      <c r="E9" s="184">
        <v>112</v>
      </c>
      <c r="F9" s="184" t="s">
        <v>32</v>
      </c>
      <c r="G9" s="184" t="s">
        <v>343</v>
      </c>
    </row>
    <row r="10" spans="2:7" ht="82.5" x14ac:dyDescent="0.3">
      <c r="B10" s="186" t="s">
        <v>351</v>
      </c>
      <c r="C10" s="183" t="s">
        <v>342</v>
      </c>
      <c r="D10" s="187">
        <v>0.30120000000000002</v>
      </c>
      <c r="E10" s="184">
        <v>112</v>
      </c>
      <c r="F10" s="184" t="s">
        <v>32</v>
      </c>
      <c r="G10" s="184" t="s">
        <v>343</v>
      </c>
    </row>
    <row r="11" spans="2:7" ht="67.5" customHeight="1" x14ac:dyDescent="0.3">
      <c r="B11" s="186" t="s">
        <v>352</v>
      </c>
      <c r="C11" s="183" t="s">
        <v>342</v>
      </c>
      <c r="D11" s="184">
        <v>2.1859999999999999</v>
      </c>
      <c r="E11" s="184">
        <v>112</v>
      </c>
      <c r="F11" s="184" t="s">
        <v>32</v>
      </c>
      <c r="G11" s="184" t="s">
        <v>343</v>
      </c>
    </row>
    <row r="12" spans="2:7" ht="99" x14ac:dyDescent="0.3">
      <c r="B12" s="186" t="s">
        <v>353</v>
      </c>
      <c r="C12" s="183" t="s">
        <v>346</v>
      </c>
      <c r="D12" s="184" t="s">
        <v>118</v>
      </c>
      <c r="E12" s="184">
        <v>70</v>
      </c>
      <c r="F12" s="184" t="s">
        <v>32</v>
      </c>
      <c r="G12" s="184" t="s">
        <v>343</v>
      </c>
    </row>
    <row r="13" spans="2:7" ht="107.25" customHeight="1" x14ac:dyDescent="0.3">
      <c r="B13" s="186" t="s">
        <v>354</v>
      </c>
      <c r="C13" s="183" t="s">
        <v>346</v>
      </c>
      <c r="D13" s="189">
        <v>2225000000</v>
      </c>
      <c r="E13" s="184" t="s">
        <v>355</v>
      </c>
      <c r="F13" s="184" t="s">
        <v>32</v>
      </c>
      <c r="G13" s="184" t="s">
        <v>343</v>
      </c>
    </row>
  </sheetData>
  <mergeCells count="1">
    <mergeCell ref="B1:G1"/>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33"/>
  <sheetViews>
    <sheetView zoomScale="90" zoomScaleNormal="90" workbookViewId="0">
      <selection activeCell="I14" sqref="I14"/>
    </sheetView>
  </sheetViews>
  <sheetFormatPr baseColWidth="10" defaultRowHeight="15" x14ac:dyDescent="0.25"/>
  <cols>
    <col min="2" max="2" width="50.42578125" bestFit="1" customWidth="1"/>
    <col min="3" max="3" width="35.28515625" customWidth="1"/>
    <col min="5" max="5" width="12.5703125" customWidth="1"/>
    <col min="6" max="6" width="11.85546875" bestFit="1" customWidth="1"/>
    <col min="7" max="7" width="24.5703125" bestFit="1" customWidth="1"/>
  </cols>
  <sheetData>
    <row r="3" spans="2:7" ht="16.5" customHeight="1" x14ac:dyDescent="0.25"/>
    <row r="9" spans="2:7" x14ac:dyDescent="0.25">
      <c r="B9" s="280" t="s">
        <v>70</v>
      </c>
      <c r="C9" s="280"/>
      <c r="D9" s="280"/>
      <c r="E9" s="280"/>
      <c r="F9" s="280"/>
      <c r="G9" s="280"/>
    </row>
    <row r="10" spans="2:7" x14ac:dyDescent="0.25">
      <c r="B10" s="280"/>
      <c r="C10" s="280"/>
      <c r="D10" s="280"/>
      <c r="E10" s="280"/>
      <c r="F10" s="280"/>
      <c r="G10" s="280"/>
    </row>
    <row r="11" spans="2:7" x14ac:dyDescent="0.25">
      <c r="B11" s="283" t="s">
        <v>72</v>
      </c>
      <c r="C11" s="284" t="s">
        <v>200</v>
      </c>
      <c r="D11" s="284"/>
      <c r="E11" s="284"/>
      <c r="F11" s="284"/>
      <c r="G11" s="284"/>
    </row>
    <row r="12" spans="2:7" x14ac:dyDescent="0.25">
      <c r="B12" s="283"/>
      <c r="C12" s="284"/>
      <c r="D12" s="284"/>
      <c r="E12" s="284"/>
      <c r="F12" s="284"/>
      <c r="G12" s="284"/>
    </row>
    <row r="13" spans="2:7" ht="18.75" customHeight="1" x14ac:dyDescent="0.25">
      <c r="B13" s="282" t="s">
        <v>71</v>
      </c>
      <c r="C13" s="281" t="s">
        <v>156</v>
      </c>
      <c r="D13" s="281"/>
      <c r="E13" s="281"/>
      <c r="F13" s="281"/>
      <c r="G13" s="281"/>
    </row>
    <row r="14" spans="2:7" ht="18.75" customHeight="1" x14ac:dyDescent="0.25">
      <c r="B14" s="282"/>
      <c r="C14" s="281" t="s">
        <v>44</v>
      </c>
      <c r="D14" s="281"/>
      <c r="E14" s="281"/>
      <c r="F14" s="281"/>
      <c r="G14" s="281"/>
    </row>
    <row r="15" spans="2:7" ht="18.75" customHeight="1" x14ac:dyDescent="0.25">
      <c r="B15" s="282"/>
      <c r="C15" s="281" t="s">
        <v>201</v>
      </c>
      <c r="D15" s="281"/>
      <c r="E15" s="281"/>
      <c r="F15" s="281"/>
      <c r="G15" s="281"/>
    </row>
    <row r="16" spans="2:7" ht="18.75" customHeight="1" x14ac:dyDescent="0.25">
      <c r="C16" s="32"/>
      <c r="D16" s="32"/>
      <c r="E16" s="32"/>
      <c r="F16" s="32"/>
      <c r="G16" s="32"/>
    </row>
    <row r="17" spans="2:7" ht="18.75" customHeight="1" x14ac:dyDescent="0.25">
      <c r="B17" s="280" t="s">
        <v>202</v>
      </c>
      <c r="C17" s="280"/>
      <c r="D17" s="280"/>
      <c r="E17" s="280"/>
      <c r="F17" s="280"/>
      <c r="G17" s="280"/>
    </row>
    <row r="18" spans="2:7" ht="21" x14ac:dyDescent="0.25">
      <c r="F18" s="27">
        <f>+IF(AND($F$20,$F$21,$F$22,$F$23,$F$29),1,0)</f>
        <v>1</v>
      </c>
      <c r="G18" s="120" t="str">
        <f>+IF(F18=1,"HABILITADO"&amp;B35,"RECHAZADO"&amp;B35)</f>
        <v>HABILITADO</v>
      </c>
    </row>
    <row r="19" spans="2:7" ht="30" x14ac:dyDescent="0.25">
      <c r="B19" s="29" t="s">
        <v>54</v>
      </c>
      <c r="C19" s="30" t="s">
        <v>69</v>
      </c>
      <c r="D19" s="29" t="s">
        <v>56</v>
      </c>
      <c r="E19" s="30" t="s">
        <v>57</v>
      </c>
      <c r="F19" s="29" t="s">
        <v>32</v>
      </c>
      <c r="G19" s="30" t="s">
        <v>61</v>
      </c>
    </row>
    <row r="20" spans="2:7" x14ac:dyDescent="0.25">
      <c r="B20" s="20" t="s">
        <v>55</v>
      </c>
      <c r="C20" s="22" t="s">
        <v>44</v>
      </c>
      <c r="D20" s="21">
        <v>7421</v>
      </c>
      <c r="E20" s="7">
        <v>7421</v>
      </c>
      <c r="F20" s="21">
        <f>+IF(D20=E20,1,0)</f>
        <v>1</v>
      </c>
      <c r="G20" s="22" t="str">
        <f>+IF(F20=1,"HABILITADO","RECHAZADO")</f>
        <v>HABILITADO</v>
      </c>
    </row>
    <row r="21" spans="2:7" ht="30" x14ac:dyDescent="0.25">
      <c r="B21" s="20" t="s">
        <v>39</v>
      </c>
      <c r="C21" s="22" t="s">
        <v>205</v>
      </c>
      <c r="D21" s="26">
        <v>84</v>
      </c>
      <c r="E21" s="7">
        <f>+'CAP ORG TEC'!E21+'CAP ORG TEC'!E22</f>
        <v>94</v>
      </c>
      <c r="F21" s="21">
        <f>+IF(E21&gt;=D21,1,0)</f>
        <v>1</v>
      </c>
      <c r="G21" s="22" t="str">
        <f t="shared" ref="G21:G23" si="0">+IF(F21=1,"HABILITADO","RECHAZADO")</f>
        <v>HABILITADO</v>
      </c>
    </row>
    <row r="22" spans="2:7" x14ac:dyDescent="0.25">
      <c r="B22" s="20" t="s">
        <v>229</v>
      </c>
      <c r="C22" s="22" t="s">
        <v>156</v>
      </c>
      <c r="D22" s="26">
        <v>5</v>
      </c>
      <c r="E22" s="125">
        <f>+'EXP PROB'!$E$21</f>
        <v>13.683299999999999</v>
      </c>
      <c r="F22" s="21">
        <f>+IF(E22&gt;=D22,1,0)</f>
        <v>1</v>
      </c>
      <c r="G22" s="22" t="str">
        <f t="shared" si="0"/>
        <v>HABILITADO</v>
      </c>
    </row>
    <row r="23" spans="2:7" x14ac:dyDescent="0.25">
      <c r="B23" s="20" t="s">
        <v>58</v>
      </c>
      <c r="C23" s="122" t="s">
        <v>201</v>
      </c>
      <c r="D23" s="20"/>
      <c r="E23" s="20"/>
      <c r="F23" s="21">
        <f>+IF(AND(F24:F26),1,0)</f>
        <v>1</v>
      </c>
      <c r="G23" s="22" t="str">
        <f t="shared" si="0"/>
        <v>HABILITADO</v>
      </c>
    </row>
    <row r="24" spans="2:7" x14ac:dyDescent="0.25">
      <c r="B24" s="24" t="s">
        <v>62</v>
      </c>
      <c r="C24" s="22"/>
      <c r="D24" s="25">
        <f>ROUND(50%*(16776549795/566700),2)</f>
        <v>14801.97</v>
      </c>
      <c r="E24" s="126">
        <f>+'EXP ACREDITADA'!$T$31</f>
        <v>75660.799970908556</v>
      </c>
      <c r="F24" s="21">
        <f>+IF(E24&gt;=D24,1,0)</f>
        <v>1</v>
      </c>
      <c r="G24" s="22"/>
    </row>
    <row r="25" spans="2:7" x14ac:dyDescent="0.25">
      <c r="B25" s="24" t="s">
        <v>63</v>
      </c>
      <c r="C25" s="22"/>
      <c r="D25" s="26">
        <v>1000</v>
      </c>
      <c r="E25" s="126">
        <f>+'EXP ACREDITADA'!$L$31</f>
        <v>12856</v>
      </c>
      <c r="F25" s="21">
        <f>+IF(E25&gt;=D25,1,0)</f>
        <v>1</v>
      </c>
      <c r="G25" s="22"/>
    </row>
    <row r="26" spans="2:7" x14ac:dyDescent="0.25">
      <c r="B26" s="24" t="s">
        <v>64</v>
      </c>
      <c r="C26" s="22"/>
      <c r="D26" s="26">
        <v>40</v>
      </c>
      <c r="E26" s="75">
        <f>+'EXP ACREDITADA'!$M$31</f>
        <v>109</v>
      </c>
      <c r="F26" s="21">
        <f>+IF(E26&gt;=D26,1,0)</f>
        <v>1</v>
      </c>
      <c r="G26" s="22"/>
    </row>
    <row r="27" spans="2:7" x14ac:dyDescent="0.25">
      <c r="B27" s="194"/>
      <c r="C27" s="195"/>
      <c r="D27" s="196"/>
      <c r="E27" s="198"/>
      <c r="F27" s="197"/>
      <c r="G27" s="195"/>
    </row>
    <row r="28" spans="2:7" ht="21" x14ac:dyDescent="0.25">
      <c r="B28" s="280" t="s">
        <v>357</v>
      </c>
      <c r="C28" s="280"/>
      <c r="D28" s="280"/>
      <c r="E28" s="280"/>
      <c r="F28" s="280"/>
      <c r="G28" s="280"/>
    </row>
    <row r="29" spans="2:7" x14ac:dyDescent="0.25">
      <c r="B29" s="199" t="s">
        <v>9</v>
      </c>
      <c r="C29" s="122" t="s">
        <v>46</v>
      </c>
      <c r="D29" s="279" t="s">
        <v>230</v>
      </c>
      <c r="E29" s="279"/>
      <c r="F29" s="21">
        <f>+IF(AND(F30:F33),1,0)</f>
        <v>1</v>
      </c>
      <c r="G29" s="22" t="str">
        <f>+IF(F29=1,"CUMPLE","NO CUMPLE")</f>
        <v>CUMPLE</v>
      </c>
    </row>
    <row r="30" spans="2:7" x14ac:dyDescent="0.25">
      <c r="B30" s="24" t="s">
        <v>65</v>
      </c>
      <c r="C30" s="22"/>
      <c r="D30" s="26">
        <v>10</v>
      </c>
      <c r="E30" s="112">
        <f>+'DIR GENERAL'!$E$14</f>
        <v>14.289166666666667</v>
      </c>
      <c r="F30" s="21">
        <f>+IF(E30&gt;=D30,1,0)</f>
        <v>1</v>
      </c>
      <c r="G30" s="22" t="str">
        <f>+IF(F30=1,"CUMPLE","NO CUMPLE")</f>
        <v>CUMPLE</v>
      </c>
    </row>
    <row r="31" spans="2:7" x14ac:dyDescent="0.25">
      <c r="B31" s="24" t="s">
        <v>67</v>
      </c>
      <c r="C31" s="22"/>
      <c r="D31" s="26">
        <v>7</v>
      </c>
      <c r="E31" s="112">
        <f>+JURIDICO!$E$14</f>
        <v>14.281666666666665</v>
      </c>
      <c r="F31" s="21">
        <f>+IF(E31&gt;=D31,1,0)</f>
        <v>1</v>
      </c>
      <c r="G31" s="22" t="str">
        <f t="shared" ref="G31:G33" si="1">+IF(F31=1,"CUMPLE","NO CUMPLE")</f>
        <v>CUMPLE</v>
      </c>
    </row>
    <row r="32" spans="2:7" x14ac:dyDescent="0.25">
      <c r="B32" s="24" t="s">
        <v>66</v>
      </c>
      <c r="C32" s="22"/>
      <c r="D32" s="26">
        <v>7</v>
      </c>
      <c r="E32" s="112">
        <f>+TECNICO!$E$14</f>
        <v>10.299999999999999</v>
      </c>
      <c r="F32" s="21">
        <f>+IF(E32&gt;=D32,1,0)</f>
        <v>1</v>
      </c>
      <c r="G32" s="22" t="str">
        <f t="shared" si="1"/>
        <v>CUMPLE</v>
      </c>
    </row>
    <row r="33" spans="2:7" x14ac:dyDescent="0.25">
      <c r="B33" s="24" t="s">
        <v>68</v>
      </c>
      <c r="C33" s="22"/>
      <c r="D33" s="26">
        <v>7</v>
      </c>
      <c r="E33" s="112">
        <f>+ADMINISTRATIVO!$E$14</f>
        <v>12.33888888888889</v>
      </c>
      <c r="F33" s="21">
        <f>+IF(E33&gt;=D33,1,0)</f>
        <v>1</v>
      </c>
      <c r="G33" s="22" t="str">
        <f t="shared" si="1"/>
        <v>CUMPLE</v>
      </c>
    </row>
  </sheetData>
  <mergeCells count="10">
    <mergeCell ref="D29:E29"/>
    <mergeCell ref="B9:G10"/>
    <mergeCell ref="C13:G13"/>
    <mergeCell ref="C14:G14"/>
    <mergeCell ref="B13:B15"/>
    <mergeCell ref="C15:G15"/>
    <mergeCell ref="B11:B12"/>
    <mergeCell ref="C11:G12"/>
    <mergeCell ref="B28:G28"/>
    <mergeCell ref="B17:G1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57"/>
  <sheetViews>
    <sheetView workbookViewId="0">
      <selection activeCell="C13" sqref="C13:I14"/>
    </sheetView>
  </sheetViews>
  <sheetFormatPr baseColWidth="10" defaultRowHeight="15" x14ac:dyDescent="0.25"/>
  <cols>
    <col min="2" max="2" width="36.140625" customWidth="1"/>
    <col min="3" max="3" width="14.28515625" customWidth="1"/>
    <col min="5" max="5" width="24.28515625" customWidth="1"/>
    <col min="6" max="6" width="16.85546875" customWidth="1"/>
    <col min="7" max="7" width="33.140625" customWidth="1"/>
  </cols>
  <sheetData>
    <row r="3" spans="2:9" ht="16.5" customHeight="1" x14ac:dyDescent="0.25"/>
    <row r="9" spans="2:9" ht="15" customHeight="1" x14ac:dyDescent="0.25">
      <c r="B9" s="280" t="s">
        <v>70</v>
      </c>
      <c r="C9" s="280"/>
      <c r="D9" s="280"/>
      <c r="E9" s="280"/>
      <c r="F9" s="280"/>
      <c r="G9" s="280"/>
      <c r="H9" s="280"/>
      <c r="I9" s="280"/>
    </row>
    <row r="10" spans="2:9" ht="15" customHeight="1" x14ac:dyDescent="0.25">
      <c r="B10" s="280"/>
      <c r="C10" s="280"/>
      <c r="D10" s="280"/>
      <c r="E10" s="280"/>
      <c r="F10" s="280"/>
      <c r="G10" s="280"/>
      <c r="H10" s="280"/>
      <c r="I10" s="280"/>
    </row>
    <row r="11" spans="2:9" ht="15" customHeight="1" x14ac:dyDescent="0.25">
      <c r="B11" s="280" t="s">
        <v>73</v>
      </c>
      <c r="C11" s="280"/>
      <c r="D11" s="280"/>
      <c r="E11" s="280"/>
      <c r="F11" s="280"/>
      <c r="G11" s="280"/>
      <c r="H11" s="280"/>
      <c r="I11" s="280"/>
    </row>
    <row r="12" spans="2:9" ht="15" customHeight="1" x14ac:dyDescent="0.25">
      <c r="B12" s="280"/>
      <c r="C12" s="280"/>
      <c r="D12" s="280"/>
      <c r="E12" s="280"/>
      <c r="F12" s="280"/>
      <c r="G12" s="280"/>
      <c r="H12" s="280"/>
      <c r="I12" s="280"/>
    </row>
    <row r="13" spans="2:9" x14ac:dyDescent="0.25">
      <c r="B13" s="283" t="s">
        <v>72</v>
      </c>
      <c r="C13" s="285" t="s">
        <v>200</v>
      </c>
      <c r="D13" s="285"/>
      <c r="E13" s="285"/>
      <c r="F13" s="285"/>
      <c r="G13" s="285"/>
      <c r="H13" s="285"/>
      <c r="I13" s="285"/>
    </row>
    <row r="14" spans="2:9" x14ac:dyDescent="0.25">
      <c r="B14" s="283"/>
      <c r="C14" s="285"/>
      <c r="D14" s="285"/>
      <c r="E14" s="285"/>
      <c r="F14" s="285"/>
      <c r="G14" s="285"/>
      <c r="H14" s="285"/>
      <c r="I14" s="285"/>
    </row>
    <row r="15" spans="2:9" ht="18.75" customHeight="1" x14ac:dyDescent="0.25">
      <c r="B15" s="282" t="s">
        <v>71</v>
      </c>
      <c r="C15" s="285" t="str">
        <f>+'EVAL TEC'!C13:G13</f>
        <v>INTERAUDIT S.A.S</v>
      </c>
      <c r="D15" s="285"/>
      <c r="E15" s="285"/>
      <c r="F15" s="285"/>
      <c r="G15" s="285"/>
      <c r="H15" s="285"/>
      <c r="I15" s="285"/>
    </row>
    <row r="16" spans="2:9" ht="18.75" customHeight="1" x14ac:dyDescent="0.25">
      <c r="B16" s="282"/>
      <c r="C16" s="285" t="str">
        <f>+'EVAL TEC'!C14:G14</f>
        <v>OSP INTERNATIONAL CALA LTDA</v>
      </c>
      <c r="D16" s="285"/>
      <c r="E16" s="285"/>
      <c r="F16" s="285"/>
      <c r="G16" s="285"/>
      <c r="H16" s="285"/>
      <c r="I16" s="285"/>
    </row>
    <row r="17" spans="2:9" ht="18.75" customHeight="1" x14ac:dyDescent="0.25">
      <c r="B17" s="282"/>
      <c r="C17" s="285" t="str">
        <f>+'EVAL TEC'!C15:G15</f>
        <v>AIRE NETWORKS DE MEDITERRANEO SL</v>
      </c>
      <c r="D17" s="285"/>
      <c r="E17" s="285"/>
      <c r="F17" s="285"/>
      <c r="G17" s="285"/>
      <c r="H17" s="285"/>
      <c r="I17" s="285"/>
    </row>
    <row r="19" spans="2:9" ht="30" x14ac:dyDescent="0.25">
      <c r="B19" s="41" t="s">
        <v>0</v>
      </c>
      <c r="C19" s="41" t="s">
        <v>1</v>
      </c>
      <c r="D19" s="41" t="s">
        <v>2</v>
      </c>
      <c r="E19" s="33"/>
      <c r="F19" s="33"/>
      <c r="G19" s="33"/>
      <c r="H19" s="33"/>
      <c r="I19" s="33"/>
    </row>
    <row r="20" spans="2:9" ht="15" customHeight="1" x14ac:dyDescent="0.25">
      <c r="B20" s="42" t="s">
        <v>3</v>
      </c>
      <c r="C20" s="23">
        <v>200</v>
      </c>
      <c r="D20" s="23">
        <f>+$I$35</f>
        <v>200</v>
      </c>
      <c r="E20" s="33"/>
      <c r="F20" s="33"/>
      <c r="G20" s="33"/>
      <c r="H20" s="33"/>
      <c r="I20" s="33"/>
    </row>
    <row r="21" spans="2:9" ht="15" customHeight="1" x14ac:dyDescent="0.25">
      <c r="B21" s="42" t="s">
        <v>4</v>
      </c>
      <c r="C21" s="23">
        <f>+C22+C23</f>
        <v>700</v>
      </c>
      <c r="D21" s="23">
        <f>+D22+D23</f>
        <v>699.99999999999989</v>
      </c>
      <c r="E21" s="33"/>
      <c r="F21" s="33"/>
      <c r="G21" s="33"/>
      <c r="H21" s="33"/>
      <c r="I21" s="33"/>
    </row>
    <row r="22" spans="2:9" ht="15" customHeight="1" x14ac:dyDescent="0.25">
      <c r="B22" s="43" t="s">
        <v>5</v>
      </c>
      <c r="C22" s="44">
        <v>300</v>
      </c>
      <c r="D22" s="44">
        <f>+$I$39</f>
        <v>299.99999999999994</v>
      </c>
      <c r="E22" s="33"/>
      <c r="F22" s="33"/>
      <c r="G22" s="33"/>
      <c r="H22" s="33"/>
      <c r="I22" s="33"/>
    </row>
    <row r="23" spans="2:9" ht="15" customHeight="1" x14ac:dyDescent="0.25">
      <c r="B23" s="43" t="s">
        <v>6</v>
      </c>
      <c r="C23" s="44">
        <v>400</v>
      </c>
      <c r="D23" s="44">
        <f>+$I$48</f>
        <v>399.99999999999994</v>
      </c>
      <c r="E23" s="33"/>
      <c r="F23" s="33"/>
      <c r="G23" s="33"/>
      <c r="H23" s="33"/>
      <c r="I23" s="33"/>
    </row>
    <row r="24" spans="2:9" ht="15" customHeight="1" x14ac:dyDescent="0.25">
      <c r="B24" s="42" t="s">
        <v>7</v>
      </c>
      <c r="C24" s="23">
        <v>100</v>
      </c>
      <c r="D24" s="23">
        <f>+IF(E56=1,C24,0)</f>
        <v>100</v>
      </c>
      <c r="E24" s="33"/>
      <c r="F24" s="33"/>
      <c r="G24" s="33"/>
      <c r="H24" s="33"/>
      <c r="I24" s="33"/>
    </row>
    <row r="25" spans="2:9" x14ac:dyDescent="0.25">
      <c r="B25" s="45" t="s">
        <v>8</v>
      </c>
      <c r="C25" s="46">
        <f>+C20+C21+C24</f>
        <v>1000</v>
      </c>
      <c r="D25" s="46">
        <f>+D20+D21+D24</f>
        <v>999.99999999999989</v>
      </c>
      <c r="E25" s="33"/>
      <c r="F25" s="33"/>
      <c r="G25" s="33"/>
      <c r="H25" s="33"/>
      <c r="I25" s="33"/>
    </row>
    <row r="26" spans="2:9" s="2" customFormat="1" x14ac:dyDescent="0.25">
      <c r="B26" s="47"/>
      <c r="C26" s="48"/>
      <c r="D26" s="34"/>
      <c r="E26" s="34"/>
      <c r="F26" s="34"/>
      <c r="G26" s="34"/>
      <c r="H26" s="34"/>
      <c r="I26" s="34"/>
    </row>
    <row r="27" spans="2:9" s="2" customFormat="1" x14ac:dyDescent="0.25">
      <c r="B27" s="47"/>
      <c r="C27" s="48"/>
      <c r="D27" s="34"/>
      <c r="E27" s="34"/>
      <c r="F27" s="34"/>
      <c r="G27" s="34"/>
      <c r="H27" s="34"/>
      <c r="I27" s="34"/>
    </row>
    <row r="28" spans="2:9" x14ac:dyDescent="0.25">
      <c r="B28" s="1" t="str">
        <f>+B20</f>
        <v>Experiencia del equipo de trabajo</v>
      </c>
      <c r="C28" s="33"/>
      <c r="D28" s="33"/>
      <c r="E28" s="33"/>
      <c r="F28" s="33"/>
      <c r="G28" s="33"/>
      <c r="H28" s="33"/>
      <c r="I28" s="33"/>
    </row>
    <row r="29" spans="2:9" ht="50.25" customHeight="1" x14ac:dyDescent="0.25">
      <c r="B29" s="289" t="s">
        <v>9</v>
      </c>
      <c r="C29" s="49" t="s">
        <v>10</v>
      </c>
      <c r="D29" s="49" t="s">
        <v>11</v>
      </c>
      <c r="E29" s="289" t="s">
        <v>12</v>
      </c>
      <c r="F29" s="33"/>
      <c r="G29" s="289" t="s">
        <v>13</v>
      </c>
      <c r="H29" s="289" t="s">
        <v>14</v>
      </c>
      <c r="I29" s="289" t="s">
        <v>15</v>
      </c>
    </row>
    <row r="30" spans="2:9" x14ac:dyDescent="0.25">
      <c r="B30" s="289"/>
      <c r="C30" s="49" t="s">
        <v>16</v>
      </c>
      <c r="D30" s="49" t="s">
        <v>16</v>
      </c>
      <c r="E30" s="289"/>
      <c r="F30" s="33"/>
      <c r="G30" s="289"/>
      <c r="H30" s="289"/>
      <c r="I30" s="289"/>
    </row>
    <row r="31" spans="2:9" x14ac:dyDescent="0.25">
      <c r="B31" s="13" t="s">
        <v>17</v>
      </c>
      <c r="C31" s="12">
        <v>120</v>
      </c>
      <c r="D31" s="12">
        <f>13*12</f>
        <v>156</v>
      </c>
      <c r="E31" s="12">
        <v>70</v>
      </c>
      <c r="F31" s="33"/>
      <c r="G31" s="35" t="s">
        <v>111</v>
      </c>
      <c r="H31" s="123">
        <f>+'DIR GENERAL'!E15</f>
        <v>171.47</v>
      </c>
      <c r="I31" s="3">
        <f>+IF(H31&lt;C31,0,IF(AND(H31&gt;=C31,H31&lt;=D31),ROUND(E31*(1-(D31-H31)/(D31-C31)),2),E31))</f>
        <v>70</v>
      </c>
    </row>
    <row r="32" spans="2:9" x14ac:dyDescent="0.25">
      <c r="B32" s="13" t="s">
        <v>18</v>
      </c>
      <c r="C32" s="12">
        <v>84</v>
      </c>
      <c r="D32" s="50">
        <f>10*12</f>
        <v>120</v>
      </c>
      <c r="E32" s="12">
        <v>50</v>
      </c>
      <c r="F32" s="33"/>
      <c r="G32" s="35" t="s">
        <v>196</v>
      </c>
      <c r="H32" s="123">
        <f>+TECNICO!E15</f>
        <v>123.6</v>
      </c>
      <c r="I32" s="3">
        <f>+IF(H32&lt;C32,0,IF(AND(H32&gt;=C32,H32&lt;=D32),ROUND(E32*(1-(D32-H32)/(D32-C32)),2),E32))</f>
        <v>50</v>
      </c>
    </row>
    <row r="33" spans="1:9" x14ac:dyDescent="0.25">
      <c r="B33" s="13" t="s">
        <v>19</v>
      </c>
      <c r="C33" s="12">
        <v>84</v>
      </c>
      <c r="D33" s="50">
        <f t="shared" ref="D33:D34" si="0">10*12</f>
        <v>120</v>
      </c>
      <c r="E33" s="12">
        <v>40</v>
      </c>
      <c r="F33" s="33"/>
      <c r="G33" s="35" t="s">
        <v>160</v>
      </c>
      <c r="H33" s="123">
        <f>+JURIDICO!E15</f>
        <v>171.37999999999997</v>
      </c>
      <c r="I33" s="3">
        <f>+IF(H33&lt;C33,0,IF(AND(H33&gt;=C33,H33&lt;=D33),ROUND(E33*(1-(D33-H33)/(D33-C33)),2),E33))</f>
        <v>40</v>
      </c>
    </row>
    <row r="34" spans="1:9" x14ac:dyDescent="0.25">
      <c r="B34" s="13" t="s">
        <v>20</v>
      </c>
      <c r="C34" s="12">
        <v>84</v>
      </c>
      <c r="D34" s="50">
        <f t="shared" si="0"/>
        <v>120</v>
      </c>
      <c r="E34" s="12">
        <v>40</v>
      </c>
      <c r="F34" s="33"/>
      <c r="G34" s="35" t="s">
        <v>198</v>
      </c>
      <c r="H34" s="123">
        <f>+ADMINISTRATIVO!E15</f>
        <v>148.06666666666669</v>
      </c>
      <c r="I34" s="3">
        <f>+IF(H34&lt;C34,0,IF(AND(H34&gt;=C34,H34&lt;=D34),ROUND(E34*(1-(D34-H34)/(D34-C34)),2),E34))</f>
        <v>40</v>
      </c>
    </row>
    <row r="35" spans="1:9" ht="38.25" x14ac:dyDescent="0.25">
      <c r="B35" s="33"/>
      <c r="C35" s="33"/>
      <c r="D35" s="33"/>
      <c r="E35" s="33"/>
      <c r="F35" s="33"/>
      <c r="G35" s="33"/>
      <c r="H35" s="51" t="s">
        <v>21</v>
      </c>
      <c r="I35" s="4">
        <f>SUM(I31:I34)</f>
        <v>200</v>
      </c>
    </row>
    <row r="36" spans="1:9" x14ac:dyDescent="0.25">
      <c r="B36" s="1" t="str">
        <f>+B21</f>
        <v>Experiencia acreditada del Proponente</v>
      </c>
      <c r="C36" s="33"/>
      <c r="D36" s="33"/>
      <c r="E36" s="33"/>
      <c r="F36" s="33"/>
      <c r="G36" s="33"/>
      <c r="H36" s="33"/>
      <c r="I36" s="33"/>
    </row>
    <row r="37" spans="1:9" x14ac:dyDescent="0.25">
      <c r="B37" s="1" t="str">
        <f>+B22</f>
        <v>Valor de contratos</v>
      </c>
      <c r="C37" s="33"/>
      <c r="D37" s="33"/>
      <c r="E37" s="33"/>
      <c r="F37" s="33"/>
      <c r="G37" s="33"/>
      <c r="H37" s="33"/>
      <c r="I37" s="33"/>
    </row>
    <row r="38" spans="1:9" ht="45" x14ac:dyDescent="0.25">
      <c r="A38" s="5"/>
      <c r="B38" s="286" t="s">
        <v>22</v>
      </c>
      <c r="C38" s="286"/>
      <c r="D38" s="33"/>
      <c r="E38" s="41" t="s">
        <v>23</v>
      </c>
      <c r="F38" s="41" t="s">
        <v>24</v>
      </c>
      <c r="G38" s="52"/>
      <c r="H38" s="49" t="s">
        <v>25</v>
      </c>
      <c r="I38" s="49" t="s">
        <v>26</v>
      </c>
    </row>
    <row r="39" spans="1:9" ht="16.5" x14ac:dyDescent="0.25">
      <c r="A39" s="6"/>
      <c r="B39" s="35">
        <v>0</v>
      </c>
      <c r="C39" s="36">
        <v>14801.96</v>
      </c>
      <c r="D39" s="33"/>
      <c r="E39" s="37" t="str">
        <f>+CONCATENATE("Menor o igual a "&amp;C39)</f>
        <v>Menor o igual a 14801,96</v>
      </c>
      <c r="F39" s="53">
        <v>0</v>
      </c>
      <c r="G39" s="54"/>
      <c r="H39" s="124">
        <f>+'EVAL TEC'!E24</f>
        <v>75660.799970908556</v>
      </c>
      <c r="I39" s="3">
        <f>+IF(H39&lt;=C39,$F$39*$C$22,IF(H39&lt;=C40,$F$40*$C$22,IF(H39&lt;=C41,$F$41*$C$22,IF(H39&lt;=C42,$F$42*$C$22,$F$43*$C$22))))</f>
        <v>299.99999999999994</v>
      </c>
    </row>
    <row r="40" spans="1:9" ht="16.5" x14ac:dyDescent="0.25">
      <c r="A40" s="6"/>
      <c r="B40" s="36">
        <f t="shared" ref="B40:B43" si="1">+C39+0.01</f>
        <v>14801.97</v>
      </c>
      <c r="C40" s="36">
        <v>20026.189999999999</v>
      </c>
      <c r="D40" s="33"/>
      <c r="E40" s="37" t="str">
        <f>+CONCATENATE("Entre "&amp;B40," y "&amp;C40)</f>
        <v>Entre 14801,97 y 20026,19</v>
      </c>
      <c r="F40" s="53">
        <v>0.7</v>
      </c>
      <c r="G40" s="54"/>
      <c r="H40" s="33"/>
      <c r="I40" s="33"/>
    </row>
    <row r="41" spans="1:9" ht="16.5" x14ac:dyDescent="0.25">
      <c r="A41" s="6"/>
      <c r="B41" s="36">
        <f t="shared" si="1"/>
        <v>20026.199999999997</v>
      </c>
      <c r="C41" s="36">
        <v>23509.01</v>
      </c>
      <c r="D41" s="33"/>
      <c r="E41" s="37" t="str">
        <f t="shared" ref="E41:E42" si="2">+CONCATENATE("Entre "&amp;B41," y "&amp;C41)</f>
        <v>Entre 20026,2 y 23509,01</v>
      </c>
      <c r="F41" s="53">
        <f>+F40+0.1</f>
        <v>0.79999999999999993</v>
      </c>
      <c r="G41" s="54"/>
      <c r="H41" s="33"/>
      <c r="I41" s="33"/>
    </row>
    <row r="42" spans="1:9" ht="16.5" x14ac:dyDescent="0.25">
      <c r="A42" s="6"/>
      <c r="B42" s="36">
        <f t="shared" si="1"/>
        <v>23509.019999999997</v>
      </c>
      <c r="C42" s="36">
        <v>28733.23</v>
      </c>
      <c r="D42" s="33"/>
      <c r="E42" s="37" t="str">
        <f t="shared" si="2"/>
        <v>Entre 23509,02 y 28733,23</v>
      </c>
      <c r="F42" s="53">
        <f>+F41+0.1</f>
        <v>0.89999999999999991</v>
      </c>
      <c r="G42" s="54"/>
      <c r="H42" s="33"/>
      <c r="I42" s="33"/>
    </row>
    <row r="43" spans="1:9" ht="16.5" x14ac:dyDescent="0.25">
      <c r="A43" s="6"/>
      <c r="B43" s="36">
        <f t="shared" si="1"/>
        <v>28733.239999999998</v>
      </c>
      <c r="C43" s="38" t="s">
        <v>27</v>
      </c>
      <c r="D43" s="33"/>
      <c r="E43" s="37" t="str">
        <f>+CONCATENATE("Mayor o igual a "&amp;B43)</f>
        <v>Mayor o igual a 28733,24</v>
      </c>
      <c r="F43" s="53">
        <f>+F42+0.1</f>
        <v>0.99999999999999989</v>
      </c>
      <c r="G43" s="54"/>
      <c r="H43" s="33"/>
      <c r="I43" s="33"/>
    </row>
    <row r="44" spans="1:9" x14ac:dyDescent="0.25">
      <c r="B44" s="33"/>
      <c r="C44" s="33"/>
      <c r="D44" s="33"/>
      <c r="E44" s="33"/>
      <c r="F44" s="33"/>
      <c r="G44" s="33"/>
      <c r="H44" s="33"/>
      <c r="I44" s="33"/>
    </row>
    <row r="45" spans="1:9" x14ac:dyDescent="0.25">
      <c r="B45" s="8" t="str">
        <f>+B21</f>
        <v>Experiencia acreditada del Proponente</v>
      </c>
      <c r="C45" s="33"/>
      <c r="D45" s="33"/>
      <c r="E45" s="33"/>
      <c r="F45" s="33"/>
      <c r="G45" s="33"/>
      <c r="H45" s="33"/>
      <c r="I45" s="33"/>
    </row>
    <row r="46" spans="1:9" x14ac:dyDescent="0.25">
      <c r="B46" s="9" t="str">
        <f>+B23</f>
        <v>kilómetros</v>
      </c>
      <c r="C46" s="33"/>
      <c r="D46" s="33"/>
      <c r="E46" s="33"/>
      <c r="F46" s="33"/>
      <c r="G46" s="33"/>
      <c r="H46" s="33"/>
      <c r="I46" s="33"/>
    </row>
    <row r="47" spans="1:9" ht="30" x14ac:dyDescent="0.25">
      <c r="B47" s="286" t="s">
        <v>22</v>
      </c>
      <c r="C47" s="286"/>
      <c r="D47" s="33"/>
      <c r="E47" s="41" t="s">
        <v>28</v>
      </c>
      <c r="F47" s="41" t="s">
        <v>29</v>
      </c>
      <c r="G47" s="5"/>
      <c r="H47" s="49" t="s">
        <v>6</v>
      </c>
      <c r="I47" s="49" t="s">
        <v>30</v>
      </c>
    </row>
    <row r="48" spans="1:9" x14ac:dyDescent="0.25">
      <c r="B48" s="35">
        <v>0</v>
      </c>
      <c r="C48" s="36">
        <v>1000</v>
      </c>
      <c r="D48" s="33"/>
      <c r="E48" s="37" t="str">
        <f>+CONCATENATE("Menor o igual a "&amp;C48)</f>
        <v>Menor o igual a 1000</v>
      </c>
      <c r="F48" s="53">
        <f>+F39</f>
        <v>0</v>
      </c>
      <c r="G48" s="33"/>
      <c r="H48" s="124">
        <f>+'EVAL TEC'!E25</f>
        <v>12856</v>
      </c>
      <c r="I48" s="3">
        <f>+IF(H48&lt;=C48,$F$48*$C$23,IF(H48&lt;=C49,$F$49*$C$23,IF(H48&lt;=C50,$F$50*$C$23,IF(H48&lt;=C51,$F$51*$C$23,F52*$C$23))))</f>
        <v>399.99999999999994</v>
      </c>
    </row>
    <row r="49" spans="2:9" x14ac:dyDescent="0.25">
      <c r="B49" s="36">
        <f>+C48+0.01</f>
        <v>1000.01</v>
      </c>
      <c r="C49" s="36">
        <v>2000</v>
      </c>
      <c r="D49" s="33"/>
      <c r="E49" s="37" t="str">
        <f>+CONCATENATE("Entre "&amp;B49," y "&amp;C49)</f>
        <v>Entre 1000,01 y 2000</v>
      </c>
      <c r="F49" s="53">
        <f>+F40</f>
        <v>0.7</v>
      </c>
      <c r="G49" s="33"/>
      <c r="H49" s="33"/>
      <c r="I49" s="33"/>
    </row>
    <row r="50" spans="2:9" x14ac:dyDescent="0.25">
      <c r="B50" s="36">
        <f t="shared" ref="B50:B52" si="3">+C49+0.01</f>
        <v>2000.01</v>
      </c>
      <c r="C50" s="36">
        <v>4000</v>
      </c>
      <c r="D50" s="33"/>
      <c r="E50" s="37" t="str">
        <f t="shared" ref="E50:E51" si="4">+CONCATENATE("Entre "&amp;B50," y "&amp;C50)</f>
        <v>Entre 2000,01 y 4000</v>
      </c>
      <c r="F50" s="53">
        <f>+F41</f>
        <v>0.79999999999999993</v>
      </c>
      <c r="G50" s="33"/>
      <c r="H50" s="33"/>
      <c r="I50" s="33"/>
    </row>
    <row r="51" spans="2:9" x14ac:dyDescent="0.25">
      <c r="B51" s="36">
        <f t="shared" si="3"/>
        <v>4000.01</v>
      </c>
      <c r="C51" s="36">
        <v>6000</v>
      </c>
      <c r="D51" s="33"/>
      <c r="E51" s="37" t="str">
        <f t="shared" si="4"/>
        <v>Entre 4000,01 y 6000</v>
      </c>
      <c r="F51" s="53">
        <f>+F42</f>
        <v>0.89999999999999991</v>
      </c>
      <c r="G51" s="33"/>
      <c r="H51" s="33"/>
      <c r="I51" s="33"/>
    </row>
    <row r="52" spans="2:9" x14ac:dyDescent="0.25">
      <c r="B52" s="36">
        <f t="shared" si="3"/>
        <v>6000.01</v>
      </c>
      <c r="C52" s="38" t="str">
        <f>+C43</f>
        <v>INFINITO</v>
      </c>
      <c r="D52" s="33"/>
      <c r="E52" s="37" t="str">
        <f>+CONCATENATE("Mayor o igual a "&amp;B52)</f>
        <v>Mayor o igual a 6000,01</v>
      </c>
      <c r="F52" s="53">
        <f>+F43</f>
        <v>0.99999999999999989</v>
      </c>
      <c r="G52" s="33"/>
      <c r="H52" s="33"/>
      <c r="I52" s="33"/>
    </row>
    <row r="53" spans="2:9" x14ac:dyDescent="0.25">
      <c r="B53" s="55"/>
      <c r="C53" s="33"/>
      <c r="D53" s="39"/>
      <c r="E53" s="39"/>
      <c r="F53" s="33"/>
      <c r="G53" s="33"/>
      <c r="H53" s="40"/>
      <c r="I53" s="56"/>
    </row>
    <row r="54" spans="2:9" x14ac:dyDescent="0.25">
      <c r="B54" s="9" t="str">
        <f>+B24</f>
        <v>Apoyo a la Industria Nacional</v>
      </c>
      <c r="C54" s="33"/>
      <c r="D54" s="33"/>
      <c r="E54" s="33"/>
      <c r="F54" s="33"/>
      <c r="G54" s="33"/>
      <c r="H54" s="33"/>
      <c r="I54" s="33"/>
    </row>
    <row r="55" spans="2:9" ht="16.5" customHeight="1" x14ac:dyDescent="0.25">
      <c r="B55" s="287" t="str">
        <f>+B54</f>
        <v>Apoyo a la Industria Nacional</v>
      </c>
      <c r="C55" s="41" t="s">
        <v>221</v>
      </c>
      <c r="D55" s="41" t="s">
        <v>222</v>
      </c>
      <c r="E55" s="41" t="s">
        <v>32</v>
      </c>
      <c r="F55" s="41" t="s">
        <v>31</v>
      </c>
      <c r="G55" s="33"/>
      <c r="H55" s="33"/>
      <c r="I55" s="33"/>
    </row>
    <row r="56" spans="2:9" ht="16.5" customHeight="1" x14ac:dyDescent="0.25">
      <c r="B56" s="288"/>
      <c r="C56" s="127">
        <v>0.5</v>
      </c>
      <c r="D56" s="127">
        <v>1</v>
      </c>
      <c r="E56" s="53">
        <f>+IF(D56&gt;=C56,1,0)</f>
        <v>1</v>
      </c>
      <c r="F56" s="128">
        <v>291</v>
      </c>
      <c r="G56" s="33"/>
      <c r="H56" s="33"/>
      <c r="I56" s="33"/>
    </row>
    <row r="57" spans="2:9" x14ac:dyDescent="0.25">
      <c r="B57" s="33"/>
      <c r="C57" s="33"/>
      <c r="D57" s="33"/>
      <c r="E57" s="33"/>
      <c r="F57" s="33"/>
      <c r="G57" s="33"/>
      <c r="H57" s="33"/>
      <c r="I57" s="33"/>
    </row>
  </sheetData>
  <mergeCells count="16">
    <mergeCell ref="C17:I17"/>
    <mergeCell ref="B15:B17"/>
    <mergeCell ref="B38:C38"/>
    <mergeCell ref="B47:C47"/>
    <mergeCell ref="B55:B56"/>
    <mergeCell ref="B29:B30"/>
    <mergeCell ref="E29:E30"/>
    <mergeCell ref="G29:G30"/>
    <mergeCell ref="H29:H30"/>
    <mergeCell ref="I29:I30"/>
    <mergeCell ref="B9:I10"/>
    <mergeCell ref="B11:I12"/>
    <mergeCell ref="C13:I14"/>
    <mergeCell ref="C15:I15"/>
    <mergeCell ref="C16:I16"/>
    <mergeCell ref="B13:B14"/>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21"/>
  <sheetViews>
    <sheetView workbookViewId="0">
      <selection activeCell="B11" sqref="B11:F12"/>
    </sheetView>
  </sheetViews>
  <sheetFormatPr baseColWidth="10" defaultRowHeight="15" x14ac:dyDescent="0.25"/>
  <cols>
    <col min="2" max="2" width="20.140625" bestFit="1" customWidth="1"/>
    <col min="3" max="3" width="57.140625" customWidth="1"/>
    <col min="6" max="6" width="36" customWidth="1"/>
  </cols>
  <sheetData>
    <row r="3" spans="2:7" ht="16.5" customHeight="1" x14ac:dyDescent="0.25"/>
    <row r="9" spans="2:7" ht="15" customHeight="1" x14ac:dyDescent="0.25">
      <c r="B9" s="290" t="s">
        <v>70</v>
      </c>
      <c r="C9" s="290"/>
      <c r="D9" s="290"/>
      <c r="E9" s="290"/>
      <c r="F9" s="290"/>
      <c r="G9" s="32"/>
    </row>
    <row r="10" spans="2:7" ht="15" customHeight="1" x14ac:dyDescent="0.25">
      <c r="B10" s="290"/>
      <c r="C10" s="290"/>
      <c r="D10" s="290"/>
      <c r="E10" s="290"/>
      <c r="F10" s="290"/>
      <c r="G10" s="32"/>
    </row>
    <row r="11" spans="2:7" ht="15" customHeight="1" x14ac:dyDescent="0.25">
      <c r="B11" s="290" t="s">
        <v>55</v>
      </c>
      <c r="C11" s="290"/>
      <c r="D11" s="290"/>
      <c r="E11" s="290"/>
      <c r="F11" s="290"/>
      <c r="G11" s="32"/>
    </row>
    <row r="12" spans="2:7" ht="15" customHeight="1" x14ac:dyDescent="0.25">
      <c r="B12" s="290"/>
      <c r="C12" s="290"/>
      <c r="D12" s="290"/>
      <c r="E12" s="290"/>
      <c r="F12" s="290"/>
      <c r="G12" s="32"/>
    </row>
    <row r="13" spans="2:7" x14ac:dyDescent="0.25">
      <c r="B13" s="282" t="s">
        <v>72</v>
      </c>
      <c r="C13" s="285" t="str">
        <f>+EVALUACIÓN!C13</f>
        <v>CONSORCIO FIBRA ÓPTICA 2012</v>
      </c>
      <c r="D13" s="285"/>
      <c r="E13" s="285"/>
      <c r="F13" s="285"/>
      <c r="G13" s="28"/>
    </row>
    <row r="14" spans="2:7" x14ac:dyDescent="0.25">
      <c r="B14" s="282"/>
      <c r="C14" s="285"/>
      <c r="D14" s="285"/>
      <c r="E14" s="285"/>
      <c r="F14" s="285"/>
      <c r="G14" s="28"/>
    </row>
    <row r="15" spans="2:7" ht="18.75" customHeight="1" x14ac:dyDescent="0.25">
      <c r="B15" s="282" t="s">
        <v>71</v>
      </c>
      <c r="C15" s="285" t="str">
        <f>+'EVAL TEC'!C13:G13</f>
        <v>INTERAUDIT S.A.S</v>
      </c>
      <c r="D15" s="285"/>
      <c r="E15" s="285"/>
      <c r="F15" s="285"/>
      <c r="G15" s="28"/>
    </row>
    <row r="16" spans="2:7" ht="18.75" customHeight="1" x14ac:dyDescent="0.25">
      <c r="B16" s="282"/>
      <c r="C16" s="285" t="str">
        <f>+'EVAL TEC'!C14:G14</f>
        <v>OSP INTERNATIONAL CALA LTDA</v>
      </c>
      <c r="D16" s="285"/>
      <c r="E16" s="285"/>
      <c r="F16" s="285"/>
      <c r="G16" s="28"/>
    </row>
    <row r="17" spans="2:7" ht="18.75" customHeight="1" x14ac:dyDescent="0.25">
      <c r="B17" s="282"/>
      <c r="C17" s="285" t="str">
        <f>+'EVAL TEC'!C15:G15</f>
        <v>AIRE NETWORKS DE MEDITERRANEO SL</v>
      </c>
      <c r="D17" s="285"/>
      <c r="E17" s="285"/>
      <c r="F17" s="285"/>
      <c r="G17" s="28"/>
    </row>
    <row r="18" spans="2:7" ht="18.75" customHeight="1" x14ac:dyDescent="0.25">
      <c r="B18" s="31"/>
      <c r="C18" s="16"/>
      <c r="D18" s="16"/>
      <c r="E18" s="16"/>
      <c r="F18" s="16"/>
      <c r="G18" s="16"/>
    </row>
    <row r="19" spans="2:7" x14ac:dyDescent="0.25">
      <c r="B19" s="295" t="s">
        <v>75</v>
      </c>
      <c r="C19" s="296"/>
      <c r="D19" s="57" t="s">
        <v>31</v>
      </c>
      <c r="E19" s="57" t="s">
        <v>32</v>
      </c>
      <c r="F19" s="57" t="s">
        <v>74</v>
      </c>
    </row>
    <row r="20" spans="2:7" ht="123" customHeight="1" x14ac:dyDescent="0.25">
      <c r="B20" s="291" t="s">
        <v>33</v>
      </c>
      <c r="C20" s="292"/>
      <c r="D20" s="12" t="s">
        <v>34</v>
      </c>
      <c r="E20" s="11" t="s">
        <v>32</v>
      </c>
      <c r="F20" s="13" t="s">
        <v>35</v>
      </c>
    </row>
    <row r="21" spans="2:7" ht="198.75" customHeight="1" x14ac:dyDescent="0.25">
      <c r="B21" s="293" t="s">
        <v>36</v>
      </c>
      <c r="C21" s="294"/>
      <c r="D21" s="50" t="s">
        <v>206</v>
      </c>
      <c r="E21" s="50" t="s">
        <v>32</v>
      </c>
      <c r="F21" s="121" t="s">
        <v>207</v>
      </c>
    </row>
  </sheetData>
  <mergeCells count="11">
    <mergeCell ref="B13:B14"/>
    <mergeCell ref="B9:F10"/>
    <mergeCell ref="B11:F12"/>
    <mergeCell ref="C13:F14"/>
    <mergeCell ref="B21:C21"/>
    <mergeCell ref="B19:C19"/>
    <mergeCell ref="C17:F17"/>
    <mergeCell ref="B15:B17"/>
    <mergeCell ref="C15:F15"/>
    <mergeCell ref="C16:F16"/>
    <mergeCell ref="B20:C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I24"/>
  <sheetViews>
    <sheetView zoomScale="80" zoomScaleNormal="80" workbookViewId="0">
      <selection activeCell="B11" sqref="B11:I12"/>
    </sheetView>
  </sheetViews>
  <sheetFormatPr baseColWidth="10" defaultRowHeight="15" x14ac:dyDescent="0.25"/>
  <cols>
    <col min="2" max="2" width="25" customWidth="1"/>
    <col min="3" max="3" width="57.140625" customWidth="1"/>
    <col min="4" max="4" width="27.140625" bestFit="1" customWidth="1"/>
    <col min="5" max="5" width="16.5703125" customWidth="1"/>
    <col min="6" max="7" width="15.140625" customWidth="1"/>
    <col min="9" max="9" width="36" customWidth="1"/>
    <col min="10" max="10" width="23" customWidth="1"/>
  </cols>
  <sheetData>
    <row r="3" spans="2:9" ht="16.5" customHeight="1" x14ac:dyDescent="0.25"/>
    <row r="8" spans="2:9" x14ac:dyDescent="0.25">
      <c r="D8">
        <f>+'EVAL TEC'!C13:G13</f>
        <v>0</v>
      </c>
    </row>
    <row r="9" spans="2:9" ht="15" customHeight="1" x14ac:dyDescent="0.25">
      <c r="B9" s="280" t="s">
        <v>70</v>
      </c>
      <c r="C9" s="280"/>
      <c r="D9" s="280"/>
      <c r="E9" s="280"/>
      <c r="F9" s="280"/>
      <c r="G9" s="280"/>
      <c r="H9" s="280"/>
      <c r="I9" s="280"/>
    </row>
    <row r="10" spans="2:9" ht="15" customHeight="1" x14ac:dyDescent="0.25">
      <c r="B10" s="280"/>
      <c r="C10" s="280"/>
      <c r="D10" s="280"/>
      <c r="E10" s="280"/>
      <c r="F10" s="280"/>
      <c r="G10" s="280"/>
      <c r="H10" s="280"/>
      <c r="I10" s="280"/>
    </row>
    <row r="11" spans="2:9" ht="15" customHeight="1" x14ac:dyDescent="0.25">
      <c r="B11" s="280" t="s">
        <v>39</v>
      </c>
      <c r="C11" s="280"/>
      <c r="D11" s="280"/>
      <c r="E11" s="280"/>
      <c r="F11" s="280"/>
      <c r="G11" s="280"/>
      <c r="H11" s="280"/>
      <c r="I11" s="280"/>
    </row>
    <row r="12" spans="2:9" ht="15" customHeight="1" x14ac:dyDescent="0.25">
      <c r="B12" s="280"/>
      <c r="C12" s="280"/>
      <c r="D12" s="280"/>
      <c r="E12" s="280"/>
      <c r="F12" s="280"/>
      <c r="G12" s="280"/>
      <c r="H12" s="280"/>
      <c r="I12" s="280"/>
    </row>
    <row r="13" spans="2:9" x14ac:dyDescent="0.25">
      <c r="B13" s="283" t="s">
        <v>72</v>
      </c>
      <c r="C13" s="285" t="str">
        <f>+'RUP CIIU'!C13:F14</f>
        <v>CONSORCIO FIBRA ÓPTICA 2012</v>
      </c>
      <c r="D13" s="285"/>
      <c r="E13" s="285"/>
      <c r="F13" s="285"/>
      <c r="G13" s="285"/>
      <c r="H13" s="285"/>
      <c r="I13" s="285"/>
    </row>
    <row r="14" spans="2:9" x14ac:dyDescent="0.25">
      <c r="B14" s="283"/>
      <c r="C14" s="285"/>
      <c r="D14" s="285"/>
      <c r="E14" s="285"/>
      <c r="F14" s="285"/>
      <c r="G14" s="285"/>
      <c r="H14" s="285"/>
      <c r="I14" s="285"/>
    </row>
    <row r="15" spans="2:9" ht="18.75" customHeight="1" x14ac:dyDescent="0.25">
      <c r="B15" s="282" t="s">
        <v>71</v>
      </c>
      <c r="C15" s="285" t="str">
        <f>+'EVAL TEC'!C13:G13</f>
        <v>INTERAUDIT S.A.S</v>
      </c>
      <c r="D15" s="285"/>
      <c r="E15" s="285"/>
      <c r="F15" s="285"/>
      <c r="G15" s="285"/>
      <c r="H15" s="285"/>
      <c r="I15" s="285"/>
    </row>
    <row r="16" spans="2:9" ht="18.75" customHeight="1" x14ac:dyDescent="0.25">
      <c r="B16" s="282"/>
      <c r="C16" s="285" t="str">
        <f>+'EVAL TEC'!C14:G14</f>
        <v>OSP INTERNATIONAL CALA LTDA</v>
      </c>
      <c r="D16" s="285"/>
      <c r="E16" s="285"/>
      <c r="F16" s="285"/>
      <c r="G16" s="285"/>
      <c r="H16" s="285"/>
      <c r="I16" s="285"/>
    </row>
    <row r="17" spans="2:9" ht="18.75" customHeight="1" x14ac:dyDescent="0.25">
      <c r="B17" s="282"/>
      <c r="C17" s="285" t="str">
        <f>+'EVAL TEC'!C15:G15</f>
        <v>AIRE NETWORKS DE MEDITERRANEO SL</v>
      </c>
      <c r="D17" s="285"/>
      <c r="E17" s="285"/>
      <c r="F17" s="285"/>
      <c r="G17" s="285"/>
      <c r="H17" s="285"/>
      <c r="I17" s="285"/>
    </row>
    <row r="19" spans="2:9" x14ac:dyDescent="0.25">
      <c r="B19" t="s">
        <v>37</v>
      </c>
      <c r="C19">
        <v>84</v>
      </c>
    </row>
    <row r="20" spans="2:9" s="14" customFormat="1" ht="60" x14ac:dyDescent="0.25">
      <c r="B20" s="297" t="s">
        <v>76</v>
      </c>
      <c r="C20" s="298"/>
      <c r="D20" s="30" t="s">
        <v>38</v>
      </c>
      <c r="E20" s="30" t="s">
        <v>39</v>
      </c>
      <c r="F20" s="30" t="s">
        <v>31</v>
      </c>
      <c r="G20" s="30" t="s">
        <v>40</v>
      </c>
      <c r="H20" s="30" t="s">
        <v>32</v>
      </c>
      <c r="I20" s="30" t="s">
        <v>74</v>
      </c>
    </row>
    <row r="21" spans="2:9" ht="96.75" customHeight="1" x14ac:dyDescent="0.25">
      <c r="B21" s="303" t="s">
        <v>41</v>
      </c>
      <c r="C21" s="304"/>
      <c r="D21" s="200" t="s">
        <v>42</v>
      </c>
      <c r="E21" s="200">
        <f>5+51+5+5+6</f>
        <v>72</v>
      </c>
      <c r="F21" s="200">
        <v>189</v>
      </c>
      <c r="G21" s="299">
        <f>+E21+E22</f>
        <v>94</v>
      </c>
      <c r="H21" s="299">
        <f>+IF(G21&gt;=$C$19,1,0)</f>
        <v>1</v>
      </c>
      <c r="I21" s="301" t="s">
        <v>43</v>
      </c>
    </row>
    <row r="22" spans="2:9" ht="96.75" customHeight="1" x14ac:dyDescent="0.25">
      <c r="B22" s="305"/>
      <c r="C22" s="306"/>
      <c r="D22" s="200" t="s">
        <v>44</v>
      </c>
      <c r="E22" s="200">
        <f>3+15+2+2</f>
        <v>22</v>
      </c>
      <c r="F22" s="200">
        <v>191</v>
      </c>
      <c r="G22" s="300"/>
      <c r="H22" s="300"/>
      <c r="I22" s="302"/>
    </row>
    <row r="23" spans="2:9" ht="35.25" customHeight="1" x14ac:dyDescent="0.25">
      <c r="B23" s="303" t="s">
        <v>45</v>
      </c>
      <c r="C23" s="304"/>
      <c r="D23" s="200" t="s">
        <v>42</v>
      </c>
      <c r="E23" s="200" t="s">
        <v>46</v>
      </c>
      <c r="F23" s="50" t="s">
        <v>204</v>
      </c>
      <c r="G23" s="299" t="s">
        <v>46</v>
      </c>
      <c r="H23" s="299">
        <v>1</v>
      </c>
      <c r="I23" s="301" t="s">
        <v>47</v>
      </c>
    </row>
    <row r="24" spans="2:9" ht="35.25" customHeight="1" x14ac:dyDescent="0.25">
      <c r="B24" s="305"/>
      <c r="C24" s="306"/>
      <c r="D24" s="200" t="s">
        <v>44</v>
      </c>
      <c r="E24" s="200" t="s">
        <v>46</v>
      </c>
      <c r="F24" s="50" t="s">
        <v>204</v>
      </c>
      <c r="G24" s="300"/>
      <c r="H24" s="300"/>
      <c r="I24" s="302"/>
    </row>
  </sheetData>
  <mergeCells count="17">
    <mergeCell ref="G23:G24"/>
    <mergeCell ref="H23:H24"/>
    <mergeCell ref="I23:I24"/>
    <mergeCell ref="B23:C24"/>
    <mergeCell ref="G21:G22"/>
    <mergeCell ref="H21:H22"/>
    <mergeCell ref="I21:I22"/>
    <mergeCell ref="B21:C22"/>
    <mergeCell ref="B20:C20"/>
    <mergeCell ref="C17:I17"/>
    <mergeCell ref="B15:B17"/>
    <mergeCell ref="B9:I10"/>
    <mergeCell ref="B11:I12"/>
    <mergeCell ref="B13:B14"/>
    <mergeCell ref="C13:I14"/>
    <mergeCell ref="C15:I15"/>
    <mergeCell ref="C16:I16"/>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G22"/>
  <sheetViews>
    <sheetView topLeftCell="A3" workbookViewId="0">
      <selection activeCell="B11" sqref="B11:G12"/>
    </sheetView>
  </sheetViews>
  <sheetFormatPr baseColWidth="10" defaultRowHeight="15" x14ac:dyDescent="0.25"/>
  <cols>
    <col min="2" max="2" width="18.42578125" customWidth="1"/>
    <col min="3" max="3" width="57.140625" customWidth="1"/>
    <col min="5" max="5" width="13" customWidth="1"/>
    <col min="7" max="7" width="36" customWidth="1"/>
    <col min="8" max="8" width="23" customWidth="1"/>
  </cols>
  <sheetData>
    <row r="3" spans="2:7" ht="16.5" customHeight="1" x14ac:dyDescent="0.25"/>
    <row r="9" spans="2:7" ht="15" customHeight="1" x14ac:dyDescent="0.25">
      <c r="B9" s="290" t="s">
        <v>70</v>
      </c>
      <c r="C9" s="290"/>
      <c r="D9" s="290"/>
      <c r="E9" s="290"/>
      <c r="F9" s="290"/>
      <c r="G9" s="290"/>
    </row>
    <row r="10" spans="2:7" ht="15" customHeight="1" x14ac:dyDescent="0.25">
      <c r="B10" s="290"/>
      <c r="C10" s="290"/>
      <c r="D10" s="290"/>
      <c r="E10" s="290"/>
      <c r="F10" s="290"/>
      <c r="G10" s="290"/>
    </row>
    <row r="11" spans="2:7" ht="15" customHeight="1" x14ac:dyDescent="0.25">
      <c r="B11" s="290" t="s">
        <v>49</v>
      </c>
      <c r="C11" s="290"/>
      <c r="D11" s="290"/>
      <c r="E11" s="290"/>
      <c r="F11" s="290"/>
      <c r="G11" s="290"/>
    </row>
    <row r="12" spans="2:7" ht="15" customHeight="1" x14ac:dyDescent="0.25">
      <c r="B12" s="290"/>
      <c r="C12" s="290"/>
      <c r="D12" s="290"/>
      <c r="E12" s="290"/>
      <c r="F12" s="290"/>
      <c r="G12" s="290"/>
    </row>
    <row r="13" spans="2:7" x14ac:dyDescent="0.25">
      <c r="B13" s="282" t="s">
        <v>72</v>
      </c>
      <c r="C13" s="285" t="str">
        <f>+'CAP ORG TEC'!C13:I14</f>
        <v>CONSORCIO FIBRA ÓPTICA 2012</v>
      </c>
      <c r="D13" s="285"/>
      <c r="E13" s="285"/>
      <c r="F13" s="285"/>
      <c r="G13" s="285"/>
    </row>
    <row r="14" spans="2:7" x14ac:dyDescent="0.25">
      <c r="B14" s="282"/>
      <c r="C14" s="285"/>
      <c r="D14" s="285"/>
      <c r="E14" s="285"/>
      <c r="F14" s="285"/>
      <c r="G14" s="285"/>
    </row>
    <row r="15" spans="2:7" ht="18.75" customHeight="1" x14ac:dyDescent="0.25">
      <c r="B15" s="282" t="s">
        <v>71</v>
      </c>
      <c r="C15" s="285" t="str">
        <f>+'EVAL TEC'!C13:G13</f>
        <v>INTERAUDIT S.A.S</v>
      </c>
      <c r="D15" s="285"/>
      <c r="E15" s="285"/>
      <c r="F15" s="285"/>
      <c r="G15" s="285"/>
    </row>
    <row r="16" spans="2:7" ht="18.75" customHeight="1" x14ac:dyDescent="0.25">
      <c r="B16" s="282"/>
      <c r="C16" s="285" t="str">
        <f>+'EVAL TEC'!C14:G14</f>
        <v>OSP INTERNATIONAL CALA LTDA</v>
      </c>
      <c r="D16" s="285"/>
      <c r="E16" s="285"/>
      <c r="F16" s="285"/>
      <c r="G16" s="285"/>
    </row>
    <row r="17" spans="2:7" ht="18.75" customHeight="1" x14ac:dyDescent="0.25">
      <c r="B17" s="282"/>
      <c r="C17" s="285" t="str">
        <f>+'EVAL TEC'!C15:G15</f>
        <v>AIRE NETWORKS DE MEDITERRANEO SL</v>
      </c>
      <c r="D17" s="285"/>
      <c r="E17" s="285"/>
      <c r="F17" s="285"/>
      <c r="G17" s="285"/>
    </row>
    <row r="19" spans="2:7" x14ac:dyDescent="0.25">
      <c r="B19" t="s">
        <v>37</v>
      </c>
      <c r="C19">
        <v>5</v>
      </c>
    </row>
    <row r="20" spans="2:7" s="15" customFormat="1" ht="33" customHeight="1" x14ac:dyDescent="0.25">
      <c r="B20" s="58" t="s">
        <v>77</v>
      </c>
      <c r="C20" s="58"/>
      <c r="D20" s="30" t="s">
        <v>31</v>
      </c>
      <c r="E20" s="30" t="s">
        <v>48</v>
      </c>
      <c r="F20" s="30" t="s">
        <v>32</v>
      </c>
      <c r="G20" s="30" t="s">
        <v>74</v>
      </c>
    </row>
    <row r="21" spans="2:7" ht="55.5" customHeight="1" x14ac:dyDescent="0.25">
      <c r="B21" s="307" t="s">
        <v>78</v>
      </c>
      <c r="C21" s="308"/>
      <c r="D21" s="200" t="s">
        <v>50</v>
      </c>
      <c r="E21" s="200">
        <v>13.683299999999999</v>
      </c>
      <c r="F21" s="200">
        <f>+IF(E21&gt;=C19,1,0)</f>
        <v>1</v>
      </c>
      <c r="G21" s="13" t="s">
        <v>51</v>
      </c>
    </row>
    <row r="22" spans="2:7" ht="123.75" customHeight="1" x14ac:dyDescent="0.25">
      <c r="B22" s="307" t="s">
        <v>52</v>
      </c>
      <c r="C22" s="308"/>
      <c r="D22" s="200">
        <v>68</v>
      </c>
      <c r="E22" s="200" t="s">
        <v>46</v>
      </c>
      <c r="F22" s="200">
        <v>1</v>
      </c>
      <c r="G22" s="13" t="s">
        <v>53</v>
      </c>
    </row>
  </sheetData>
  <mergeCells count="10">
    <mergeCell ref="C17:G17"/>
    <mergeCell ref="B15:B17"/>
    <mergeCell ref="B21:C21"/>
    <mergeCell ref="B22:C22"/>
    <mergeCell ref="B13:B14"/>
    <mergeCell ref="B9:G10"/>
    <mergeCell ref="B11:G12"/>
    <mergeCell ref="C13:G14"/>
    <mergeCell ref="C15:G15"/>
    <mergeCell ref="C16:G16"/>
  </mergeCell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31"/>
  <sheetViews>
    <sheetView showGridLines="0" topLeftCell="D1" zoomScale="90" zoomScaleNormal="90" workbookViewId="0">
      <selection activeCell="D11" sqref="D11:W12"/>
    </sheetView>
  </sheetViews>
  <sheetFormatPr baseColWidth="10" defaultRowHeight="15" x14ac:dyDescent="0.25"/>
  <cols>
    <col min="2" max="2" width="22" customWidth="1"/>
    <col min="3" max="3" width="21" customWidth="1"/>
    <col min="4" max="4" width="21" style="15" customWidth="1"/>
    <col min="5" max="5" width="32.28515625" customWidth="1"/>
    <col min="6" max="6" width="10.7109375" customWidth="1"/>
    <col min="7" max="7" width="11.5703125" bestFit="1" customWidth="1"/>
    <col min="8" max="8" width="14.42578125" customWidth="1"/>
    <col min="9" max="11" width="24.42578125" customWidth="1"/>
    <col min="12" max="12" width="11.28515625" customWidth="1"/>
    <col min="13" max="13" width="9.7109375" customWidth="1"/>
    <col min="14" max="14" width="20" customWidth="1"/>
    <col min="15" max="15" width="13.85546875" customWidth="1"/>
    <col min="16" max="17" width="13.28515625" customWidth="1"/>
    <col min="18" max="19" width="20.28515625" customWidth="1"/>
    <col min="20" max="21" width="11.140625" customWidth="1"/>
    <col min="22" max="22" width="8.7109375" customWidth="1"/>
    <col min="23" max="23" width="42.85546875" customWidth="1"/>
    <col min="262" max="262" width="5.42578125" bestFit="1" customWidth="1"/>
    <col min="263" max="263" width="14" customWidth="1"/>
    <col min="264" max="264" width="20.7109375" customWidth="1"/>
    <col min="265" max="265" width="10.7109375" customWidth="1"/>
    <col min="266" max="266" width="10.5703125" customWidth="1"/>
    <col min="267" max="267" width="13.140625" customWidth="1"/>
    <col min="268" max="268" width="16.28515625" customWidth="1"/>
    <col min="269" max="269" width="11.28515625" customWidth="1"/>
    <col min="270" max="270" width="7.5703125" bestFit="1" customWidth="1"/>
    <col min="271" max="272" width="13.85546875" customWidth="1"/>
    <col min="273" max="274" width="13.28515625" customWidth="1"/>
    <col min="275" max="275" width="20.28515625" customWidth="1"/>
    <col min="276" max="277" width="11.140625" customWidth="1"/>
    <col min="278" max="278" width="8.7109375" customWidth="1"/>
    <col min="279" max="279" width="20.85546875" customWidth="1"/>
    <col min="518" max="518" width="5.42578125" bestFit="1" customWidth="1"/>
    <col min="519" max="519" width="14" customWidth="1"/>
    <col min="520" max="520" width="20.7109375" customWidth="1"/>
    <col min="521" max="521" width="10.7109375" customWidth="1"/>
    <col min="522" max="522" width="10.5703125" customWidth="1"/>
    <col min="523" max="523" width="13.140625" customWidth="1"/>
    <col min="524" max="524" width="16.28515625" customWidth="1"/>
    <col min="525" max="525" width="11.28515625" customWidth="1"/>
    <col min="526" max="526" width="7.5703125" bestFit="1" customWidth="1"/>
    <col min="527" max="528" width="13.85546875" customWidth="1"/>
    <col min="529" max="530" width="13.28515625" customWidth="1"/>
    <col min="531" max="531" width="20.28515625" customWidth="1"/>
    <col min="532" max="533" width="11.140625" customWidth="1"/>
    <col min="534" max="534" width="8.7109375" customWidth="1"/>
    <col min="535" max="535" width="20.85546875" customWidth="1"/>
    <col min="774" max="774" width="5.42578125" bestFit="1" customWidth="1"/>
    <col min="775" max="775" width="14" customWidth="1"/>
    <col min="776" max="776" width="20.7109375" customWidth="1"/>
    <col min="777" max="777" width="10.7109375" customWidth="1"/>
    <col min="778" max="778" width="10.5703125" customWidth="1"/>
    <col min="779" max="779" width="13.140625" customWidth="1"/>
    <col min="780" max="780" width="16.28515625" customWidth="1"/>
    <col min="781" max="781" width="11.28515625" customWidth="1"/>
    <col min="782" max="782" width="7.5703125" bestFit="1" customWidth="1"/>
    <col min="783" max="784" width="13.85546875" customWidth="1"/>
    <col min="785" max="786" width="13.28515625" customWidth="1"/>
    <col min="787" max="787" width="20.28515625" customWidth="1"/>
    <col min="788" max="789" width="11.140625" customWidth="1"/>
    <col min="790" max="790" width="8.7109375" customWidth="1"/>
    <col min="791" max="791" width="20.85546875" customWidth="1"/>
    <col min="1030" max="1030" width="5.42578125" bestFit="1" customWidth="1"/>
    <col min="1031" max="1031" width="14" customWidth="1"/>
    <col min="1032" max="1032" width="20.7109375" customWidth="1"/>
    <col min="1033" max="1033" width="10.7109375" customWidth="1"/>
    <col min="1034" max="1034" width="10.5703125" customWidth="1"/>
    <col min="1035" max="1035" width="13.140625" customWidth="1"/>
    <col min="1036" max="1036" width="16.28515625" customWidth="1"/>
    <col min="1037" max="1037" width="11.28515625" customWidth="1"/>
    <col min="1038" max="1038" width="7.5703125" bestFit="1" customWidth="1"/>
    <col min="1039" max="1040" width="13.85546875" customWidth="1"/>
    <col min="1041" max="1042" width="13.28515625" customWidth="1"/>
    <col min="1043" max="1043" width="20.28515625" customWidth="1"/>
    <col min="1044" max="1045" width="11.140625" customWidth="1"/>
    <col min="1046" max="1046" width="8.7109375" customWidth="1"/>
    <col min="1047" max="1047" width="20.85546875" customWidth="1"/>
    <col min="1286" max="1286" width="5.42578125" bestFit="1" customWidth="1"/>
    <col min="1287" max="1287" width="14" customWidth="1"/>
    <col min="1288" max="1288" width="20.7109375" customWidth="1"/>
    <col min="1289" max="1289" width="10.7109375" customWidth="1"/>
    <col min="1290" max="1290" width="10.5703125" customWidth="1"/>
    <col min="1291" max="1291" width="13.140625" customWidth="1"/>
    <col min="1292" max="1292" width="16.28515625" customWidth="1"/>
    <col min="1293" max="1293" width="11.28515625" customWidth="1"/>
    <col min="1294" max="1294" width="7.5703125" bestFit="1" customWidth="1"/>
    <col min="1295" max="1296" width="13.85546875" customWidth="1"/>
    <col min="1297" max="1298" width="13.28515625" customWidth="1"/>
    <col min="1299" max="1299" width="20.28515625" customWidth="1"/>
    <col min="1300" max="1301" width="11.140625" customWidth="1"/>
    <col min="1302" max="1302" width="8.7109375" customWidth="1"/>
    <col min="1303" max="1303" width="20.85546875" customWidth="1"/>
    <col min="1542" max="1542" width="5.42578125" bestFit="1" customWidth="1"/>
    <col min="1543" max="1543" width="14" customWidth="1"/>
    <col min="1544" max="1544" width="20.7109375" customWidth="1"/>
    <col min="1545" max="1545" width="10.7109375" customWidth="1"/>
    <col min="1546" max="1546" width="10.5703125" customWidth="1"/>
    <col min="1547" max="1547" width="13.140625" customWidth="1"/>
    <col min="1548" max="1548" width="16.28515625" customWidth="1"/>
    <col min="1549" max="1549" width="11.28515625" customWidth="1"/>
    <col min="1550" max="1550" width="7.5703125" bestFit="1" customWidth="1"/>
    <col min="1551" max="1552" width="13.85546875" customWidth="1"/>
    <col min="1553" max="1554" width="13.28515625" customWidth="1"/>
    <col min="1555" max="1555" width="20.28515625" customWidth="1"/>
    <col min="1556" max="1557" width="11.140625" customWidth="1"/>
    <col min="1558" max="1558" width="8.7109375" customWidth="1"/>
    <col min="1559" max="1559" width="20.85546875" customWidth="1"/>
    <col min="1798" max="1798" width="5.42578125" bestFit="1" customWidth="1"/>
    <col min="1799" max="1799" width="14" customWidth="1"/>
    <col min="1800" max="1800" width="20.7109375" customWidth="1"/>
    <col min="1801" max="1801" width="10.7109375" customWidth="1"/>
    <col min="1802" max="1802" width="10.5703125" customWidth="1"/>
    <col min="1803" max="1803" width="13.140625" customWidth="1"/>
    <col min="1804" max="1804" width="16.28515625" customWidth="1"/>
    <col min="1805" max="1805" width="11.28515625" customWidth="1"/>
    <col min="1806" max="1806" width="7.5703125" bestFit="1" customWidth="1"/>
    <col min="1807" max="1808" width="13.85546875" customWidth="1"/>
    <col min="1809" max="1810" width="13.28515625" customWidth="1"/>
    <col min="1811" max="1811" width="20.28515625" customWidth="1"/>
    <col min="1812" max="1813" width="11.140625" customWidth="1"/>
    <col min="1814" max="1814" width="8.7109375" customWidth="1"/>
    <col min="1815" max="1815" width="20.85546875" customWidth="1"/>
    <col min="2054" max="2054" width="5.42578125" bestFit="1" customWidth="1"/>
    <col min="2055" max="2055" width="14" customWidth="1"/>
    <col min="2056" max="2056" width="20.7109375" customWidth="1"/>
    <col min="2057" max="2057" width="10.7109375" customWidth="1"/>
    <col min="2058" max="2058" width="10.5703125" customWidth="1"/>
    <col min="2059" max="2059" width="13.140625" customWidth="1"/>
    <col min="2060" max="2060" width="16.28515625" customWidth="1"/>
    <col min="2061" max="2061" width="11.28515625" customWidth="1"/>
    <col min="2062" max="2062" width="7.5703125" bestFit="1" customWidth="1"/>
    <col min="2063" max="2064" width="13.85546875" customWidth="1"/>
    <col min="2065" max="2066" width="13.28515625" customWidth="1"/>
    <col min="2067" max="2067" width="20.28515625" customWidth="1"/>
    <col min="2068" max="2069" width="11.140625" customWidth="1"/>
    <col min="2070" max="2070" width="8.7109375" customWidth="1"/>
    <col min="2071" max="2071" width="20.85546875" customWidth="1"/>
    <col min="2310" max="2310" width="5.42578125" bestFit="1" customWidth="1"/>
    <col min="2311" max="2311" width="14" customWidth="1"/>
    <col min="2312" max="2312" width="20.7109375" customWidth="1"/>
    <col min="2313" max="2313" width="10.7109375" customWidth="1"/>
    <col min="2314" max="2314" width="10.5703125" customWidth="1"/>
    <col min="2315" max="2315" width="13.140625" customWidth="1"/>
    <col min="2316" max="2316" width="16.28515625" customWidth="1"/>
    <col min="2317" max="2317" width="11.28515625" customWidth="1"/>
    <col min="2318" max="2318" width="7.5703125" bestFit="1" customWidth="1"/>
    <col min="2319" max="2320" width="13.85546875" customWidth="1"/>
    <col min="2321" max="2322" width="13.28515625" customWidth="1"/>
    <col min="2323" max="2323" width="20.28515625" customWidth="1"/>
    <col min="2324" max="2325" width="11.140625" customWidth="1"/>
    <col min="2326" max="2326" width="8.7109375" customWidth="1"/>
    <col min="2327" max="2327" width="20.85546875" customWidth="1"/>
    <col min="2566" max="2566" width="5.42578125" bestFit="1" customWidth="1"/>
    <col min="2567" max="2567" width="14" customWidth="1"/>
    <col min="2568" max="2568" width="20.7109375" customWidth="1"/>
    <col min="2569" max="2569" width="10.7109375" customWidth="1"/>
    <col min="2570" max="2570" width="10.5703125" customWidth="1"/>
    <col min="2571" max="2571" width="13.140625" customWidth="1"/>
    <col min="2572" max="2572" width="16.28515625" customWidth="1"/>
    <col min="2573" max="2573" width="11.28515625" customWidth="1"/>
    <col min="2574" max="2574" width="7.5703125" bestFit="1" customWidth="1"/>
    <col min="2575" max="2576" width="13.85546875" customWidth="1"/>
    <col min="2577" max="2578" width="13.28515625" customWidth="1"/>
    <col min="2579" max="2579" width="20.28515625" customWidth="1"/>
    <col min="2580" max="2581" width="11.140625" customWidth="1"/>
    <col min="2582" max="2582" width="8.7109375" customWidth="1"/>
    <col min="2583" max="2583" width="20.85546875" customWidth="1"/>
    <col min="2822" max="2822" width="5.42578125" bestFit="1" customWidth="1"/>
    <col min="2823" max="2823" width="14" customWidth="1"/>
    <col min="2824" max="2824" width="20.7109375" customWidth="1"/>
    <col min="2825" max="2825" width="10.7109375" customWidth="1"/>
    <col min="2826" max="2826" width="10.5703125" customWidth="1"/>
    <col min="2827" max="2827" width="13.140625" customWidth="1"/>
    <col min="2828" max="2828" width="16.28515625" customWidth="1"/>
    <col min="2829" max="2829" width="11.28515625" customWidth="1"/>
    <col min="2830" max="2830" width="7.5703125" bestFit="1" customWidth="1"/>
    <col min="2831" max="2832" width="13.85546875" customWidth="1"/>
    <col min="2833" max="2834" width="13.28515625" customWidth="1"/>
    <col min="2835" max="2835" width="20.28515625" customWidth="1"/>
    <col min="2836" max="2837" width="11.140625" customWidth="1"/>
    <col min="2838" max="2838" width="8.7109375" customWidth="1"/>
    <col min="2839" max="2839" width="20.85546875" customWidth="1"/>
    <col min="3078" max="3078" width="5.42578125" bestFit="1" customWidth="1"/>
    <col min="3079" max="3079" width="14" customWidth="1"/>
    <col min="3080" max="3080" width="20.7109375" customWidth="1"/>
    <col min="3081" max="3081" width="10.7109375" customWidth="1"/>
    <col min="3082" max="3082" width="10.5703125" customWidth="1"/>
    <col min="3083" max="3083" width="13.140625" customWidth="1"/>
    <col min="3084" max="3084" width="16.28515625" customWidth="1"/>
    <col min="3085" max="3085" width="11.28515625" customWidth="1"/>
    <col min="3086" max="3086" width="7.5703125" bestFit="1" customWidth="1"/>
    <col min="3087" max="3088" width="13.85546875" customWidth="1"/>
    <col min="3089" max="3090" width="13.28515625" customWidth="1"/>
    <col min="3091" max="3091" width="20.28515625" customWidth="1"/>
    <col min="3092" max="3093" width="11.140625" customWidth="1"/>
    <col min="3094" max="3094" width="8.7109375" customWidth="1"/>
    <col min="3095" max="3095" width="20.85546875" customWidth="1"/>
    <col min="3334" max="3334" width="5.42578125" bestFit="1" customWidth="1"/>
    <col min="3335" max="3335" width="14" customWidth="1"/>
    <col min="3336" max="3336" width="20.7109375" customWidth="1"/>
    <col min="3337" max="3337" width="10.7109375" customWidth="1"/>
    <col min="3338" max="3338" width="10.5703125" customWidth="1"/>
    <col min="3339" max="3339" width="13.140625" customWidth="1"/>
    <col min="3340" max="3340" width="16.28515625" customWidth="1"/>
    <col min="3341" max="3341" width="11.28515625" customWidth="1"/>
    <col min="3342" max="3342" width="7.5703125" bestFit="1" customWidth="1"/>
    <col min="3343" max="3344" width="13.85546875" customWidth="1"/>
    <col min="3345" max="3346" width="13.28515625" customWidth="1"/>
    <col min="3347" max="3347" width="20.28515625" customWidth="1"/>
    <col min="3348" max="3349" width="11.140625" customWidth="1"/>
    <col min="3350" max="3350" width="8.7109375" customWidth="1"/>
    <col min="3351" max="3351" width="20.85546875" customWidth="1"/>
    <col min="3590" max="3590" width="5.42578125" bestFit="1" customWidth="1"/>
    <col min="3591" max="3591" width="14" customWidth="1"/>
    <col min="3592" max="3592" width="20.7109375" customWidth="1"/>
    <col min="3593" max="3593" width="10.7109375" customWidth="1"/>
    <col min="3594" max="3594" width="10.5703125" customWidth="1"/>
    <col min="3595" max="3595" width="13.140625" customWidth="1"/>
    <col min="3596" max="3596" width="16.28515625" customWidth="1"/>
    <col min="3597" max="3597" width="11.28515625" customWidth="1"/>
    <col min="3598" max="3598" width="7.5703125" bestFit="1" customWidth="1"/>
    <col min="3599" max="3600" width="13.85546875" customWidth="1"/>
    <col min="3601" max="3602" width="13.28515625" customWidth="1"/>
    <col min="3603" max="3603" width="20.28515625" customWidth="1"/>
    <col min="3604" max="3605" width="11.140625" customWidth="1"/>
    <col min="3606" max="3606" width="8.7109375" customWidth="1"/>
    <col min="3607" max="3607" width="20.85546875" customWidth="1"/>
    <col min="3846" max="3846" width="5.42578125" bestFit="1" customWidth="1"/>
    <col min="3847" max="3847" width="14" customWidth="1"/>
    <col min="3848" max="3848" width="20.7109375" customWidth="1"/>
    <col min="3849" max="3849" width="10.7109375" customWidth="1"/>
    <col min="3850" max="3850" width="10.5703125" customWidth="1"/>
    <col min="3851" max="3851" width="13.140625" customWidth="1"/>
    <col min="3852" max="3852" width="16.28515625" customWidth="1"/>
    <col min="3853" max="3853" width="11.28515625" customWidth="1"/>
    <col min="3854" max="3854" width="7.5703125" bestFit="1" customWidth="1"/>
    <col min="3855" max="3856" width="13.85546875" customWidth="1"/>
    <col min="3857" max="3858" width="13.28515625" customWidth="1"/>
    <col min="3859" max="3859" width="20.28515625" customWidth="1"/>
    <col min="3860" max="3861" width="11.140625" customWidth="1"/>
    <col min="3862" max="3862" width="8.7109375" customWidth="1"/>
    <col min="3863" max="3863" width="20.85546875" customWidth="1"/>
    <col min="4102" max="4102" width="5.42578125" bestFit="1" customWidth="1"/>
    <col min="4103" max="4103" width="14" customWidth="1"/>
    <col min="4104" max="4104" width="20.7109375" customWidth="1"/>
    <col min="4105" max="4105" width="10.7109375" customWidth="1"/>
    <col min="4106" max="4106" width="10.5703125" customWidth="1"/>
    <col min="4107" max="4107" width="13.140625" customWidth="1"/>
    <col min="4108" max="4108" width="16.28515625" customWidth="1"/>
    <col min="4109" max="4109" width="11.28515625" customWidth="1"/>
    <col min="4110" max="4110" width="7.5703125" bestFit="1" customWidth="1"/>
    <col min="4111" max="4112" width="13.85546875" customWidth="1"/>
    <col min="4113" max="4114" width="13.28515625" customWidth="1"/>
    <col min="4115" max="4115" width="20.28515625" customWidth="1"/>
    <col min="4116" max="4117" width="11.140625" customWidth="1"/>
    <col min="4118" max="4118" width="8.7109375" customWidth="1"/>
    <col min="4119" max="4119" width="20.85546875" customWidth="1"/>
    <col min="4358" max="4358" width="5.42578125" bestFit="1" customWidth="1"/>
    <col min="4359" max="4359" width="14" customWidth="1"/>
    <col min="4360" max="4360" width="20.7109375" customWidth="1"/>
    <col min="4361" max="4361" width="10.7109375" customWidth="1"/>
    <col min="4362" max="4362" width="10.5703125" customWidth="1"/>
    <col min="4363" max="4363" width="13.140625" customWidth="1"/>
    <col min="4364" max="4364" width="16.28515625" customWidth="1"/>
    <col min="4365" max="4365" width="11.28515625" customWidth="1"/>
    <col min="4366" max="4366" width="7.5703125" bestFit="1" customWidth="1"/>
    <col min="4367" max="4368" width="13.85546875" customWidth="1"/>
    <col min="4369" max="4370" width="13.28515625" customWidth="1"/>
    <col min="4371" max="4371" width="20.28515625" customWidth="1"/>
    <col min="4372" max="4373" width="11.140625" customWidth="1"/>
    <col min="4374" max="4374" width="8.7109375" customWidth="1"/>
    <col min="4375" max="4375" width="20.85546875" customWidth="1"/>
    <col min="4614" max="4614" width="5.42578125" bestFit="1" customWidth="1"/>
    <col min="4615" max="4615" width="14" customWidth="1"/>
    <col min="4616" max="4616" width="20.7109375" customWidth="1"/>
    <col min="4617" max="4617" width="10.7109375" customWidth="1"/>
    <col min="4618" max="4618" width="10.5703125" customWidth="1"/>
    <col min="4619" max="4619" width="13.140625" customWidth="1"/>
    <col min="4620" max="4620" width="16.28515625" customWidth="1"/>
    <col min="4621" max="4621" width="11.28515625" customWidth="1"/>
    <col min="4622" max="4622" width="7.5703125" bestFit="1" customWidth="1"/>
    <col min="4623" max="4624" width="13.85546875" customWidth="1"/>
    <col min="4625" max="4626" width="13.28515625" customWidth="1"/>
    <col min="4627" max="4627" width="20.28515625" customWidth="1"/>
    <col min="4628" max="4629" width="11.140625" customWidth="1"/>
    <col min="4630" max="4630" width="8.7109375" customWidth="1"/>
    <col min="4631" max="4631" width="20.85546875" customWidth="1"/>
    <col min="4870" max="4870" width="5.42578125" bestFit="1" customWidth="1"/>
    <col min="4871" max="4871" width="14" customWidth="1"/>
    <col min="4872" max="4872" width="20.7109375" customWidth="1"/>
    <col min="4873" max="4873" width="10.7109375" customWidth="1"/>
    <col min="4874" max="4874" width="10.5703125" customWidth="1"/>
    <col min="4875" max="4875" width="13.140625" customWidth="1"/>
    <col min="4876" max="4876" width="16.28515625" customWidth="1"/>
    <col min="4877" max="4877" width="11.28515625" customWidth="1"/>
    <col min="4878" max="4878" width="7.5703125" bestFit="1" customWidth="1"/>
    <col min="4879" max="4880" width="13.85546875" customWidth="1"/>
    <col min="4881" max="4882" width="13.28515625" customWidth="1"/>
    <col min="4883" max="4883" width="20.28515625" customWidth="1"/>
    <col min="4884" max="4885" width="11.140625" customWidth="1"/>
    <col min="4886" max="4886" width="8.7109375" customWidth="1"/>
    <col min="4887" max="4887" width="20.85546875" customWidth="1"/>
    <col min="5126" max="5126" width="5.42578125" bestFit="1" customWidth="1"/>
    <col min="5127" max="5127" width="14" customWidth="1"/>
    <col min="5128" max="5128" width="20.7109375" customWidth="1"/>
    <col min="5129" max="5129" width="10.7109375" customWidth="1"/>
    <col min="5130" max="5130" width="10.5703125" customWidth="1"/>
    <col min="5131" max="5131" width="13.140625" customWidth="1"/>
    <col min="5132" max="5132" width="16.28515625" customWidth="1"/>
    <col min="5133" max="5133" width="11.28515625" customWidth="1"/>
    <col min="5134" max="5134" width="7.5703125" bestFit="1" customWidth="1"/>
    <col min="5135" max="5136" width="13.85546875" customWidth="1"/>
    <col min="5137" max="5138" width="13.28515625" customWidth="1"/>
    <col min="5139" max="5139" width="20.28515625" customWidth="1"/>
    <col min="5140" max="5141" width="11.140625" customWidth="1"/>
    <col min="5142" max="5142" width="8.7109375" customWidth="1"/>
    <col min="5143" max="5143" width="20.85546875" customWidth="1"/>
    <col min="5382" max="5382" width="5.42578125" bestFit="1" customWidth="1"/>
    <col min="5383" max="5383" width="14" customWidth="1"/>
    <col min="5384" max="5384" width="20.7109375" customWidth="1"/>
    <col min="5385" max="5385" width="10.7109375" customWidth="1"/>
    <col min="5386" max="5386" width="10.5703125" customWidth="1"/>
    <col min="5387" max="5387" width="13.140625" customWidth="1"/>
    <col min="5388" max="5388" width="16.28515625" customWidth="1"/>
    <col min="5389" max="5389" width="11.28515625" customWidth="1"/>
    <col min="5390" max="5390" width="7.5703125" bestFit="1" customWidth="1"/>
    <col min="5391" max="5392" width="13.85546875" customWidth="1"/>
    <col min="5393" max="5394" width="13.28515625" customWidth="1"/>
    <col min="5395" max="5395" width="20.28515625" customWidth="1"/>
    <col min="5396" max="5397" width="11.140625" customWidth="1"/>
    <col min="5398" max="5398" width="8.7109375" customWidth="1"/>
    <col min="5399" max="5399" width="20.85546875" customWidth="1"/>
    <col min="5638" max="5638" width="5.42578125" bestFit="1" customWidth="1"/>
    <col min="5639" max="5639" width="14" customWidth="1"/>
    <col min="5640" max="5640" width="20.7109375" customWidth="1"/>
    <col min="5641" max="5641" width="10.7109375" customWidth="1"/>
    <col min="5642" max="5642" width="10.5703125" customWidth="1"/>
    <col min="5643" max="5643" width="13.140625" customWidth="1"/>
    <col min="5644" max="5644" width="16.28515625" customWidth="1"/>
    <col min="5645" max="5645" width="11.28515625" customWidth="1"/>
    <col min="5646" max="5646" width="7.5703125" bestFit="1" customWidth="1"/>
    <col min="5647" max="5648" width="13.85546875" customWidth="1"/>
    <col min="5649" max="5650" width="13.28515625" customWidth="1"/>
    <col min="5651" max="5651" width="20.28515625" customWidth="1"/>
    <col min="5652" max="5653" width="11.140625" customWidth="1"/>
    <col min="5654" max="5654" width="8.7109375" customWidth="1"/>
    <col min="5655" max="5655" width="20.85546875" customWidth="1"/>
    <col min="5894" max="5894" width="5.42578125" bestFit="1" customWidth="1"/>
    <col min="5895" max="5895" width="14" customWidth="1"/>
    <col min="5896" max="5896" width="20.7109375" customWidth="1"/>
    <col min="5897" max="5897" width="10.7109375" customWidth="1"/>
    <col min="5898" max="5898" width="10.5703125" customWidth="1"/>
    <col min="5899" max="5899" width="13.140625" customWidth="1"/>
    <col min="5900" max="5900" width="16.28515625" customWidth="1"/>
    <col min="5901" max="5901" width="11.28515625" customWidth="1"/>
    <col min="5902" max="5902" width="7.5703125" bestFit="1" customWidth="1"/>
    <col min="5903" max="5904" width="13.85546875" customWidth="1"/>
    <col min="5905" max="5906" width="13.28515625" customWidth="1"/>
    <col min="5907" max="5907" width="20.28515625" customWidth="1"/>
    <col min="5908" max="5909" width="11.140625" customWidth="1"/>
    <col min="5910" max="5910" width="8.7109375" customWidth="1"/>
    <col min="5911" max="5911" width="20.85546875" customWidth="1"/>
    <col min="6150" max="6150" width="5.42578125" bestFit="1" customWidth="1"/>
    <col min="6151" max="6151" width="14" customWidth="1"/>
    <col min="6152" max="6152" width="20.7109375" customWidth="1"/>
    <col min="6153" max="6153" width="10.7109375" customWidth="1"/>
    <col min="6154" max="6154" width="10.5703125" customWidth="1"/>
    <col min="6155" max="6155" width="13.140625" customWidth="1"/>
    <col min="6156" max="6156" width="16.28515625" customWidth="1"/>
    <col min="6157" max="6157" width="11.28515625" customWidth="1"/>
    <col min="6158" max="6158" width="7.5703125" bestFit="1" customWidth="1"/>
    <col min="6159" max="6160" width="13.85546875" customWidth="1"/>
    <col min="6161" max="6162" width="13.28515625" customWidth="1"/>
    <col min="6163" max="6163" width="20.28515625" customWidth="1"/>
    <col min="6164" max="6165" width="11.140625" customWidth="1"/>
    <col min="6166" max="6166" width="8.7109375" customWidth="1"/>
    <col min="6167" max="6167" width="20.85546875" customWidth="1"/>
    <col min="6406" max="6406" width="5.42578125" bestFit="1" customWidth="1"/>
    <col min="6407" max="6407" width="14" customWidth="1"/>
    <col min="6408" max="6408" width="20.7109375" customWidth="1"/>
    <col min="6409" max="6409" width="10.7109375" customWidth="1"/>
    <col min="6410" max="6410" width="10.5703125" customWidth="1"/>
    <col min="6411" max="6411" width="13.140625" customWidth="1"/>
    <col min="6412" max="6412" width="16.28515625" customWidth="1"/>
    <col min="6413" max="6413" width="11.28515625" customWidth="1"/>
    <col min="6414" max="6414" width="7.5703125" bestFit="1" customWidth="1"/>
    <col min="6415" max="6416" width="13.85546875" customWidth="1"/>
    <col min="6417" max="6418" width="13.28515625" customWidth="1"/>
    <col min="6419" max="6419" width="20.28515625" customWidth="1"/>
    <col min="6420" max="6421" width="11.140625" customWidth="1"/>
    <col min="6422" max="6422" width="8.7109375" customWidth="1"/>
    <col min="6423" max="6423" width="20.85546875" customWidth="1"/>
    <col min="6662" max="6662" width="5.42578125" bestFit="1" customWidth="1"/>
    <col min="6663" max="6663" width="14" customWidth="1"/>
    <col min="6664" max="6664" width="20.7109375" customWidth="1"/>
    <col min="6665" max="6665" width="10.7109375" customWidth="1"/>
    <col min="6666" max="6666" width="10.5703125" customWidth="1"/>
    <col min="6667" max="6667" width="13.140625" customWidth="1"/>
    <col min="6668" max="6668" width="16.28515625" customWidth="1"/>
    <col min="6669" max="6669" width="11.28515625" customWidth="1"/>
    <col min="6670" max="6670" width="7.5703125" bestFit="1" customWidth="1"/>
    <col min="6671" max="6672" width="13.85546875" customWidth="1"/>
    <col min="6673" max="6674" width="13.28515625" customWidth="1"/>
    <col min="6675" max="6675" width="20.28515625" customWidth="1"/>
    <col min="6676" max="6677" width="11.140625" customWidth="1"/>
    <col min="6678" max="6678" width="8.7109375" customWidth="1"/>
    <col min="6679" max="6679" width="20.85546875" customWidth="1"/>
    <col min="6918" max="6918" width="5.42578125" bestFit="1" customWidth="1"/>
    <col min="6919" max="6919" width="14" customWidth="1"/>
    <col min="6920" max="6920" width="20.7109375" customWidth="1"/>
    <col min="6921" max="6921" width="10.7109375" customWidth="1"/>
    <col min="6922" max="6922" width="10.5703125" customWidth="1"/>
    <col min="6923" max="6923" width="13.140625" customWidth="1"/>
    <col min="6924" max="6924" width="16.28515625" customWidth="1"/>
    <col min="6925" max="6925" width="11.28515625" customWidth="1"/>
    <col min="6926" max="6926" width="7.5703125" bestFit="1" customWidth="1"/>
    <col min="6927" max="6928" width="13.85546875" customWidth="1"/>
    <col min="6929" max="6930" width="13.28515625" customWidth="1"/>
    <col min="6931" max="6931" width="20.28515625" customWidth="1"/>
    <col min="6932" max="6933" width="11.140625" customWidth="1"/>
    <col min="6934" max="6934" width="8.7109375" customWidth="1"/>
    <col min="6935" max="6935" width="20.85546875" customWidth="1"/>
    <col min="7174" max="7174" width="5.42578125" bestFit="1" customWidth="1"/>
    <col min="7175" max="7175" width="14" customWidth="1"/>
    <col min="7176" max="7176" width="20.7109375" customWidth="1"/>
    <col min="7177" max="7177" width="10.7109375" customWidth="1"/>
    <col min="7178" max="7178" width="10.5703125" customWidth="1"/>
    <col min="7179" max="7179" width="13.140625" customWidth="1"/>
    <col min="7180" max="7180" width="16.28515625" customWidth="1"/>
    <col min="7181" max="7181" width="11.28515625" customWidth="1"/>
    <col min="7182" max="7182" width="7.5703125" bestFit="1" customWidth="1"/>
    <col min="7183" max="7184" width="13.85546875" customWidth="1"/>
    <col min="7185" max="7186" width="13.28515625" customWidth="1"/>
    <col min="7187" max="7187" width="20.28515625" customWidth="1"/>
    <col min="7188" max="7189" width="11.140625" customWidth="1"/>
    <col min="7190" max="7190" width="8.7109375" customWidth="1"/>
    <col min="7191" max="7191" width="20.85546875" customWidth="1"/>
    <col min="7430" max="7430" width="5.42578125" bestFit="1" customWidth="1"/>
    <col min="7431" max="7431" width="14" customWidth="1"/>
    <col min="7432" max="7432" width="20.7109375" customWidth="1"/>
    <col min="7433" max="7433" width="10.7109375" customWidth="1"/>
    <col min="7434" max="7434" width="10.5703125" customWidth="1"/>
    <col min="7435" max="7435" width="13.140625" customWidth="1"/>
    <col min="7436" max="7436" width="16.28515625" customWidth="1"/>
    <col min="7437" max="7437" width="11.28515625" customWidth="1"/>
    <col min="7438" max="7438" width="7.5703125" bestFit="1" customWidth="1"/>
    <col min="7439" max="7440" width="13.85546875" customWidth="1"/>
    <col min="7441" max="7442" width="13.28515625" customWidth="1"/>
    <col min="7443" max="7443" width="20.28515625" customWidth="1"/>
    <col min="7444" max="7445" width="11.140625" customWidth="1"/>
    <col min="7446" max="7446" width="8.7109375" customWidth="1"/>
    <col min="7447" max="7447" width="20.85546875" customWidth="1"/>
    <col min="7686" max="7686" width="5.42578125" bestFit="1" customWidth="1"/>
    <col min="7687" max="7687" width="14" customWidth="1"/>
    <col min="7688" max="7688" width="20.7109375" customWidth="1"/>
    <col min="7689" max="7689" width="10.7109375" customWidth="1"/>
    <col min="7690" max="7690" width="10.5703125" customWidth="1"/>
    <col min="7691" max="7691" width="13.140625" customWidth="1"/>
    <col min="7692" max="7692" width="16.28515625" customWidth="1"/>
    <col min="7693" max="7693" width="11.28515625" customWidth="1"/>
    <col min="7694" max="7694" width="7.5703125" bestFit="1" customWidth="1"/>
    <col min="7695" max="7696" width="13.85546875" customWidth="1"/>
    <col min="7697" max="7698" width="13.28515625" customWidth="1"/>
    <col min="7699" max="7699" width="20.28515625" customWidth="1"/>
    <col min="7700" max="7701" width="11.140625" customWidth="1"/>
    <col min="7702" max="7702" width="8.7109375" customWidth="1"/>
    <col min="7703" max="7703" width="20.85546875" customWidth="1"/>
    <col min="7942" max="7942" width="5.42578125" bestFit="1" customWidth="1"/>
    <col min="7943" max="7943" width="14" customWidth="1"/>
    <col min="7944" max="7944" width="20.7109375" customWidth="1"/>
    <col min="7945" max="7945" width="10.7109375" customWidth="1"/>
    <col min="7946" max="7946" width="10.5703125" customWidth="1"/>
    <col min="7947" max="7947" width="13.140625" customWidth="1"/>
    <col min="7948" max="7948" width="16.28515625" customWidth="1"/>
    <col min="7949" max="7949" width="11.28515625" customWidth="1"/>
    <col min="7950" max="7950" width="7.5703125" bestFit="1" customWidth="1"/>
    <col min="7951" max="7952" width="13.85546875" customWidth="1"/>
    <col min="7953" max="7954" width="13.28515625" customWidth="1"/>
    <col min="7955" max="7955" width="20.28515625" customWidth="1"/>
    <col min="7956" max="7957" width="11.140625" customWidth="1"/>
    <col min="7958" max="7958" width="8.7109375" customWidth="1"/>
    <col min="7959" max="7959" width="20.85546875" customWidth="1"/>
    <col min="8198" max="8198" width="5.42578125" bestFit="1" customWidth="1"/>
    <col min="8199" max="8199" width="14" customWidth="1"/>
    <col min="8200" max="8200" width="20.7109375" customWidth="1"/>
    <col min="8201" max="8201" width="10.7109375" customWidth="1"/>
    <col min="8202" max="8202" width="10.5703125" customWidth="1"/>
    <col min="8203" max="8203" width="13.140625" customWidth="1"/>
    <col min="8204" max="8204" width="16.28515625" customWidth="1"/>
    <col min="8205" max="8205" width="11.28515625" customWidth="1"/>
    <col min="8206" max="8206" width="7.5703125" bestFit="1" customWidth="1"/>
    <col min="8207" max="8208" width="13.85546875" customWidth="1"/>
    <col min="8209" max="8210" width="13.28515625" customWidth="1"/>
    <col min="8211" max="8211" width="20.28515625" customWidth="1"/>
    <col min="8212" max="8213" width="11.140625" customWidth="1"/>
    <col min="8214" max="8214" width="8.7109375" customWidth="1"/>
    <col min="8215" max="8215" width="20.85546875" customWidth="1"/>
    <col min="8454" max="8454" width="5.42578125" bestFit="1" customWidth="1"/>
    <col min="8455" max="8455" width="14" customWidth="1"/>
    <col min="8456" max="8456" width="20.7109375" customWidth="1"/>
    <col min="8457" max="8457" width="10.7109375" customWidth="1"/>
    <col min="8458" max="8458" width="10.5703125" customWidth="1"/>
    <col min="8459" max="8459" width="13.140625" customWidth="1"/>
    <col min="8460" max="8460" width="16.28515625" customWidth="1"/>
    <col min="8461" max="8461" width="11.28515625" customWidth="1"/>
    <col min="8462" max="8462" width="7.5703125" bestFit="1" customWidth="1"/>
    <col min="8463" max="8464" width="13.85546875" customWidth="1"/>
    <col min="8465" max="8466" width="13.28515625" customWidth="1"/>
    <col min="8467" max="8467" width="20.28515625" customWidth="1"/>
    <col min="8468" max="8469" width="11.140625" customWidth="1"/>
    <col min="8470" max="8470" width="8.7109375" customWidth="1"/>
    <col min="8471" max="8471" width="20.85546875" customWidth="1"/>
    <col min="8710" max="8710" width="5.42578125" bestFit="1" customWidth="1"/>
    <col min="8711" max="8711" width="14" customWidth="1"/>
    <col min="8712" max="8712" width="20.7109375" customWidth="1"/>
    <col min="8713" max="8713" width="10.7109375" customWidth="1"/>
    <col min="8714" max="8714" width="10.5703125" customWidth="1"/>
    <col min="8715" max="8715" width="13.140625" customWidth="1"/>
    <col min="8716" max="8716" width="16.28515625" customWidth="1"/>
    <col min="8717" max="8717" width="11.28515625" customWidth="1"/>
    <col min="8718" max="8718" width="7.5703125" bestFit="1" customWidth="1"/>
    <col min="8719" max="8720" width="13.85546875" customWidth="1"/>
    <col min="8721" max="8722" width="13.28515625" customWidth="1"/>
    <col min="8723" max="8723" width="20.28515625" customWidth="1"/>
    <col min="8724" max="8725" width="11.140625" customWidth="1"/>
    <col min="8726" max="8726" width="8.7109375" customWidth="1"/>
    <col min="8727" max="8727" width="20.85546875" customWidth="1"/>
    <col min="8966" max="8966" width="5.42578125" bestFit="1" customWidth="1"/>
    <col min="8967" max="8967" width="14" customWidth="1"/>
    <col min="8968" max="8968" width="20.7109375" customWidth="1"/>
    <col min="8969" max="8969" width="10.7109375" customWidth="1"/>
    <col min="8970" max="8970" width="10.5703125" customWidth="1"/>
    <col min="8971" max="8971" width="13.140625" customWidth="1"/>
    <col min="8972" max="8972" width="16.28515625" customWidth="1"/>
    <col min="8973" max="8973" width="11.28515625" customWidth="1"/>
    <col min="8974" max="8974" width="7.5703125" bestFit="1" customWidth="1"/>
    <col min="8975" max="8976" width="13.85546875" customWidth="1"/>
    <col min="8977" max="8978" width="13.28515625" customWidth="1"/>
    <col min="8979" max="8979" width="20.28515625" customWidth="1"/>
    <col min="8980" max="8981" width="11.140625" customWidth="1"/>
    <col min="8982" max="8982" width="8.7109375" customWidth="1"/>
    <col min="8983" max="8983" width="20.85546875" customWidth="1"/>
    <col min="9222" max="9222" width="5.42578125" bestFit="1" customWidth="1"/>
    <col min="9223" max="9223" width="14" customWidth="1"/>
    <col min="9224" max="9224" width="20.7109375" customWidth="1"/>
    <col min="9225" max="9225" width="10.7109375" customWidth="1"/>
    <col min="9226" max="9226" width="10.5703125" customWidth="1"/>
    <col min="9227" max="9227" width="13.140625" customWidth="1"/>
    <col min="9228" max="9228" width="16.28515625" customWidth="1"/>
    <col min="9229" max="9229" width="11.28515625" customWidth="1"/>
    <col min="9230" max="9230" width="7.5703125" bestFit="1" customWidth="1"/>
    <col min="9231" max="9232" width="13.85546875" customWidth="1"/>
    <col min="9233" max="9234" width="13.28515625" customWidth="1"/>
    <col min="9235" max="9235" width="20.28515625" customWidth="1"/>
    <col min="9236" max="9237" width="11.140625" customWidth="1"/>
    <col min="9238" max="9238" width="8.7109375" customWidth="1"/>
    <col min="9239" max="9239" width="20.85546875" customWidth="1"/>
    <col min="9478" max="9478" width="5.42578125" bestFit="1" customWidth="1"/>
    <col min="9479" max="9479" width="14" customWidth="1"/>
    <col min="9480" max="9480" width="20.7109375" customWidth="1"/>
    <col min="9481" max="9481" width="10.7109375" customWidth="1"/>
    <col min="9482" max="9482" width="10.5703125" customWidth="1"/>
    <col min="9483" max="9483" width="13.140625" customWidth="1"/>
    <col min="9484" max="9484" width="16.28515625" customWidth="1"/>
    <col min="9485" max="9485" width="11.28515625" customWidth="1"/>
    <col min="9486" max="9486" width="7.5703125" bestFit="1" customWidth="1"/>
    <col min="9487" max="9488" width="13.85546875" customWidth="1"/>
    <col min="9489" max="9490" width="13.28515625" customWidth="1"/>
    <col min="9491" max="9491" width="20.28515625" customWidth="1"/>
    <col min="9492" max="9493" width="11.140625" customWidth="1"/>
    <col min="9494" max="9494" width="8.7109375" customWidth="1"/>
    <col min="9495" max="9495" width="20.85546875" customWidth="1"/>
    <col min="9734" max="9734" width="5.42578125" bestFit="1" customWidth="1"/>
    <col min="9735" max="9735" width="14" customWidth="1"/>
    <col min="9736" max="9736" width="20.7109375" customWidth="1"/>
    <col min="9737" max="9737" width="10.7109375" customWidth="1"/>
    <col min="9738" max="9738" width="10.5703125" customWidth="1"/>
    <col min="9739" max="9739" width="13.140625" customWidth="1"/>
    <col min="9740" max="9740" width="16.28515625" customWidth="1"/>
    <col min="9741" max="9741" width="11.28515625" customWidth="1"/>
    <col min="9742" max="9742" width="7.5703125" bestFit="1" customWidth="1"/>
    <col min="9743" max="9744" width="13.85546875" customWidth="1"/>
    <col min="9745" max="9746" width="13.28515625" customWidth="1"/>
    <col min="9747" max="9747" width="20.28515625" customWidth="1"/>
    <col min="9748" max="9749" width="11.140625" customWidth="1"/>
    <col min="9750" max="9750" width="8.7109375" customWidth="1"/>
    <col min="9751" max="9751" width="20.85546875" customWidth="1"/>
    <col min="9990" max="9990" width="5.42578125" bestFit="1" customWidth="1"/>
    <col min="9991" max="9991" width="14" customWidth="1"/>
    <col min="9992" max="9992" width="20.7109375" customWidth="1"/>
    <col min="9993" max="9993" width="10.7109375" customWidth="1"/>
    <col min="9994" max="9994" width="10.5703125" customWidth="1"/>
    <col min="9995" max="9995" width="13.140625" customWidth="1"/>
    <col min="9996" max="9996" width="16.28515625" customWidth="1"/>
    <col min="9997" max="9997" width="11.28515625" customWidth="1"/>
    <col min="9998" max="9998" width="7.5703125" bestFit="1" customWidth="1"/>
    <col min="9999" max="10000" width="13.85546875" customWidth="1"/>
    <col min="10001" max="10002" width="13.28515625" customWidth="1"/>
    <col min="10003" max="10003" width="20.28515625" customWidth="1"/>
    <col min="10004" max="10005" width="11.140625" customWidth="1"/>
    <col min="10006" max="10006" width="8.7109375" customWidth="1"/>
    <col min="10007" max="10007" width="20.85546875" customWidth="1"/>
    <col min="10246" max="10246" width="5.42578125" bestFit="1" customWidth="1"/>
    <col min="10247" max="10247" width="14" customWidth="1"/>
    <col min="10248" max="10248" width="20.7109375" customWidth="1"/>
    <col min="10249" max="10249" width="10.7109375" customWidth="1"/>
    <col min="10250" max="10250" width="10.5703125" customWidth="1"/>
    <col min="10251" max="10251" width="13.140625" customWidth="1"/>
    <col min="10252" max="10252" width="16.28515625" customWidth="1"/>
    <col min="10253" max="10253" width="11.28515625" customWidth="1"/>
    <col min="10254" max="10254" width="7.5703125" bestFit="1" customWidth="1"/>
    <col min="10255" max="10256" width="13.85546875" customWidth="1"/>
    <col min="10257" max="10258" width="13.28515625" customWidth="1"/>
    <col min="10259" max="10259" width="20.28515625" customWidth="1"/>
    <col min="10260" max="10261" width="11.140625" customWidth="1"/>
    <col min="10262" max="10262" width="8.7109375" customWidth="1"/>
    <col min="10263" max="10263" width="20.85546875" customWidth="1"/>
    <col min="10502" max="10502" width="5.42578125" bestFit="1" customWidth="1"/>
    <col min="10503" max="10503" width="14" customWidth="1"/>
    <col min="10504" max="10504" width="20.7109375" customWidth="1"/>
    <col min="10505" max="10505" width="10.7109375" customWidth="1"/>
    <col min="10506" max="10506" width="10.5703125" customWidth="1"/>
    <col min="10507" max="10507" width="13.140625" customWidth="1"/>
    <col min="10508" max="10508" width="16.28515625" customWidth="1"/>
    <col min="10509" max="10509" width="11.28515625" customWidth="1"/>
    <col min="10510" max="10510" width="7.5703125" bestFit="1" customWidth="1"/>
    <col min="10511" max="10512" width="13.85546875" customWidth="1"/>
    <col min="10513" max="10514" width="13.28515625" customWidth="1"/>
    <col min="10515" max="10515" width="20.28515625" customWidth="1"/>
    <col min="10516" max="10517" width="11.140625" customWidth="1"/>
    <col min="10518" max="10518" width="8.7109375" customWidth="1"/>
    <col min="10519" max="10519" width="20.85546875" customWidth="1"/>
    <col min="10758" max="10758" width="5.42578125" bestFit="1" customWidth="1"/>
    <col min="10759" max="10759" width="14" customWidth="1"/>
    <col min="10760" max="10760" width="20.7109375" customWidth="1"/>
    <col min="10761" max="10761" width="10.7109375" customWidth="1"/>
    <col min="10762" max="10762" width="10.5703125" customWidth="1"/>
    <col min="10763" max="10763" width="13.140625" customWidth="1"/>
    <col min="10764" max="10764" width="16.28515625" customWidth="1"/>
    <col min="10765" max="10765" width="11.28515625" customWidth="1"/>
    <col min="10766" max="10766" width="7.5703125" bestFit="1" customWidth="1"/>
    <col min="10767" max="10768" width="13.85546875" customWidth="1"/>
    <col min="10769" max="10770" width="13.28515625" customWidth="1"/>
    <col min="10771" max="10771" width="20.28515625" customWidth="1"/>
    <col min="10772" max="10773" width="11.140625" customWidth="1"/>
    <col min="10774" max="10774" width="8.7109375" customWidth="1"/>
    <col min="10775" max="10775" width="20.85546875" customWidth="1"/>
    <col min="11014" max="11014" width="5.42578125" bestFit="1" customWidth="1"/>
    <col min="11015" max="11015" width="14" customWidth="1"/>
    <col min="11016" max="11016" width="20.7109375" customWidth="1"/>
    <col min="11017" max="11017" width="10.7109375" customWidth="1"/>
    <col min="11018" max="11018" width="10.5703125" customWidth="1"/>
    <col min="11019" max="11019" width="13.140625" customWidth="1"/>
    <col min="11020" max="11020" width="16.28515625" customWidth="1"/>
    <col min="11021" max="11021" width="11.28515625" customWidth="1"/>
    <col min="11022" max="11022" width="7.5703125" bestFit="1" customWidth="1"/>
    <col min="11023" max="11024" width="13.85546875" customWidth="1"/>
    <col min="11025" max="11026" width="13.28515625" customWidth="1"/>
    <col min="11027" max="11027" width="20.28515625" customWidth="1"/>
    <col min="11028" max="11029" width="11.140625" customWidth="1"/>
    <col min="11030" max="11030" width="8.7109375" customWidth="1"/>
    <col min="11031" max="11031" width="20.85546875" customWidth="1"/>
    <col min="11270" max="11270" width="5.42578125" bestFit="1" customWidth="1"/>
    <col min="11271" max="11271" width="14" customWidth="1"/>
    <col min="11272" max="11272" width="20.7109375" customWidth="1"/>
    <col min="11273" max="11273" width="10.7109375" customWidth="1"/>
    <col min="11274" max="11274" width="10.5703125" customWidth="1"/>
    <col min="11275" max="11275" width="13.140625" customWidth="1"/>
    <col min="11276" max="11276" width="16.28515625" customWidth="1"/>
    <col min="11277" max="11277" width="11.28515625" customWidth="1"/>
    <col min="11278" max="11278" width="7.5703125" bestFit="1" customWidth="1"/>
    <col min="11279" max="11280" width="13.85546875" customWidth="1"/>
    <col min="11281" max="11282" width="13.28515625" customWidth="1"/>
    <col min="11283" max="11283" width="20.28515625" customWidth="1"/>
    <col min="11284" max="11285" width="11.140625" customWidth="1"/>
    <col min="11286" max="11286" width="8.7109375" customWidth="1"/>
    <col min="11287" max="11287" width="20.85546875" customWidth="1"/>
    <col min="11526" max="11526" width="5.42578125" bestFit="1" customWidth="1"/>
    <col min="11527" max="11527" width="14" customWidth="1"/>
    <col min="11528" max="11528" width="20.7109375" customWidth="1"/>
    <col min="11529" max="11529" width="10.7109375" customWidth="1"/>
    <col min="11530" max="11530" width="10.5703125" customWidth="1"/>
    <col min="11531" max="11531" width="13.140625" customWidth="1"/>
    <col min="11532" max="11532" width="16.28515625" customWidth="1"/>
    <col min="11533" max="11533" width="11.28515625" customWidth="1"/>
    <col min="11534" max="11534" width="7.5703125" bestFit="1" customWidth="1"/>
    <col min="11535" max="11536" width="13.85546875" customWidth="1"/>
    <col min="11537" max="11538" width="13.28515625" customWidth="1"/>
    <col min="11539" max="11539" width="20.28515625" customWidth="1"/>
    <col min="11540" max="11541" width="11.140625" customWidth="1"/>
    <col min="11542" max="11542" width="8.7109375" customWidth="1"/>
    <col min="11543" max="11543" width="20.85546875" customWidth="1"/>
    <col min="11782" max="11782" width="5.42578125" bestFit="1" customWidth="1"/>
    <col min="11783" max="11783" width="14" customWidth="1"/>
    <col min="11784" max="11784" width="20.7109375" customWidth="1"/>
    <col min="11785" max="11785" width="10.7109375" customWidth="1"/>
    <col min="11786" max="11786" width="10.5703125" customWidth="1"/>
    <col min="11787" max="11787" width="13.140625" customWidth="1"/>
    <col min="11788" max="11788" width="16.28515625" customWidth="1"/>
    <col min="11789" max="11789" width="11.28515625" customWidth="1"/>
    <col min="11790" max="11790" width="7.5703125" bestFit="1" customWidth="1"/>
    <col min="11791" max="11792" width="13.85546875" customWidth="1"/>
    <col min="11793" max="11794" width="13.28515625" customWidth="1"/>
    <col min="11795" max="11795" width="20.28515625" customWidth="1"/>
    <col min="11796" max="11797" width="11.140625" customWidth="1"/>
    <col min="11798" max="11798" width="8.7109375" customWidth="1"/>
    <col min="11799" max="11799" width="20.85546875" customWidth="1"/>
    <col min="12038" max="12038" width="5.42578125" bestFit="1" customWidth="1"/>
    <col min="12039" max="12039" width="14" customWidth="1"/>
    <col min="12040" max="12040" width="20.7109375" customWidth="1"/>
    <col min="12041" max="12041" width="10.7109375" customWidth="1"/>
    <col min="12042" max="12042" width="10.5703125" customWidth="1"/>
    <col min="12043" max="12043" width="13.140625" customWidth="1"/>
    <col min="12044" max="12044" width="16.28515625" customWidth="1"/>
    <col min="12045" max="12045" width="11.28515625" customWidth="1"/>
    <col min="12046" max="12046" width="7.5703125" bestFit="1" customWidth="1"/>
    <col min="12047" max="12048" width="13.85546875" customWidth="1"/>
    <col min="12049" max="12050" width="13.28515625" customWidth="1"/>
    <col min="12051" max="12051" width="20.28515625" customWidth="1"/>
    <col min="12052" max="12053" width="11.140625" customWidth="1"/>
    <col min="12054" max="12054" width="8.7109375" customWidth="1"/>
    <col min="12055" max="12055" width="20.85546875" customWidth="1"/>
    <col min="12294" max="12294" width="5.42578125" bestFit="1" customWidth="1"/>
    <col min="12295" max="12295" width="14" customWidth="1"/>
    <col min="12296" max="12296" width="20.7109375" customWidth="1"/>
    <col min="12297" max="12297" width="10.7109375" customWidth="1"/>
    <col min="12298" max="12298" width="10.5703125" customWidth="1"/>
    <col min="12299" max="12299" width="13.140625" customWidth="1"/>
    <col min="12300" max="12300" width="16.28515625" customWidth="1"/>
    <col min="12301" max="12301" width="11.28515625" customWidth="1"/>
    <col min="12302" max="12302" width="7.5703125" bestFit="1" customWidth="1"/>
    <col min="12303" max="12304" width="13.85546875" customWidth="1"/>
    <col min="12305" max="12306" width="13.28515625" customWidth="1"/>
    <col min="12307" max="12307" width="20.28515625" customWidth="1"/>
    <col min="12308" max="12309" width="11.140625" customWidth="1"/>
    <col min="12310" max="12310" width="8.7109375" customWidth="1"/>
    <col min="12311" max="12311" width="20.85546875" customWidth="1"/>
    <col min="12550" max="12550" width="5.42578125" bestFit="1" customWidth="1"/>
    <col min="12551" max="12551" width="14" customWidth="1"/>
    <col min="12552" max="12552" width="20.7109375" customWidth="1"/>
    <col min="12553" max="12553" width="10.7109375" customWidth="1"/>
    <col min="12554" max="12554" width="10.5703125" customWidth="1"/>
    <col min="12555" max="12555" width="13.140625" customWidth="1"/>
    <col min="12556" max="12556" width="16.28515625" customWidth="1"/>
    <col min="12557" max="12557" width="11.28515625" customWidth="1"/>
    <col min="12558" max="12558" width="7.5703125" bestFit="1" customWidth="1"/>
    <col min="12559" max="12560" width="13.85546875" customWidth="1"/>
    <col min="12561" max="12562" width="13.28515625" customWidth="1"/>
    <col min="12563" max="12563" width="20.28515625" customWidth="1"/>
    <col min="12564" max="12565" width="11.140625" customWidth="1"/>
    <col min="12566" max="12566" width="8.7109375" customWidth="1"/>
    <col min="12567" max="12567" width="20.85546875" customWidth="1"/>
    <col min="12806" max="12806" width="5.42578125" bestFit="1" customWidth="1"/>
    <col min="12807" max="12807" width="14" customWidth="1"/>
    <col min="12808" max="12808" width="20.7109375" customWidth="1"/>
    <col min="12809" max="12809" width="10.7109375" customWidth="1"/>
    <col min="12810" max="12810" width="10.5703125" customWidth="1"/>
    <col min="12811" max="12811" width="13.140625" customWidth="1"/>
    <col min="12812" max="12812" width="16.28515625" customWidth="1"/>
    <col min="12813" max="12813" width="11.28515625" customWidth="1"/>
    <col min="12814" max="12814" width="7.5703125" bestFit="1" customWidth="1"/>
    <col min="12815" max="12816" width="13.85546875" customWidth="1"/>
    <col min="12817" max="12818" width="13.28515625" customWidth="1"/>
    <col min="12819" max="12819" width="20.28515625" customWidth="1"/>
    <col min="12820" max="12821" width="11.140625" customWidth="1"/>
    <col min="12822" max="12822" width="8.7109375" customWidth="1"/>
    <col min="12823" max="12823" width="20.85546875" customWidth="1"/>
    <col min="13062" max="13062" width="5.42578125" bestFit="1" customWidth="1"/>
    <col min="13063" max="13063" width="14" customWidth="1"/>
    <col min="13064" max="13064" width="20.7109375" customWidth="1"/>
    <col min="13065" max="13065" width="10.7109375" customWidth="1"/>
    <col min="13066" max="13066" width="10.5703125" customWidth="1"/>
    <col min="13067" max="13067" width="13.140625" customWidth="1"/>
    <col min="13068" max="13068" width="16.28515625" customWidth="1"/>
    <col min="13069" max="13069" width="11.28515625" customWidth="1"/>
    <col min="13070" max="13070" width="7.5703125" bestFit="1" customWidth="1"/>
    <col min="13071" max="13072" width="13.85546875" customWidth="1"/>
    <col min="13073" max="13074" width="13.28515625" customWidth="1"/>
    <col min="13075" max="13075" width="20.28515625" customWidth="1"/>
    <col min="13076" max="13077" width="11.140625" customWidth="1"/>
    <col min="13078" max="13078" width="8.7109375" customWidth="1"/>
    <col min="13079" max="13079" width="20.85546875" customWidth="1"/>
    <col min="13318" max="13318" width="5.42578125" bestFit="1" customWidth="1"/>
    <col min="13319" max="13319" width="14" customWidth="1"/>
    <col min="13320" max="13320" width="20.7109375" customWidth="1"/>
    <col min="13321" max="13321" width="10.7109375" customWidth="1"/>
    <col min="13322" max="13322" width="10.5703125" customWidth="1"/>
    <col min="13323" max="13323" width="13.140625" customWidth="1"/>
    <col min="13324" max="13324" width="16.28515625" customWidth="1"/>
    <col min="13325" max="13325" width="11.28515625" customWidth="1"/>
    <col min="13326" max="13326" width="7.5703125" bestFit="1" customWidth="1"/>
    <col min="13327" max="13328" width="13.85546875" customWidth="1"/>
    <col min="13329" max="13330" width="13.28515625" customWidth="1"/>
    <col min="13331" max="13331" width="20.28515625" customWidth="1"/>
    <col min="13332" max="13333" width="11.140625" customWidth="1"/>
    <col min="13334" max="13334" width="8.7109375" customWidth="1"/>
    <col min="13335" max="13335" width="20.85546875" customWidth="1"/>
    <col min="13574" max="13574" width="5.42578125" bestFit="1" customWidth="1"/>
    <col min="13575" max="13575" width="14" customWidth="1"/>
    <col min="13576" max="13576" width="20.7109375" customWidth="1"/>
    <col min="13577" max="13577" width="10.7109375" customWidth="1"/>
    <col min="13578" max="13578" width="10.5703125" customWidth="1"/>
    <col min="13579" max="13579" width="13.140625" customWidth="1"/>
    <col min="13580" max="13580" width="16.28515625" customWidth="1"/>
    <col min="13581" max="13581" width="11.28515625" customWidth="1"/>
    <col min="13582" max="13582" width="7.5703125" bestFit="1" customWidth="1"/>
    <col min="13583" max="13584" width="13.85546875" customWidth="1"/>
    <col min="13585" max="13586" width="13.28515625" customWidth="1"/>
    <col min="13587" max="13587" width="20.28515625" customWidth="1"/>
    <col min="13588" max="13589" width="11.140625" customWidth="1"/>
    <col min="13590" max="13590" width="8.7109375" customWidth="1"/>
    <col min="13591" max="13591" width="20.85546875" customWidth="1"/>
    <col min="13830" max="13830" width="5.42578125" bestFit="1" customWidth="1"/>
    <col min="13831" max="13831" width="14" customWidth="1"/>
    <col min="13832" max="13832" width="20.7109375" customWidth="1"/>
    <col min="13833" max="13833" width="10.7109375" customWidth="1"/>
    <col min="13834" max="13834" width="10.5703125" customWidth="1"/>
    <col min="13835" max="13835" width="13.140625" customWidth="1"/>
    <col min="13836" max="13836" width="16.28515625" customWidth="1"/>
    <col min="13837" max="13837" width="11.28515625" customWidth="1"/>
    <col min="13838" max="13838" width="7.5703125" bestFit="1" customWidth="1"/>
    <col min="13839" max="13840" width="13.85546875" customWidth="1"/>
    <col min="13841" max="13842" width="13.28515625" customWidth="1"/>
    <col min="13843" max="13843" width="20.28515625" customWidth="1"/>
    <col min="13844" max="13845" width="11.140625" customWidth="1"/>
    <col min="13846" max="13846" width="8.7109375" customWidth="1"/>
    <col min="13847" max="13847" width="20.85546875" customWidth="1"/>
    <col min="14086" max="14086" width="5.42578125" bestFit="1" customWidth="1"/>
    <col min="14087" max="14087" width="14" customWidth="1"/>
    <col min="14088" max="14088" width="20.7109375" customWidth="1"/>
    <col min="14089" max="14089" width="10.7109375" customWidth="1"/>
    <col min="14090" max="14090" width="10.5703125" customWidth="1"/>
    <col min="14091" max="14091" width="13.140625" customWidth="1"/>
    <col min="14092" max="14092" width="16.28515625" customWidth="1"/>
    <col min="14093" max="14093" width="11.28515625" customWidth="1"/>
    <col min="14094" max="14094" width="7.5703125" bestFit="1" customWidth="1"/>
    <col min="14095" max="14096" width="13.85546875" customWidth="1"/>
    <col min="14097" max="14098" width="13.28515625" customWidth="1"/>
    <col min="14099" max="14099" width="20.28515625" customWidth="1"/>
    <col min="14100" max="14101" width="11.140625" customWidth="1"/>
    <col min="14102" max="14102" width="8.7109375" customWidth="1"/>
    <col min="14103" max="14103" width="20.85546875" customWidth="1"/>
    <col min="14342" max="14342" width="5.42578125" bestFit="1" customWidth="1"/>
    <col min="14343" max="14343" width="14" customWidth="1"/>
    <col min="14344" max="14344" width="20.7109375" customWidth="1"/>
    <col min="14345" max="14345" width="10.7109375" customWidth="1"/>
    <col min="14346" max="14346" width="10.5703125" customWidth="1"/>
    <col min="14347" max="14347" width="13.140625" customWidth="1"/>
    <col min="14348" max="14348" width="16.28515625" customWidth="1"/>
    <col min="14349" max="14349" width="11.28515625" customWidth="1"/>
    <col min="14350" max="14350" width="7.5703125" bestFit="1" customWidth="1"/>
    <col min="14351" max="14352" width="13.85546875" customWidth="1"/>
    <col min="14353" max="14354" width="13.28515625" customWidth="1"/>
    <col min="14355" max="14355" width="20.28515625" customWidth="1"/>
    <col min="14356" max="14357" width="11.140625" customWidth="1"/>
    <col min="14358" max="14358" width="8.7109375" customWidth="1"/>
    <col min="14359" max="14359" width="20.85546875" customWidth="1"/>
    <col min="14598" max="14598" width="5.42578125" bestFit="1" customWidth="1"/>
    <col min="14599" max="14599" width="14" customWidth="1"/>
    <col min="14600" max="14600" width="20.7109375" customWidth="1"/>
    <col min="14601" max="14601" width="10.7109375" customWidth="1"/>
    <col min="14602" max="14602" width="10.5703125" customWidth="1"/>
    <col min="14603" max="14603" width="13.140625" customWidth="1"/>
    <col min="14604" max="14604" width="16.28515625" customWidth="1"/>
    <col min="14605" max="14605" width="11.28515625" customWidth="1"/>
    <col min="14606" max="14606" width="7.5703125" bestFit="1" customWidth="1"/>
    <col min="14607" max="14608" width="13.85546875" customWidth="1"/>
    <col min="14609" max="14610" width="13.28515625" customWidth="1"/>
    <col min="14611" max="14611" width="20.28515625" customWidth="1"/>
    <col min="14612" max="14613" width="11.140625" customWidth="1"/>
    <col min="14614" max="14614" width="8.7109375" customWidth="1"/>
    <col min="14615" max="14615" width="20.85546875" customWidth="1"/>
    <col min="14854" max="14854" width="5.42578125" bestFit="1" customWidth="1"/>
    <col min="14855" max="14855" width="14" customWidth="1"/>
    <col min="14856" max="14856" width="20.7109375" customWidth="1"/>
    <col min="14857" max="14857" width="10.7109375" customWidth="1"/>
    <col min="14858" max="14858" width="10.5703125" customWidth="1"/>
    <col min="14859" max="14859" width="13.140625" customWidth="1"/>
    <col min="14860" max="14860" width="16.28515625" customWidth="1"/>
    <col min="14861" max="14861" width="11.28515625" customWidth="1"/>
    <col min="14862" max="14862" width="7.5703125" bestFit="1" customWidth="1"/>
    <col min="14863" max="14864" width="13.85546875" customWidth="1"/>
    <col min="14865" max="14866" width="13.28515625" customWidth="1"/>
    <col min="14867" max="14867" width="20.28515625" customWidth="1"/>
    <col min="14868" max="14869" width="11.140625" customWidth="1"/>
    <col min="14870" max="14870" width="8.7109375" customWidth="1"/>
    <col min="14871" max="14871" width="20.85546875" customWidth="1"/>
    <col min="15110" max="15110" width="5.42578125" bestFit="1" customWidth="1"/>
    <col min="15111" max="15111" width="14" customWidth="1"/>
    <col min="15112" max="15112" width="20.7109375" customWidth="1"/>
    <col min="15113" max="15113" width="10.7109375" customWidth="1"/>
    <col min="15114" max="15114" width="10.5703125" customWidth="1"/>
    <col min="15115" max="15115" width="13.140625" customWidth="1"/>
    <col min="15116" max="15116" width="16.28515625" customWidth="1"/>
    <col min="15117" max="15117" width="11.28515625" customWidth="1"/>
    <col min="15118" max="15118" width="7.5703125" bestFit="1" customWidth="1"/>
    <col min="15119" max="15120" width="13.85546875" customWidth="1"/>
    <col min="15121" max="15122" width="13.28515625" customWidth="1"/>
    <col min="15123" max="15123" width="20.28515625" customWidth="1"/>
    <col min="15124" max="15125" width="11.140625" customWidth="1"/>
    <col min="15126" max="15126" width="8.7109375" customWidth="1"/>
    <col min="15127" max="15127" width="20.85546875" customWidth="1"/>
    <col min="15366" max="15366" width="5.42578125" bestFit="1" customWidth="1"/>
    <col min="15367" max="15367" width="14" customWidth="1"/>
    <col min="15368" max="15368" width="20.7109375" customWidth="1"/>
    <col min="15369" max="15369" width="10.7109375" customWidth="1"/>
    <col min="15370" max="15370" width="10.5703125" customWidth="1"/>
    <col min="15371" max="15371" width="13.140625" customWidth="1"/>
    <col min="15372" max="15372" width="16.28515625" customWidth="1"/>
    <col min="15373" max="15373" width="11.28515625" customWidth="1"/>
    <col min="15374" max="15374" width="7.5703125" bestFit="1" customWidth="1"/>
    <col min="15375" max="15376" width="13.85546875" customWidth="1"/>
    <col min="15377" max="15378" width="13.28515625" customWidth="1"/>
    <col min="15379" max="15379" width="20.28515625" customWidth="1"/>
    <col min="15380" max="15381" width="11.140625" customWidth="1"/>
    <col min="15382" max="15382" width="8.7109375" customWidth="1"/>
    <col min="15383" max="15383" width="20.85546875" customWidth="1"/>
    <col min="15622" max="15622" width="5.42578125" bestFit="1" customWidth="1"/>
    <col min="15623" max="15623" width="14" customWidth="1"/>
    <col min="15624" max="15624" width="20.7109375" customWidth="1"/>
    <col min="15625" max="15625" width="10.7109375" customWidth="1"/>
    <col min="15626" max="15626" width="10.5703125" customWidth="1"/>
    <col min="15627" max="15627" width="13.140625" customWidth="1"/>
    <col min="15628" max="15628" width="16.28515625" customWidth="1"/>
    <col min="15629" max="15629" width="11.28515625" customWidth="1"/>
    <col min="15630" max="15630" width="7.5703125" bestFit="1" customWidth="1"/>
    <col min="15631" max="15632" width="13.85546875" customWidth="1"/>
    <col min="15633" max="15634" width="13.28515625" customWidth="1"/>
    <col min="15635" max="15635" width="20.28515625" customWidth="1"/>
    <col min="15636" max="15637" width="11.140625" customWidth="1"/>
    <col min="15638" max="15638" width="8.7109375" customWidth="1"/>
    <col min="15639" max="15639" width="20.85546875" customWidth="1"/>
    <col min="15878" max="15878" width="5.42578125" bestFit="1" customWidth="1"/>
    <col min="15879" max="15879" width="14" customWidth="1"/>
    <col min="15880" max="15880" width="20.7109375" customWidth="1"/>
    <col min="15881" max="15881" width="10.7109375" customWidth="1"/>
    <col min="15882" max="15882" width="10.5703125" customWidth="1"/>
    <col min="15883" max="15883" width="13.140625" customWidth="1"/>
    <col min="15884" max="15884" width="16.28515625" customWidth="1"/>
    <col min="15885" max="15885" width="11.28515625" customWidth="1"/>
    <col min="15886" max="15886" width="7.5703125" bestFit="1" customWidth="1"/>
    <col min="15887" max="15888" width="13.85546875" customWidth="1"/>
    <col min="15889" max="15890" width="13.28515625" customWidth="1"/>
    <col min="15891" max="15891" width="20.28515625" customWidth="1"/>
    <col min="15892" max="15893" width="11.140625" customWidth="1"/>
    <col min="15894" max="15894" width="8.7109375" customWidth="1"/>
    <col min="15895" max="15895" width="20.85546875" customWidth="1"/>
    <col min="16134" max="16134" width="5.42578125" bestFit="1" customWidth="1"/>
    <col min="16135" max="16135" width="14" customWidth="1"/>
    <col min="16136" max="16136" width="20.7109375" customWidth="1"/>
    <col min="16137" max="16137" width="10.7109375" customWidth="1"/>
    <col min="16138" max="16138" width="10.5703125" customWidth="1"/>
    <col min="16139" max="16139" width="13.140625" customWidth="1"/>
    <col min="16140" max="16140" width="16.28515625" customWidth="1"/>
    <col min="16141" max="16141" width="11.28515625" customWidth="1"/>
    <col min="16142" max="16142" width="7.5703125" bestFit="1" customWidth="1"/>
    <col min="16143" max="16144" width="13.85546875" customWidth="1"/>
    <col min="16145" max="16146" width="13.28515625" customWidth="1"/>
    <col min="16147" max="16147" width="20.28515625" customWidth="1"/>
    <col min="16148" max="16149" width="11.140625" customWidth="1"/>
    <col min="16150" max="16150" width="8.7109375" customWidth="1"/>
    <col min="16151" max="16151" width="20.85546875" customWidth="1"/>
  </cols>
  <sheetData>
    <row r="1" spans="2:23" x14ac:dyDescent="0.25">
      <c r="D1"/>
    </row>
    <row r="2" spans="2:23" x14ac:dyDescent="0.25">
      <c r="D2"/>
    </row>
    <row r="3" spans="2:23" ht="16.5" customHeight="1" x14ac:dyDescent="0.25">
      <c r="D3"/>
    </row>
    <row r="4" spans="2:23" x14ac:dyDescent="0.25">
      <c r="D4"/>
    </row>
    <row r="5" spans="2:23" x14ac:dyDescent="0.25">
      <c r="D5"/>
    </row>
    <row r="6" spans="2:23" x14ac:dyDescent="0.25">
      <c r="D6"/>
    </row>
    <row r="7" spans="2:23" x14ac:dyDescent="0.25">
      <c r="D7"/>
    </row>
    <row r="8" spans="2:23" x14ac:dyDescent="0.25">
      <c r="D8"/>
    </row>
    <row r="9" spans="2:23" ht="15" customHeight="1" x14ac:dyDescent="0.25">
      <c r="D9" s="280" t="s">
        <v>70</v>
      </c>
      <c r="E9" s="280"/>
      <c r="F9" s="280"/>
      <c r="G9" s="280"/>
      <c r="H9" s="280"/>
      <c r="I9" s="280"/>
      <c r="J9" s="280"/>
      <c r="K9" s="280"/>
      <c r="L9" s="280"/>
      <c r="M9" s="280"/>
      <c r="N9" s="280"/>
      <c r="O9" s="280"/>
      <c r="P9" s="280"/>
      <c r="Q9" s="280"/>
      <c r="R9" s="280"/>
      <c r="S9" s="280"/>
      <c r="T9" s="280"/>
      <c r="U9" s="280"/>
      <c r="V9" s="280"/>
      <c r="W9" s="280"/>
    </row>
    <row r="10" spans="2:23" ht="15" customHeight="1" x14ac:dyDescent="0.25">
      <c r="D10" s="280"/>
      <c r="E10" s="280"/>
      <c r="F10" s="280"/>
      <c r="G10" s="280"/>
      <c r="H10" s="280"/>
      <c r="I10" s="280"/>
      <c r="J10" s="280"/>
      <c r="K10" s="280"/>
      <c r="L10" s="280"/>
      <c r="M10" s="280"/>
      <c r="N10" s="280"/>
      <c r="O10" s="280"/>
      <c r="P10" s="280"/>
      <c r="Q10" s="280"/>
      <c r="R10" s="280"/>
      <c r="S10" s="280"/>
      <c r="T10" s="280"/>
      <c r="U10" s="280"/>
      <c r="V10" s="280"/>
      <c r="W10" s="280"/>
    </row>
    <row r="11" spans="2:23" ht="15" customHeight="1" x14ac:dyDescent="0.25">
      <c r="D11" s="280" t="s">
        <v>58</v>
      </c>
      <c r="E11" s="280"/>
      <c r="F11" s="280"/>
      <c r="G11" s="280"/>
      <c r="H11" s="280"/>
      <c r="I11" s="280"/>
      <c r="J11" s="280"/>
      <c r="K11" s="280"/>
      <c r="L11" s="280"/>
      <c r="M11" s="280"/>
      <c r="N11" s="280"/>
      <c r="O11" s="280"/>
      <c r="P11" s="280"/>
      <c r="Q11" s="280"/>
      <c r="R11" s="280"/>
      <c r="S11" s="280"/>
      <c r="T11" s="280"/>
      <c r="U11" s="280"/>
      <c r="V11" s="280"/>
      <c r="W11" s="280"/>
    </row>
    <row r="12" spans="2:23" ht="15" customHeight="1" x14ac:dyDescent="0.25">
      <c r="D12" s="280"/>
      <c r="E12" s="280"/>
      <c r="F12" s="280"/>
      <c r="G12" s="280"/>
      <c r="H12" s="280"/>
      <c r="I12" s="280"/>
      <c r="J12" s="280"/>
      <c r="K12" s="280"/>
      <c r="L12" s="280"/>
      <c r="M12" s="280"/>
      <c r="N12" s="280"/>
      <c r="O12" s="280"/>
      <c r="P12" s="280"/>
      <c r="Q12" s="280"/>
      <c r="R12" s="280"/>
      <c r="S12" s="280"/>
      <c r="T12" s="280"/>
      <c r="U12" s="280"/>
      <c r="V12" s="280"/>
      <c r="W12" s="280"/>
    </row>
    <row r="13" spans="2:23" x14ac:dyDescent="0.25">
      <c r="B13" s="310" t="s">
        <v>72</v>
      </c>
      <c r="C13" s="311" t="str">
        <f>+'EXP PROB'!C13:G14</f>
        <v>CONSORCIO FIBRA ÓPTICA 2012</v>
      </c>
      <c r="D13" s="311"/>
      <c r="E13" s="311"/>
      <c r="F13" s="311"/>
      <c r="G13" s="311"/>
      <c r="H13" s="311"/>
      <c r="I13" s="311"/>
      <c r="J13" s="311"/>
      <c r="K13" s="311"/>
      <c r="L13" s="311"/>
      <c r="M13" s="311"/>
      <c r="N13" s="311"/>
      <c r="O13" s="311"/>
      <c r="P13" s="311"/>
      <c r="Q13" s="311"/>
      <c r="R13" s="311"/>
      <c r="S13" s="311"/>
      <c r="T13" s="311"/>
      <c r="U13" s="311"/>
      <c r="V13" s="311"/>
      <c r="W13" s="311"/>
    </row>
    <row r="14" spans="2:23" x14ac:dyDescent="0.25">
      <c r="B14" s="310"/>
      <c r="C14" s="311"/>
      <c r="D14" s="311"/>
      <c r="E14" s="311"/>
      <c r="F14" s="311"/>
      <c r="G14" s="311"/>
      <c r="H14" s="311"/>
      <c r="I14" s="311"/>
      <c r="J14" s="311"/>
      <c r="K14" s="311"/>
      <c r="L14" s="311"/>
      <c r="M14" s="311"/>
      <c r="N14" s="311"/>
      <c r="O14" s="311"/>
      <c r="P14" s="311"/>
      <c r="Q14" s="311"/>
      <c r="R14" s="311"/>
      <c r="S14" s="311"/>
      <c r="T14" s="311"/>
      <c r="U14" s="311"/>
      <c r="V14" s="311"/>
      <c r="W14" s="311"/>
    </row>
    <row r="15" spans="2:23" ht="18.75" customHeight="1" x14ac:dyDescent="0.25">
      <c r="B15" s="310" t="s">
        <v>71</v>
      </c>
      <c r="C15" s="311" t="str">
        <f>+'EVAL TEC'!C13:G13</f>
        <v>INTERAUDIT S.A.S</v>
      </c>
      <c r="D15" s="311"/>
      <c r="E15" s="311"/>
      <c r="F15" s="311"/>
      <c r="G15" s="311"/>
      <c r="H15" s="311"/>
      <c r="I15" s="311"/>
      <c r="J15" s="311"/>
      <c r="K15" s="311"/>
      <c r="L15" s="311"/>
      <c r="M15" s="311"/>
      <c r="N15" s="311"/>
      <c r="O15" s="311"/>
      <c r="P15" s="311"/>
      <c r="Q15" s="311"/>
      <c r="R15" s="311"/>
      <c r="S15" s="311"/>
      <c r="T15" s="311"/>
      <c r="U15" s="311"/>
      <c r="V15" s="311"/>
      <c r="W15" s="311"/>
    </row>
    <row r="16" spans="2:23" ht="18.75" customHeight="1" x14ac:dyDescent="0.25">
      <c r="B16" s="310"/>
      <c r="C16" s="311" t="str">
        <f>+'EVAL TEC'!C14:G14</f>
        <v>OSP INTERNATIONAL CALA LTDA</v>
      </c>
      <c r="D16" s="311"/>
      <c r="E16" s="311"/>
      <c r="F16" s="311"/>
      <c r="G16" s="311"/>
      <c r="H16" s="311"/>
      <c r="I16" s="311"/>
      <c r="J16" s="311"/>
      <c r="K16" s="311"/>
      <c r="L16" s="311"/>
      <c r="M16" s="311"/>
      <c r="N16" s="311"/>
      <c r="O16" s="311"/>
      <c r="P16" s="311"/>
      <c r="Q16" s="311"/>
      <c r="R16" s="311"/>
      <c r="S16" s="311"/>
      <c r="T16" s="311"/>
      <c r="U16" s="311"/>
      <c r="V16" s="311"/>
      <c r="W16" s="311"/>
    </row>
    <row r="17" spans="2:24" ht="18.75" customHeight="1" x14ac:dyDescent="0.25">
      <c r="B17" s="310"/>
      <c r="C17" s="311" t="str">
        <f>+'EVAL TEC'!C15:G15</f>
        <v>AIRE NETWORKS DE MEDITERRANEO SL</v>
      </c>
      <c r="D17" s="311"/>
      <c r="E17" s="311"/>
      <c r="F17" s="311"/>
      <c r="G17" s="311"/>
      <c r="H17" s="311"/>
      <c r="I17" s="311"/>
      <c r="J17" s="311"/>
      <c r="K17" s="311"/>
      <c r="L17" s="311"/>
      <c r="M17" s="311"/>
      <c r="N17" s="311"/>
      <c r="O17" s="311"/>
      <c r="P17" s="311"/>
      <c r="Q17" s="311"/>
      <c r="R17" s="311"/>
      <c r="S17" s="311"/>
      <c r="T17" s="311"/>
      <c r="U17" s="311"/>
      <c r="V17" s="311"/>
      <c r="W17" s="311"/>
    </row>
    <row r="18" spans="2:24" ht="18.75" customHeight="1" x14ac:dyDescent="0.25">
      <c r="D18" s="31"/>
      <c r="E18" s="19"/>
      <c r="F18" s="19"/>
      <c r="G18" s="19"/>
      <c r="H18" s="19"/>
      <c r="I18" s="19"/>
      <c r="J18" s="19"/>
      <c r="K18" s="19"/>
      <c r="L18" s="19"/>
      <c r="M18" s="19"/>
      <c r="N18" s="19"/>
      <c r="O18" s="19"/>
      <c r="P18" s="19"/>
      <c r="Q18" s="19"/>
      <c r="R18" s="19"/>
      <c r="S18" s="19"/>
      <c r="T18" s="19"/>
      <c r="U18" s="19"/>
      <c r="V18" s="19"/>
      <c r="W18" s="19"/>
    </row>
    <row r="19" spans="2:24" ht="15.75" x14ac:dyDescent="0.25">
      <c r="D19" s="69" t="s">
        <v>100</v>
      </c>
      <c r="E19" s="76">
        <v>41205</v>
      </c>
      <c r="F19" s="71"/>
      <c r="G19" s="73" t="s">
        <v>108</v>
      </c>
      <c r="H19" s="73">
        <v>1997</v>
      </c>
      <c r="I19" s="73">
        <v>1998</v>
      </c>
      <c r="J19" s="73">
        <v>1999</v>
      </c>
      <c r="K19" s="73">
        <v>2000</v>
      </c>
      <c r="L19" s="73">
        <v>2001</v>
      </c>
      <c r="M19" s="73">
        <v>2002</v>
      </c>
      <c r="N19" s="73">
        <v>2003</v>
      </c>
      <c r="O19" s="73">
        <v>2004</v>
      </c>
      <c r="P19" s="73">
        <v>2005</v>
      </c>
      <c r="Q19" s="73">
        <v>2006</v>
      </c>
      <c r="R19" s="73">
        <v>2007</v>
      </c>
      <c r="S19" s="73">
        <v>2008</v>
      </c>
      <c r="T19" s="73">
        <v>2009</v>
      </c>
      <c r="U19" s="73">
        <v>2010</v>
      </c>
      <c r="V19" s="73">
        <v>2011</v>
      </c>
      <c r="W19" s="73">
        <v>2012</v>
      </c>
      <c r="X19" s="19"/>
    </row>
    <row r="20" spans="2:24" ht="15.75" x14ac:dyDescent="0.25">
      <c r="D20" s="70"/>
      <c r="E20" s="76">
        <v>35726</v>
      </c>
      <c r="F20" s="71"/>
      <c r="G20" s="73" t="s">
        <v>109</v>
      </c>
      <c r="H20" s="74">
        <v>172005</v>
      </c>
      <c r="I20" s="74">
        <v>203825</v>
      </c>
      <c r="J20" s="74">
        <v>236438</v>
      </c>
      <c r="K20" s="74">
        <v>260100</v>
      </c>
      <c r="L20" s="74">
        <v>286000</v>
      </c>
      <c r="M20" s="74">
        <v>309000</v>
      </c>
      <c r="N20" s="74">
        <v>332000</v>
      </c>
      <c r="O20" s="74">
        <v>358000</v>
      </c>
      <c r="P20" s="74">
        <v>381500</v>
      </c>
      <c r="Q20" s="74">
        <v>408000</v>
      </c>
      <c r="R20" s="74">
        <v>433700</v>
      </c>
      <c r="S20" s="74">
        <v>461500</v>
      </c>
      <c r="T20" s="74">
        <v>496900</v>
      </c>
      <c r="U20" s="74">
        <v>515000</v>
      </c>
      <c r="V20" s="74">
        <v>535600</v>
      </c>
      <c r="W20" s="74">
        <v>566700</v>
      </c>
      <c r="X20" s="19"/>
    </row>
    <row r="21" spans="2:24" ht="18.75" customHeight="1" x14ac:dyDescent="0.25">
      <c r="D21" s="69" t="s">
        <v>103</v>
      </c>
      <c r="E21" s="72">
        <v>4</v>
      </c>
      <c r="F21" s="19"/>
      <c r="G21" s="19"/>
      <c r="H21" s="19"/>
      <c r="I21" s="19"/>
      <c r="J21" s="19"/>
      <c r="K21" s="19"/>
      <c r="L21" s="19"/>
      <c r="M21" s="19"/>
      <c r="N21" s="19"/>
      <c r="O21" s="19"/>
      <c r="P21" s="19"/>
      <c r="Q21" s="19"/>
      <c r="R21" s="19"/>
      <c r="S21" s="19"/>
      <c r="T21" s="19"/>
      <c r="U21" s="19"/>
      <c r="V21" s="19"/>
      <c r="W21" s="19"/>
    </row>
    <row r="22" spans="2:24" ht="18.75" customHeight="1" x14ac:dyDescent="0.25">
      <c r="C22" s="19"/>
      <c r="D22" s="31"/>
      <c r="E22" s="19"/>
      <c r="F22" s="19"/>
      <c r="G22" s="19"/>
      <c r="H22" s="19"/>
      <c r="I22" s="19"/>
      <c r="J22" s="19"/>
      <c r="K22" s="19"/>
      <c r="L22" s="19"/>
      <c r="M22" s="19"/>
    </row>
    <row r="23" spans="2:24" s="18" customFormat="1" ht="23.25" x14ac:dyDescent="0.25">
      <c r="B23" s="59"/>
      <c r="C23" s="59"/>
      <c r="D23" s="309" t="s">
        <v>98</v>
      </c>
      <c r="E23" s="309"/>
      <c r="F23" s="309"/>
      <c r="G23" s="309"/>
      <c r="H23" s="309"/>
      <c r="I23" s="309"/>
      <c r="J23" s="309"/>
      <c r="K23" s="309"/>
      <c r="L23" s="309"/>
      <c r="M23" s="309"/>
      <c r="N23" s="309"/>
      <c r="O23" s="309"/>
      <c r="P23" s="309"/>
      <c r="Q23" s="309"/>
      <c r="R23" s="309"/>
      <c r="S23" s="309"/>
      <c r="T23" s="309"/>
      <c r="U23" s="309"/>
      <c r="V23" s="309"/>
      <c r="W23" s="309"/>
    </row>
    <row r="24" spans="2:24" s="18" customFormat="1" ht="63.75" customHeight="1" x14ac:dyDescent="0.25">
      <c r="B24" s="60" t="s">
        <v>79</v>
      </c>
      <c r="C24" s="61" t="s">
        <v>83</v>
      </c>
      <c r="D24" s="61" t="s">
        <v>80</v>
      </c>
      <c r="E24" s="60" t="s">
        <v>81</v>
      </c>
      <c r="F24" s="60" t="s">
        <v>93</v>
      </c>
      <c r="G24" s="61" t="s">
        <v>94</v>
      </c>
      <c r="H24" s="61" t="s">
        <v>95</v>
      </c>
      <c r="I24" s="61" t="s">
        <v>101</v>
      </c>
      <c r="J24" s="61" t="s">
        <v>104</v>
      </c>
      <c r="K24" s="61" t="s">
        <v>102</v>
      </c>
      <c r="L24" s="60" t="s">
        <v>84</v>
      </c>
      <c r="M24" s="60" t="s">
        <v>59</v>
      </c>
      <c r="N24" s="61" t="s">
        <v>96</v>
      </c>
      <c r="O24" s="61" t="s">
        <v>105</v>
      </c>
      <c r="P24" s="61" t="s">
        <v>107</v>
      </c>
      <c r="Q24" s="61" t="s">
        <v>106</v>
      </c>
      <c r="R24" s="60" t="s">
        <v>99</v>
      </c>
      <c r="S24" s="61" t="s">
        <v>97</v>
      </c>
      <c r="T24" s="61" t="s">
        <v>203</v>
      </c>
      <c r="U24" s="61" t="s">
        <v>31</v>
      </c>
      <c r="V24" s="61" t="s">
        <v>32</v>
      </c>
      <c r="W24" s="60" t="s">
        <v>74</v>
      </c>
    </row>
    <row r="25" spans="2:24" ht="70.5" customHeight="1" x14ac:dyDescent="0.25">
      <c r="B25" s="201">
        <v>1</v>
      </c>
      <c r="C25" s="202" t="s">
        <v>87</v>
      </c>
      <c r="D25" s="203" t="s">
        <v>85</v>
      </c>
      <c r="E25" s="204" t="s">
        <v>86</v>
      </c>
      <c r="F25" s="205">
        <v>1</v>
      </c>
      <c r="G25" s="206">
        <v>38169</v>
      </c>
      <c r="H25" s="100">
        <v>40543</v>
      </c>
      <c r="I25" s="64">
        <f>+IF(G25&gt;=$E$20,1,0)</f>
        <v>1</v>
      </c>
      <c r="J25" s="64">
        <f>+(H25-G25)/30</f>
        <v>79.13333333333334</v>
      </c>
      <c r="K25" s="64">
        <f>+IF(J25&gt;=$E$21,1,0)</f>
        <v>1</v>
      </c>
      <c r="L25" s="64">
        <v>8317</v>
      </c>
      <c r="M25" s="207">
        <v>43</v>
      </c>
      <c r="N25" s="208">
        <v>9326613</v>
      </c>
      <c r="O25" s="209">
        <v>1.34155</v>
      </c>
      <c r="P25" s="63">
        <f>N25*O25</f>
        <v>12512117.670150001</v>
      </c>
      <c r="Q25" s="63">
        <v>1913.98</v>
      </c>
      <c r="R25" s="62">
        <f>P25*Q25</f>
        <v>23947942978.313698</v>
      </c>
      <c r="S25" s="64">
        <f>+HLOOKUP(YEAR(H25),$H$19:$W$20,2,0)</f>
        <v>515000</v>
      </c>
      <c r="T25" s="62">
        <f>+R25/S25</f>
        <v>46500.860152065434</v>
      </c>
      <c r="U25" s="210" t="s">
        <v>208</v>
      </c>
      <c r="V25" s="207">
        <v>1</v>
      </c>
      <c r="W25" s="211" t="s">
        <v>214</v>
      </c>
    </row>
    <row r="26" spans="2:24" ht="70.5" customHeight="1" x14ac:dyDescent="0.25">
      <c r="B26" s="201">
        <v>2</v>
      </c>
      <c r="C26" s="212" t="s">
        <v>87</v>
      </c>
      <c r="D26" s="203" t="s">
        <v>85</v>
      </c>
      <c r="E26" s="204" t="s">
        <v>86</v>
      </c>
      <c r="F26" s="205">
        <v>1</v>
      </c>
      <c r="G26" s="100">
        <v>40544</v>
      </c>
      <c r="H26" s="100">
        <v>40908</v>
      </c>
      <c r="I26" s="64">
        <f t="shared" ref="I26:I30" si="0">+IF(G26&gt;=$E$20,1,0)</f>
        <v>1</v>
      </c>
      <c r="J26" s="64">
        <f t="shared" ref="J26:J30" si="1">+(H26-G26)/30</f>
        <v>12.133333333333333</v>
      </c>
      <c r="K26" s="64">
        <f t="shared" ref="K26:K30" si="2">+IF(J26&gt;=$E$21,1,0)</f>
        <v>1</v>
      </c>
      <c r="L26" s="64">
        <v>1291</v>
      </c>
      <c r="M26" s="207">
        <v>9</v>
      </c>
      <c r="N26" s="208">
        <v>2799640</v>
      </c>
      <c r="O26" s="209">
        <v>1.2981499999999999</v>
      </c>
      <c r="P26" s="63">
        <f t="shared" ref="P26:P30" si="3">N26*O26</f>
        <v>3634352.6659999997</v>
      </c>
      <c r="Q26" s="63">
        <v>1942.7</v>
      </c>
      <c r="R26" s="62">
        <f t="shared" ref="R26:R30" si="4">P26*Q26</f>
        <v>7060456924.2381992</v>
      </c>
      <c r="S26" s="64">
        <f t="shared" ref="S26:S30" si="5">+HLOOKUP(YEAR(H26),$H$19:$W$20,2,0)</f>
        <v>535600</v>
      </c>
      <c r="T26" s="62">
        <f t="shared" ref="T26:T30" si="6">+R26/S26</f>
        <v>13182.331822700147</v>
      </c>
      <c r="U26" s="210" t="s">
        <v>209</v>
      </c>
      <c r="V26" s="207">
        <v>1</v>
      </c>
      <c r="W26" s="211" t="s">
        <v>214</v>
      </c>
    </row>
    <row r="27" spans="2:24" ht="70.5" customHeight="1" x14ac:dyDescent="0.25">
      <c r="B27" s="201">
        <v>3</v>
      </c>
      <c r="C27" s="212" t="s">
        <v>87</v>
      </c>
      <c r="D27" s="203" t="s">
        <v>88</v>
      </c>
      <c r="E27" s="204" t="s">
        <v>89</v>
      </c>
      <c r="F27" s="205">
        <v>1</v>
      </c>
      <c r="G27" s="100">
        <v>39448</v>
      </c>
      <c r="H27" s="100">
        <v>40543</v>
      </c>
      <c r="I27" s="64">
        <f t="shared" si="0"/>
        <v>1</v>
      </c>
      <c r="J27" s="64">
        <f t="shared" si="1"/>
        <v>36.5</v>
      </c>
      <c r="K27" s="64">
        <f t="shared" si="2"/>
        <v>1</v>
      </c>
      <c r="L27" s="64">
        <v>1169</v>
      </c>
      <c r="M27" s="207">
        <v>29</v>
      </c>
      <c r="N27" s="208">
        <v>1041065</v>
      </c>
      <c r="O27" s="209">
        <v>1.34155</v>
      </c>
      <c r="P27" s="63">
        <f t="shared" si="3"/>
        <v>1396640.7507500001</v>
      </c>
      <c r="Q27" s="63">
        <v>1913.98</v>
      </c>
      <c r="R27" s="62">
        <f t="shared" si="4"/>
        <v>2673142464.1204853</v>
      </c>
      <c r="S27" s="64">
        <f t="shared" si="5"/>
        <v>515000</v>
      </c>
      <c r="T27" s="62">
        <f t="shared" si="6"/>
        <v>5190.5678914960881</v>
      </c>
      <c r="U27" s="210" t="s">
        <v>210</v>
      </c>
      <c r="V27" s="207">
        <v>1</v>
      </c>
      <c r="W27" s="211" t="s">
        <v>214</v>
      </c>
    </row>
    <row r="28" spans="2:24" ht="70.5" customHeight="1" x14ac:dyDescent="0.25">
      <c r="B28" s="201">
        <v>4</v>
      </c>
      <c r="C28" s="212" t="s">
        <v>87</v>
      </c>
      <c r="D28" s="203" t="s">
        <v>88</v>
      </c>
      <c r="E28" s="204" t="s">
        <v>89</v>
      </c>
      <c r="F28" s="205">
        <v>1</v>
      </c>
      <c r="G28" s="100">
        <v>40544</v>
      </c>
      <c r="H28" s="100">
        <v>40908</v>
      </c>
      <c r="I28" s="64">
        <f t="shared" si="0"/>
        <v>1</v>
      </c>
      <c r="J28" s="64">
        <f t="shared" si="1"/>
        <v>12.133333333333333</v>
      </c>
      <c r="K28" s="64">
        <f t="shared" si="2"/>
        <v>1</v>
      </c>
      <c r="L28" s="64">
        <v>800</v>
      </c>
      <c r="M28" s="207">
        <v>5</v>
      </c>
      <c r="N28" s="208">
        <v>1477810</v>
      </c>
      <c r="O28" s="209">
        <v>1.2981499999999999</v>
      </c>
      <c r="P28" s="63">
        <f t="shared" si="3"/>
        <v>1918419.0514999998</v>
      </c>
      <c r="Q28" s="63">
        <v>1942.7</v>
      </c>
      <c r="R28" s="62">
        <f t="shared" si="4"/>
        <v>3726912691.3490496</v>
      </c>
      <c r="S28" s="64">
        <f t="shared" si="5"/>
        <v>535600</v>
      </c>
      <c r="T28" s="62">
        <f t="shared" si="6"/>
        <v>6958.3881466561788</v>
      </c>
      <c r="U28" s="210" t="s">
        <v>211</v>
      </c>
      <c r="V28" s="207">
        <v>1</v>
      </c>
      <c r="W28" s="211" t="s">
        <v>214</v>
      </c>
    </row>
    <row r="29" spans="2:24" ht="70.5" customHeight="1" x14ac:dyDescent="0.25">
      <c r="B29" s="201">
        <v>5</v>
      </c>
      <c r="C29" s="212" t="s">
        <v>87</v>
      </c>
      <c r="D29" s="203" t="s">
        <v>90</v>
      </c>
      <c r="E29" s="204" t="s">
        <v>91</v>
      </c>
      <c r="F29" s="205">
        <v>1</v>
      </c>
      <c r="G29" s="100">
        <v>40179</v>
      </c>
      <c r="H29" s="100">
        <v>40543</v>
      </c>
      <c r="I29" s="64">
        <f t="shared" si="0"/>
        <v>1</v>
      </c>
      <c r="J29" s="64">
        <f t="shared" si="1"/>
        <v>12.133333333333333</v>
      </c>
      <c r="K29" s="64">
        <f t="shared" si="2"/>
        <v>1</v>
      </c>
      <c r="L29" s="64">
        <v>859</v>
      </c>
      <c r="M29" s="207">
        <v>13</v>
      </c>
      <c r="N29" s="208">
        <v>287773</v>
      </c>
      <c r="O29" s="209">
        <v>1.34155</v>
      </c>
      <c r="P29" s="63">
        <f t="shared" si="3"/>
        <v>386061.86814999999</v>
      </c>
      <c r="Q29" s="63">
        <v>1913.98</v>
      </c>
      <c r="R29" s="62">
        <f t="shared" si="4"/>
        <v>738914694.40173697</v>
      </c>
      <c r="S29" s="64">
        <f t="shared" si="5"/>
        <v>515000</v>
      </c>
      <c r="T29" s="62">
        <f t="shared" si="6"/>
        <v>1434.7858143723049</v>
      </c>
      <c r="U29" s="210" t="s">
        <v>212</v>
      </c>
      <c r="V29" s="207">
        <v>1</v>
      </c>
      <c r="W29" s="211" t="s">
        <v>214</v>
      </c>
    </row>
    <row r="30" spans="2:24" ht="70.5" customHeight="1" x14ac:dyDescent="0.25">
      <c r="B30" s="201">
        <v>6</v>
      </c>
      <c r="C30" s="50" t="s">
        <v>87</v>
      </c>
      <c r="D30" s="203" t="s">
        <v>90</v>
      </c>
      <c r="E30" s="204" t="s">
        <v>91</v>
      </c>
      <c r="F30" s="205">
        <v>1</v>
      </c>
      <c r="G30" s="100">
        <v>40544</v>
      </c>
      <c r="H30" s="100">
        <v>40908</v>
      </c>
      <c r="I30" s="64">
        <f t="shared" si="0"/>
        <v>1</v>
      </c>
      <c r="J30" s="64">
        <f t="shared" si="1"/>
        <v>12.133333333333333</v>
      </c>
      <c r="K30" s="64">
        <f t="shared" si="2"/>
        <v>1</v>
      </c>
      <c r="L30" s="64">
        <v>420</v>
      </c>
      <c r="M30" s="207">
        <v>10</v>
      </c>
      <c r="N30" s="208">
        <v>508405</v>
      </c>
      <c r="O30" s="209">
        <v>1.2981499999999999</v>
      </c>
      <c r="P30" s="63">
        <f t="shared" si="3"/>
        <v>659985.95074999996</v>
      </c>
      <c r="Q30" s="63">
        <v>1942.7</v>
      </c>
      <c r="R30" s="62">
        <f t="shared" si="4"/>
        <v>1282154706.5220249</v>
      </c>
      <c r="S30" s="64">
        <f t="shared" si="5"/>
        <v>535600</v>
      </c>
      <c r="T30" s="62">
        <f t="shared" si="6"/>
        <v>2393.8661436184184</v>
      </c>
      <c r="U30" s="210" t="s">
        <v>213</v>
      </c>
      <c r="V30" s="207">
        <v>1</v>
      </c>
      <c r="W30" s="211" t="s">
        <v>214</v>
      </c>
    </row>
    <row r="31" spans="2:24" ht="31.5" customHeight="1" x14ac:dyDescent="0.25">
      <c r="C31" s="68"/>
      <c r="L31" s="65">
        <f>+SUMPRODUCT(L25:L30,$V$25:$V$30)</f>
        <v>12856</v>
      </c>
      <c r="M31" s="65">
        <f>+SUMPRODUCT(M25:M30,$V$25:$V$30)</f>
        <v>109</v>
      </c>
      <c r="N31" s="66"/>
      <c r="O31" s="66"/>
      <c r="P31" s="66"/>
      <c r="Q31" s="66"/>
      <c r="R31" s="67"/>
      <c r="S31" s="67"/>
      <c r="T31" s="65">
        <f>+SUMPRODUCT(T25:T30,$V$25:$V$30)</f>
        <v>75660.799970908556</v>
      </c>
    </row>
  </sheetData>
  <mergeCells count="9">
    <mergeCell ref="D11:W12"/>
    <mergeCell ref="D23:W23"/>
    <mergeCell ref="D9:W10"/>
    <mergeCell ref="B13:B14"/>
    <mergeCell ref="B15:B17"/>
    <mergeCell ref="C13:W14"/>
    <mergeCell ref="C15:W15"/>
    <mergeCell ref="C16:W16"/>
    <mergeCell ref="C17:W17"/>
  </mergeCells>
  <printOptions horizontalCentered="1" verticalCentered="1"/>
  <pageMargins left="0.23622047244094491" right="0.23622047244094491" top="0.74803149606299213" bottom="0.74803149606299213" header="0.31496062992125984" footer="0.31496062992125984"/>
  <pageSetup scale="90" orientation="landscape" r:id="rId1"/>
  <headerFooter>
    <oddFooter>&amp;C&amp;P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vt:i4>
      </vt:variant>
    </vt:vector>
  </HeadingPairs>
  <TitlesOfParts>
    <vt:vector size="15" baseType="lpstr">
      <vt:lpstr>EVAL JURÍDICA</vt:lpstr>
      <vt:lpstr>GARANTÍA</vt:lpstr>
      <vt:lpstr>EVAL FINANC</vt:lpstr>
      <vt:lpstr>EVAL TEC</vt:lpstr>
      <vt:lpstr>EVALUACIÓN</vt:lpstr>
      <vt:lpstr>RUP CIIU</vt:lpstr>
      <vt:lpstr>CAP ORG TEC</vt:lpstr>
      <vt:lpstr>EXP PROB</vt:lpstr>
      <vt:lpstr>EXP ACREDITADA</vt:lpstr>
      <vt:lpstr>DIR GENERAL</vt:lpstr>
      <vt:lpstr>JURIDICO</vt:lpstr>
      <vt:lpstr>TECNICO</vt:lpstr>
      <vt:lpstr>ADMINISTRATIVO</vt:lpstr>
      <vt:lpstr>'EVAL JURÍDICA'!_Toc254162224</vt:lpstr>
      <vt:lpstr>EVALUACIÓN!_Toc316552341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Albis</dc:creator>
  <cp:lastModifiedBy>Carolina Albis</cp:lastModifiedBy>
  <dcterms:created xsi:type="dcterms:W3CDTF">2012-11-01T16:00:34Z</dcterms:created>
  <dcterms:modified xsi:type="dcterms:W3CDTF">2012-11-14T16:36:39Z</dcterms:modified>
</cp:coreProperties>
</file>