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F:\01. MINTIC 2024\PES PEI 2024\SEGUIMIENTO 3T\PARA PUBLICACION\PARA PUBLICACION 3T\"/>
    </mc:Choice>
  </mc:AlternateContent>
  <xr:revisionPtr revIDLastSave="0" documentId="13_ncr:1_{9635F2E8-CD2C-4138-A60D-BA643311F69A}" xr6:coauthVersionLast="47" xr6:coauthVersionMax="47" xr10:uidLastSave="{00000000-0000-0000-0000-000000000000}"/>
  <workbookProtection workbookAlgorithmName="SHA-512" workbookHashValue="qKv6zm19aa86NZICA/qyoQkYjMRpdt2UG1pXFsc5QaIy3nEEXehDQSJRXTF6Qc5A1y0sb0RAduLPUGEaw5fE1Q==" workbookSaltValue="Zzt9XNwxuhTiCLJKz/EJ6A==" workbookSpinCount="100000" lockStructure="1"/>
  <bookViews>
    <workbookView xWindow="-108" yWindow="-108" windowWidth="23256" windowHeight="12456" xr2:uid="{40C493C8-3A52-4E45-B1ED-5497ABE86698}"/>
  </bookViews>
  <sheets>
    <sheet name="PES 3T" sheetId="3" r:id="rId1"/>
    <sheet name="conv" sheetId="4" r:id="rId2"/>
    <sheet name="hist modif" sheetId="5" r:id="rId3"/>
  </sheets>
  <externalReferences>
    <externalReference r:id="rId4"/>
    <externalReference r:id="rId5"/>
    <externalReference r:id="rId6"/>
  </externalReferences>
  <definedNames>
    <definedName name="_xlnm._FilterDatabase" localSheetId="0" hidden="1">'PES 3T'!$A$8:$BC$90</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'PES 3T'!$A$1:$BC$96</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'PES 3T'!$1:$8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90" i="3" l="1"/>
  <c r="AF90" i="3"/>
  <c r="AS90" i="3" s="1"/>
  <c r="U90" i="3"/>
  <c r="AR89" i="3"/>
  <c r="AF89" i="3"/>
  <c r="AS89" i="3" s="1"/>
  <c r="U89" i="3"/>
  <c r="AR88" i="3"/>
  <c r="AF88" i="3"/>
  <c r="AS88" i="3" s="1"/>
  <c r="AS87" i="3"/>
  <c r="AR87" i="3"/>
  <c r="AR86" i="3"/>
  <c r="AF86" i="3"/>
  <c r="AS86" i="3" s="1"/>
  <c r="AR85" i="3"/>
  <c r="AF85" i="3"/>
  <c r="AS85" i="3" s="1"/>
  <c r="N85" i="3"/>
  <c r="O85" i="3" s="1"/>
  <c r="AR84" i="3"/>
  <c r="AF84" i="3"/>
  <c r="AS84" i="3" s="1"/>
  <c r="U84" i="3"/>
  <c r="AF83" i="3"/>
  <c r="AS83" i="3" s="1"/>
  <c r="U83" i="3"/>
  <c r="AR82" i="3"/>
  <c r="AF82" i="3"/>
  <c r="AS82" i="3" s="1"/>
  <c r="U82" i="3"/>
  <c r="AS81" i="3"/>
  <c r="AR81" i="3"/>
  <c r="AF81" i="3"/>
  <c r="AR80" i="3"/>
  <c r="AF80" i="3"/>
  <c r="AS80" i="3" s="1"/>
  <c r="U80" i="3"/>
  <c r="AR79" i="3"/>
  <c r="AF79" i="3"/>
  <c r="AS79" i="3" s="1"/>
  <c r="U79" i="3"/>
  <c r="AS78" i="3"/>
  <c r="AR78" i="3"/>
  <c r="AF78" i="3"/>
  <c r="U78" i="3"/>
  <c r="AR77" i="3"/>
  <c r="AF77" i="3"/>
  <c r="AS77" i="3" s="1"/>
  <c r="U77" i="3"/>
  <c r="AR76" i="3"/>
  <c r="AF76" i="3"/>
  <c r="AS76" i="3" s="1"/>
  <c r="U76" i="3"/>
  <c r="AS75" i="3"/>
  <c r="U75" i="3"/>
  <c r="AR74" i="3"/>
  <c r="AF74" i="3"/>
  <c r="AS74" i="3" s="1"/>
  <c r="U74" i="3"/>
  <c r="AR73" i="3"/>
  <c r="AN73" i="3"/>
  <c r="AF73" i="3"/>
  <c r="AS73" i="3" s="1"/>
  <c r="AR72" i="3"/>
  <c r="AN72" i="3"/>
  <c r="AF72" i="3"/>
  <c r="AS72" i="3" s="1"/>
  <c r="AR71" i="3"/>
  <c r="AN71" i="3"/>
  <c r="AF71" i="3"/>
  <c r="AS71" i="3" s="1"/>
  <c r="AR70" i="3"/>
  <c r="AF70" i="3"/>
  <c r="AS70" i="3" s="1"/>
  <c r="O70" i="3"/>
  <c r="N70" i="3"/>
  <c r="J70" i="3"/>
  <c r="AR69" i="3"/>
  <c r="AF69" i="3"/>
  <c r="AS69" i="3" s="1"/>
  <c r="N69" i="3"/>
  <c r="O69" i="3" s="1"/>
  <c r="AR68" i="3"/>
  <c r="AF68" i="3"/>
  <c r="AS68" i="3" s="1"/>
  <c r="N68" i="3"/>
  <c r="O68" i="3" s="1"/>
  <c r="K68" i="3"/>
  <c r="J68" i="3"/>
  <c r="AR67" i="3"/>
  <c r="AF67" i="3"/>
  <c r="AS67" i="3" s="1"/>
  <c r="AR66" i="3"/>
  <c r="AF66" i="3"/>
  <c r="AS66" i="3" s="1"/>
  <c r="U66" i="3"/>
  <c r="AS65" i="3"/>
  <c r="AR65" i="3"/>
  <c r="AR64" i="3"/>
  <c r="AF64" i="3"/>
  <c r="AS64" i="3" s="1"/>
  <c r="N64" i="3"/>
  <c r="O64" i="3" s="1"/>
  <c r="AR63" i="3"/>
  <c r="AF63" i="3"/>
  <c r="AS63" i="3" s="1"/>
  <c r="U63" i="3"/>
  <c r="N63" i="3"/>
  <c r="O63" i="3" s="1"/>
  <c r="AR62" i="3"/>
  <c r="AF62" i="3"/>
  <c r="AS62" i="3" s="1"/>
  <c r="U62" i="3"/>
  <c r="N62" i="3"/>
  <c r="O62" i="3" s="1"/>
  <c r="AR61" i="3"/>
  <c r="AF61" i="3"/>
  <c r="AS61" i="3" s="1"/>
  <c r="U61" i="3"/>
  <c r="AS60" i="3"/>
  <c r="AR60" i="3"/>
  <c r="AR59" i="3"/>
  <c r="AF59" i="3"/>
  <c r="AS59" i="3" s="1"/>
  <c r="AR58" i="3"/>
  <c r="AF58" i="3"/>
  <c r="AS58" i="3" s="1"/>
  <c r="U58" i="3"/>
  <c r="AR57" i="3"/>
  <c r="AF57" i="3"/>
  <c r="AS57" i="3" s="1"/>
  <c r="N57" i="3"/>
  <c r="O57" i="3" s="1"/>
  <c r="AR55" i="3"/>
  <c r="AF55" i="3"/>
  <c r="AS55" i="3" s="1"/>
  <c r="U55" i="3"/>
  <c r="AR54" i="3"/>
  <c r="AF54" i="3"/>
  <c r="AS54" i="3" s="1"/>
  <c r="AR53" i="3"/>
  <c r="AF53" i="3"/>
  <c r="AS53" i="3" s="1"/>
  <c r="U53" i="3"/>
  <c r="AR52" i="3"/>
  <c r="AF52" i="3"/>
  <c r="AS52" i="3" s="1"/>
  <c r="AR51" i="3"/>
  <c r="AF51" i="3"/>
  <c r="AS51" i="3" s="1"/>
  <c r="AR50" i="3"/>
  <c r="AF50" i="3"/>
  <c r="AS50" i="3" s="1"/>
  <c r="U50" i="3"/>
  <c r="N50" i="3"/>
  <c r="O50" i="3" s="1"/>
  <c r="K50" i="3"/>
  <c r="J50" i="3"/>
  <c r="AR49" i="3"/>
  <c r="AF49" i="3"/>
  <c r="AS49" i="3" s="1"/>
  <c r="AR48" i="3"/>
  <c r="AF48" i="3"/>
  <c r="AS48" i="3" s="1"/>
  <c r="U48" i="3"/>
  <c r="AR47" i="3"/>
  <c r="AF47" i="3"/>
  <c r="AS47" i="3" s="1"/>
  <c r="U47" i="3"/>
  <c r="AS46" i="3"/>
  <c r="Z46" i="3"/>
  <c r="X46" i="3"/>
  <c r="AF45" i="3"/>
  <c r="AS45" i="3" s="1"/>
  <c r="AB45" i="3"/>
  <c r="Z45" i="3"/>
  <c r="X45" i="3"/>
  <c r="AR44" i="3"/>
  <c r="AF44" i="3"/>
  <c r="AS44" i="3" s="1"/>
  <c r="AR43" i="3"/>
  <c r="AF43" i="3"/>
  <c r="AS43" i="3" s="1"/>
  <c r="U43" i="3"/>
  <c r="N43" i="3"/>
  <c r="O43" i="3" s="1"/>
  <c r="AS42" i="3"/>
  <c r="AR42" i="3"/>
  <c r="AF41" i="3"/>
  <c r="AS41" i="3" s="1"/>
  <c r="AR40" i="3"/>
  <c r="AF40" i="3"/>
  <c r="AS40" i="3" s="1"/>
  <c r="AR39" i="3"/>
  <c r="AF39" i="3"/>
  <c r="AS39" i="3" s="1"/>
  <c r="AR38" i="3"/>
  <c r="AF38" i="3"/>
  <c r="AS38" i="3" s="1"/>
  <c r="AR37" i="3"/>
  <c r="AF37" i="3"/>
  <c r="AS37" i="3" s="1"/>
  <c r="AR36" i="3"/>
  <c r="AF36" i="3"/>
  <c r="AS36" i="3" s="1"/>
  <c r="AR35" i="3"/>
  <c r="AF35" i="3"/>
  <c r="AS35" i="3" s="1"/>
  <c r="AR34" i="3"/>
  <c r="AF34" i="3"/>
  <c r="AS34" i="3" s="1"/>
  <c r="AR33" i="3"/>
  <c r="AF33" i="3"/>
  <c r="AS33" i="3" s="1"/>
  <c r="AR32" i="3"/>
  <c r="AF32" i="3"/>
  <c r="AS32" i="3" s="1"/>
  <c r="AR31" i="3"/>
  <c r="AF31" i="3"/>
  <c r="AS31" i="3" s="1"/>
  <c r="U31" i="3"/>
  <c r="AR30" i="3"/>
  <c r="AF30" i="3"/>
  <c r="AS30" i="3" s="1"/>
  <c r="AR29" i="3"/>
  <c r="AF29" i="3"/>
  <c r="AS29" i="3" s="1"/>
  <c r="AR28" i="3"/>
  <c r="AF28" i="3"/>
  <c r="AS28" i="3" s="1"/>
  <c r="AR27" i="3"/>
  <c r="AF27" i="3"/>
  <c r="AS27" i="3" s="1"/>
  <c r="U27" i="3"/>
  <c r="AR26" i="3"/>
  <c r="AF26" i="3"/>
  <c r="AS26" i="3" s="1"/>
  <c r="AR25" i="3"/>
  <c r="AF25" i="3"/>
  <c r="AS25" i="3" s="1"/>
  <c r="U25" i="3"/>
  <c r="AR24" i="3"/>
  <c r="AF24" i="3"/>
  <c r="AS24" i="3" s="1"/>
  <c r="AR23" i="3"/>
  <c r="AF23" i="3"/>
  <c r="AS23" i="3" s="1"/>
  <c r="AR22" i="3"/>
  <c r="AF22" i="3"/>
  <c r="AS22" i="3" s="1"/>
  <c r="U22" i="3"/>
  <c r="AR21" i="3"/>
  <c r="AF21" i="3"/>
  <c r="AS21" i="3" s="1"/>
  <c r="U21" i="3"/>
  <c r="AR20" i="3"/>
  <c r="AF20" i="3"/>
  <c r="AS20" i="3" s="1"/>
  <c r="U20" i="3"/>
  <c r="AR19" i="3"/>
  <c r="AF19" i="3"/>
  <c r="AS19" i="3" s="1"/>
  <c r="N19" i="3"/>
  <c r="O19" i="3" s="1"/>
  <c r="AR17" i="3"/>
  <c r="AF17" i="3"/>
  <c r="AS17" i="3" s="1"/>
  <c r="AR16" i="3"/>
  <c r="AF16" i="3"/>
  <c r="AS16" i="3" s="1"/>
  <c r="N16" i="3"/>
  <c r="O16" i="3" s="1"/>
  <c r="AR15" i="3"/>
  <c r="AF15" i="3"/>
  <c r="AS15" i="3" s="1"/>
  <c r="N15" i="3"/>
  <c r="O15" i="3" s="1"/>
  <c r="AR14" i="3"/>
  <c r="AF14" i="3"/>
  <c r="AS14" i="3" s="1"/>
  <c r="AR13" i="3"/>
  <c r="AF13" i="3"/>
  <c r="AS13" i="3" s="1"/>
  <c r="N13" i="3"/>
  <c r="O13" i="3" s="1"/>
  <c r="AR12" i="3"/>
  <c r="AF12" i="3"/>
  <c r="AS12" i="3" s="1"/>
  <c r="U12" i="3"/>
  <c r="AR11" i="3"/>
  <c r="AF11" i="3"/>
  <c r="AS11" i="3" s="1"/>
  <c r="AR10" i="3"/>
  <c r="AF10" i="3"/>
  <c r="AS10" i="3" s="1"/>
  <c r="U10" i="3"/>
  <c r="AR9" i="3"/>
  <c r="AF9" i="3"/>
  <c r="AS9" i="3" s="1"/>
  <c r="U9" i="3"/>
  <c r="N9" i="3"/>
  <c r="O9" i="3" s="1"/>
  <c r="M7" i="3"/>
  <c r="L7" i="3"/>
  <c r="L6" i="3" s="1"/>
  <c r="M1" i="3"/>
  <c r="AR46" i="3" l="1"/>
  <c r="AR45" i="3"/>
</calcChain>
</file>

<file path=xl/sharedStrings.xml><?xml version="1.0" encoding="utf-8"?>
<sst xmlns="http://schemas.openxmlformats.org/spreadsheetml/2006/main" count="1754" uniqueCount="874">
  <si>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</si>
  <si>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</si>
  <si>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</si>
  <si>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</si>
  <si>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</si>
  <si>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</si>
  <si>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</si>
  <si>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</si>
  <si>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</si>
  <si>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</si>
  <si>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</si>
  <si>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vigente  2024</t>
  </si>
  <si>
    <t>EJECUCION 2024 (acumulado obligaciones)</t>
  </si>
  <si>
    <t>Apropiación 2025</t>
  </si>
  <si>
    <t>Apropiación 2026</t>
  </si>
  <si>
    <t>Proyecto Fuente de Recursos vigencia 2024</t>
  </si>
  <si>
    <t>Producto de la Iniciativa</t>
  </si>
  <si>
    <t>Indicador de la Iniciativa</t>
  </si>
  <si>
    <t>Tipologia del indicador</t>
  </si>
  <si>
    <t xml:space="preserve">Línea Base </t>
  </si>
  <si>
    <t>Línea Base 2024</t>
  </si>
  <si>
    <t>BREVE DESCRIPCION DEL INDICADOR</t>
  </si>
  <si>
    <t>FORMULA DE MEDICION DEL INDICADOR</t>
  </si>
  <si>
    <t>Meta 2023</t>
  </si>
  <si>
    <t>CIERRE EJECUCION META 2023</t>
  </si>
  <si>
    <t>Meta 2024</t>
  </si>
  <si>
    <t>reporte de avance  cuantitativo 1T_2024</t>
  </si>
  <si>
    <t>reporte de avance  cuantitativo  2T_2024</t>
  </si>
  <si>
    <t>reporte de avance cuantitativo 3T_2024</t>
  </si>
  <si>
    <t>reporte de avance 4T_2024</t>
  </si>
  <si>
    <t xml:space="preserve">Avance Acumulado 2024 </t>
  </si>
  <si>
    <t>meta 2025</t>
  </si>
  <si>
    <t>Avance 2025</t>
  </si>
  <si>
    <t>meta 2026</t>
  </si>
  <si>
    <t>Avance 2026</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</si>
  <si>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</si>
  <si>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</si>
  <si>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</si>
  <si>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</si>
  <si>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</si>
  <si>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</si>
  <si>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2024_4T</t>
  </si>
  <si>
    <t>Meta Cuatrienio</t>
  </si>
  <si>
    <t>Avance meta cuatrienio</t>
  </si>
  <si>
    <t>Dependencia Responsable</t>
  </si>
  <si>
    <t>COLUMNA PARA FILTRAR POR DEPENDENCIA</t>
  </si>
  <si>
    <t>Código NUEVO iniciativa (ASPA)</t>
  </si>
  <si>
    <t>responsable area GITPSE</t>
  </si>
  <si>
    <t>ESTADO ENTREGA HV indicadores 2024</t>
  </si>
  <si>
    <t>link soportes/evidencias</t>
  </si>
  <si>
    <t>indicador hallazgo 14</t>
  </si>
  <si>
    <t>OBSERVACIONES  SEGUIMEINTO 3T</t>
  </si>
  <si>
    <t>mintic por despachos</t>
  </si>
  <si>
    <t>ENTIDADES Y MINITIC MISIONALES</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</si>
  <si>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</si>
  <si>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</si>
  <si>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</si>
  <si>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</si>
  <si>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</si>
  <si>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</si>
  <si>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</si>
  <si>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</si>
  <si>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</si>
  <si>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</si>
  <si>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</si>
  <si>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Realizar las verificaciones, bajo el enfoque de riesgo a los PRST y Operadores Postales, conforme a la planeación establecida.</t>
  </si>
  <si>
    <t>Acumulado</t>
  </si>
  <si>
    <t xml:space="preserve">Se busca con el indicador identificar el número de verificaciones realizadas </t>
  </si>
  <si>
    <t xml:space="preserve">Sumatoria de las verificaciones realizadas </t>
  </si>
  <si>
    <t>Para el primer trimestre de 2024, se realizaron 165 verificaciones frente al cumplimiento de obligaciones a cargo de los PRST y Operadores Postales, de las cuales 88 correspondientes a Comunicaciones, 18 a Televisión, 54 a Radiodifusión Sonora y 5 a Servicios Postales.</t>
  </si>
  <si>
    <t>No aplica retraso teniendo en cuenta que la programación del indicador PES esta en linea con la programación de ASPA y su periodicidad de reporte es cuatrimestral, siendo est:  
1: 267
2:949
3:787
(modificación en el ASPA)</t>
  </si>
  <si>
    <t>Para Para el segundo trimestre se realizaron 5.047 verificaciones  frente al cumplimiento de obligaciones a cargo de los PRST y Operadores Postales, de los cuales 2.687 corresponden a Comunicaciones, 716 a televisión, 142 a Radio, 45 a Postal y 1.457 a Banda 700.</t>
  </si>
  <si>
    <t>No aplica retraso toda vez que se realizó el ajuste de la programación de la meta por el aumento de la misma, quedando de la siguiente manera:
1.270
2. 5.125
3. 1.676
Para un total de 7.068</t>
  </si>
  <si>
    <t>Para el tercer trimestre se realizaron 1.782 verificaciones  frente al cumplimiento de obligaciones a cargo de los PRST y Operadores Postales, de los cuales 516 corresponden a comunicaciones, 200 a televisión, 165 a radio, 42 a postal y 859 a Banda 700.</t>
  </si>
  <si>
    <t>Este sobrecumplimiento se debe principalmente a la incorporación de verificaciones documentales no planificadas originalmente, como resultado de las alertas del GIT de Cartera por la no presentación de autoliquidación de operadores de los servicios de comunicaciones, televisión y postal. Adicionalmente, se suman 808 verificaciones correspondientes a la actualización tecnológica de la banda 700.</t>
  </si>
  <si>
    <t xml:space="preserve">2.3 Dirección de Vigilancia, Inspección y Control </t>
  </si>
  <si>
    <t>E1-L1-1000</t>
  </si>
  <si>
    <t>ok</t>
  </si>
  <si>
    <t>PENDIENTE</t>
  </si>
  <si>
    <t>SIN OBSERVACIONES</t>
  </si>
  <si>
    <t>viceministerio de conectividad</t>
  </si>
  <si>
    <t>MINTIC MISIONALES PES</t>
  </si>
  <si>
    <t>Realizar los trámites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</si>
  <si>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</si>
  <si>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</si>
  <si>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r>
      <t>Para el primer trimestre se adelantaron un total de 537 actuaciones administrativas de las</t>
    </r>
    <r>
      <rPr>
        <sz val="16"/>
        <color theme="1"/>
        <rFont val="Arial Narrow"/>
        <family val="2"/>
      </rPr>
      <t xml:space="preserve"> 537</t>
    </r>
    <r>
      <rPr>
        <sz val="16"/>
        <rFont val="Arial Narrow"/>
        <family val="2"/>
      </rPr>
      <t xml:space="preserve"> programadas,  dentro de los terminos legalmente establecidos, superando con ello la programación de los tramites administrativos a resolver y mostrando con ello la  eficiencia en los resultados obtenidos para el periodo  </t>
    </r>
  </si>
  <si>
    <t>No aplica retraso teniendo en cuenta que la programación del indicador PES esta en linea con la programación de ASPA, la cual: 
1T:537
2T:447
3T:446
4T:410</t>
  </si>
  <si>
    <t xml:space="preserve">Para el segundo trimestre se adelantaron un total de 794 actuaciones administrativas de las 785 programadas, dentro de los términos legalmente establecidos, superando con ello la programación de los trámites administrativos a resolver y mostrando con ello la eficiencia en los resultados obtenidos para el periodo  </t>
  </si>
  <si>
    <t>No aplica retraso toda vez que se realizó el ajuste de la programación de la meta por el aumento de la misma, quedando de la siguiente manera:
1T: 537
2T: 785
3T: 2.110
4T: 1.115 
Para un total de 4.547</t>
  </si>
  <si>
    <t>Para el tercer trimestre se adelantaron un total de 2.589 actuaciones administrativas de las 2.110 programadas, dentro de los términos legalmente establecidos, superando con ello la programación de los trámites administrativos a resolver.</t>
  </si>
  <si>
    <t xml:space="preserve"> Es preciso indicar que el sobrecumplimineto de la meta propuesta está dada por la contigencia presentada  debido al traslado masivo de hallazgos de contraprestasciones por parte del GIT de Cartera. </t>
  </si>
  <si>
    <t xml:space="preserve">Servicio de vigilancia y control </t>
  </si>
  <si>
    <t>Desarrollar Acciones de Promoción y Prevención</t>
  </si>
  <si>
    <t xml:space="preserve">Se busca con el indicador verificar el cumplimiento del plan de promoción y prevención </t>
  </si>
  <si>
    <t>sumatoria de las actividades de promoción y prevención realizadas</t>
  </si>
  <si>
    <t>A corte del tercer trimestre se gestionaron 27 Actividades de Orientación y Acompañamiento en el marco de Promoción y Prevención de las 26 programadas para el periodo, logrando un cumplimiento satisfactorio del 100% para el corte.</t>
  </si>
  <si>
    <t>No aplica retraso teniendo en cuenta que la programación del indicador PES esta en linea con la programación de ASPA, la cual: 
1T:26
2T:75
3T:75
4T:52</t>
  </si>
  <si>
    <t xml:space="preserve">Para el segundo trimestre se han llevado a cabo 80 actividades de promoción y prevención con un avance de cumplimiento del 35%  y un avance consolidado del primer semestre del 47%. Entre las actividades realizadas se adelantaron 75 capacitaciones en diferentes tematicas de cumplimiento de obligaciones a cargo de los proveedores/operadores, 1 evento,  y  4 campañas de difusión. En total se ha contado con la asistencia de 364 personas.				
					</t>
  </si>
  <si>
    <t xml:space="preserve">No aplica retraso </t>
  </si>
  <si>
    <t>Para el tercer trimestre se llevaron a cabo 81 actividades de promoción y prevención con un avance de cumplimiento del 35%  y un avance consolidado del 82%. Entre las actividades realizadas se adelantaron 79 capacitaciones en diferentes tematicas de cumplimiento de obligaciones a cargo de los proveedores/operadores y  2 campañas de difusión. En total se ha contado con la asistencia de 155 personas.</t>
  </si>
  <si>
    <t>Servicio de información actualizado</t>
  </si>
  <si>
    <t>Mejora, desarrollo y/o actualización de herramientas tecnológicas para la verificación y control del cumplimiento de obligaciones a cargo de los PRST. (sistema actualizado y mejorado)</t>
  </si>
  <si>
    <t>stock</t>
  </si>
  <si>
    <t xml:space="preserve">Se busca con el indicador realizar seguimiento al avance en la implementación de mejoras en las herramientas tecnologicas implementadas </t>
  </si>
  <si>
    <t xml:space="preserve">Un sistema actualizado y mejorado </t>
  </si>
  <si>
    <t xml:space="preserve">Durante el periodo se suscribió contrato No. 845 de 2024 y la oprden de compra No. 126232 para el fortalecimiento de las herramientas tecnológica de la Dirección de Vigilancia, Inspección y Control  </t>
  </si>
  <si>
    <t>Durante el período comprendido entre abril y junio, el contratista ha estructurado cinco (5) módulos relativos a (i) disponibilidad, (ii) voz, (iii) crowdsourcing, (iv) mapa de cobertura y (v) afectaciones con un avance del 40%. Asimismo, se ha podido tener acceso a información soporte que permite el procesamiento de información</t>
  </si>
  <si>
    <t>Durante el periodo comprendido entre julio a septiembre, se continuó con la ejecución del contrato No. 845 de 2024 y la orden de compra No. 126232 para el fortalecimiento de las herramientas tecnológicas de la Dirección de Vigilancia, Inspección y Control, de igual manera, el día 26 de julio se suscribió contrato de prestación de servicios No. 1543-2024 con OOKLA, dicho contrato esta en tramite para el inicio de su ejecución.</t>
  </si>
  <si>
    <t>No aplica retraso</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</si>
  <si>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</si>
  <si>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</si>
  <si>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</si>
  <si>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</si>
  <si>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</si>
  <si>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</si>
  <si>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</si>
  <si>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</si>
  <si>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</si>
  <si>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</si>
  <si>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Se mantienen 36 Municipios/ ANM en Operación</t>
  </si>
  <si>
    <t>El Proyecto Nacional de Alta Velocidad – PNCAV, se encuentra estructurado en una fase de Instalación y otra de Operación, presentando actualmente atrasos correspondientes a la primera de estas fases, la cual se encuentra dividida en cinco (5) metas que no han sido ejecutadas por el Contratista Unión Temporal Andired según el cronograma fijado en el Acuerdo Conciliatorio que modificó el Contrato de Aporte No. 875 de 2013, a causa de situaciones de orden público y afectaciones de naturaleza climatológica en los once (11) municipios pendientes por instalar.</t>
  </si>
  <si>
    <t>Se mantienen 36 Municipios/ ANM en Operación , a continuación se enumeran : Leticia
El Encanto 
La Chorrera 
Puerto Nariño
Puerto Alegría 
Puerto Arica 
Tarapacá 
Vigía del Fuerte
Acandí
Alto Baudo
Bahía Solano
Bajo Baudó
Bojaya
El Litoral del San Juan
Juradó
Medio Atrato
Nuquí
Quibdó
Sipí
Unguía
Inírida
San Felipe 
Puerto Colombia 
La Guadalupe - Galilea
Cacahual 
Miraflores
Barranca de Upía
Uribe
Cumaral
La Macarena
Leguízamo
Mitú
Caruru
Puerto Carreño
Cravo Norte
Monterrey</t>
  </si>
  <si>
    <t xml:space="preserve">2.1 Dirección de Infraestructura </t>
  </si>
  <si>
    <t>E1-L1-2000</t>
  </si>
  <si>
    <t>YA CUENTA OK</t>
  </si>
  <si>
    <t>SUBSANADAS POR ELAREA</t>
  </si>
  <si>
    <t>Municipios conectados en Operación Proyecto Fibra Óptica</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</si>
  <si>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</si>
  <si>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</si>
  <si>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Se encuentran 788 municipios en operación</t>
  </si>
  <si>
    <t>Ninguna</t>
  </si>
  <si>
    <t>Se encuentran 788 municipios en operación ,   A continuación se enumeran :
ABEJORRAL
ABRIAQUÍ
AMALFI
ANORÍ
ANZÁ
ARGELIA
BELMIRA
BRICEÑO
BURITICÁ
CAMPAMENTO
CARAMANTA
COCORNÁ
CONCEPCIÓN
GRANADA
ITUANGO
LA UNIÓN
MONTEBELLO
MURINDÓ
NARIÑO
NECHÍ
PEQUE
PUERTO TRIUNFO
RETIRO
SABANALARGA
SAN ANDRÉS DE CUERQUÍA
SAN FRANCISCO
SAN JOSÉ DE LA MONTAÑA
SAN LUIS
SAN VICENTE FERRER
SONSÓN
TITIRIBÍ
TOLEDO
YONDÓ
FORTUL
PUERTO RONDÓN
TAME
ACHÍ
ALTOS DEL ROSARIO
ARENAL
ARJONA
ARROYOHONDO
BARRANCO DE LOBA
CALAMAR
CANTAGALLO
CICUCO
CLEMENCIA
CÓRDOBA
EL GUAMO
EL PEÑÓN
HATILLO DE LOBA
MAGANGUÉ
MAHATES
MARGARITA
MARÍA LA BAJA
MOMPÓS
MONTECRISTO
MORALES
NOROSÍ
PINILLOS
REGIDOR
RÍO VIEJO
SAN CRISTÓBAL
SAN ESTANISLAO
SAN FERNANDO
SAN JACINTO
SAN JACINTO DEL CAUCA
SAN PABLO
SANTA CATALINA
SANTA ROSA
SANTA ROSA DEL SUR
SIMITÍ
SOPLAVIENTO
TALAIGUA NUEVO
TIQUISIO
TURBANÁ
VILLANUEVA
ZAMBRANO
ALMEIDA
AQUITANIA
ARCABUCO
BELÉN
BERBEO
BETÉITIVA
BOAVITA
BOYACÁ
BRICEÑO
BUENAVISTA
BUSBANZÁ
CALDAS
CAMPOHERMOSO
CERINZA
CHINAVITA
CHÍQUIZA
CHISCAS
CHITA
CHITARAQUE
CHIVATÁ
CHIVOR
CIÉNEGA
CÓMBITA
COPER
CORRALES
COVARACHÍA
CUBARÁ
CUCAITA
CUÍTIVA
EL COCUY
EL ESPINO
FIRAVITOBA
FLORESTA
GACHANTIVÁ
GÁMEZA
GARAGOA
GUACAMAYAS
GUATEQUE
GUAYATÁ
GÜICÁN DE LA SIERRA
IZA
JENESANO
JERICÓ
LA CAPILLA
LA UVITA
LA VICTORIA
LABRANZAGRANDE
MACANAL
MARIPÍ
MIRAFLORES
MONGUA
MONGUÍ
MONIQUIRÁ
MOTAVITA
MUZO
NOBSA
NUEVO COLÓN
OICATÁ
OTANCHE
PACHAVITA
PÁEZ
PAJARITO
PANQUEBA
PAUNA
PAYA
PAZ DE RÍO
PESCA
PISBA
PUERTO BOYACÁ
QUÍPAMA
RAMIRIQUÍ
RÁQUIRA
RONDÓN
SABOYÁ
SAMACÁ
SAN EDUARDO
SAN JOSÉ DE PARE
SAN LUIS DE GACENO
SAN MATEO
SAN MIGUEL DE SEMA
SAN PABLO DE BORBUR
SANTA MARÍA
SANTA ROSA DE VITERBO
SANTA SOFÍA
SANTANA
SATIVANORTE
SATIVASUR
SIACHOQUE
SOATÁ
SOCHA
SOCOTÁ
SOMONDOCO
SORA
SORACÁ
SOTAQUIRÁ
SUSACÓN
SUTAMARCHÁN
SUTATENZA
TASCO
TENZA
TIBANÁ
TIBASOSA
TINJACÁ
TIPACOQUE
TOCA
TOGÜÍ
TÓPAGA
TOTA
TUNUNGUÁ
TURMEQUÉ
TUTA
TUTAZÁ
ÚMBITA
VENTAQUEMADA
VILLA DE LEYVA
VIRACACHÁ
ZETAQUIRA
AGUADAS
ANSERMA
ARANZAZU
BELALCÁZAR
FILADELFIA
LA MERCED
MANZANARES
MARMATO
MARQUETALIA
MARULANDA
NORCASIA
PÁCORA
PALESTINA
PENSILVANIA
RIOSUCIO
RISARALDA
SALAMINA
SAMANÁ
SAN JOSÉ
VICTORIA
VITERBO
ALBANIA
BELÉN DE LOS ANDAQUÍES
CARTAGENA DEL CHAIRÁ
CURILLO
EL DONCELLO
EL PAUJÍL
LA MONTAÑITA
MILÁN
MORELIA
PUERTO RICO
SAN JOSÉ DEL FRAGUA
SAN VICENTE DEL CAGUÁN
SOLANO
SOLITA
VALPARAÍSO
CHÁMEZA
HATO COROZAL
LA SALINA
MANÍ
NUNCHÍA
OROCUÉ
PAZ DE ARIPORO
PORE
RECETOR
SABANALARGA
SÁCAMA
SAN LUIS DE PALENQUE
TÁMARA
TAURAMENA
TRINIDAD
ALMAGUER
ARGELIA
BALBOA
BOLÍVAR
BUENOS AIRES
CAJIBÍO
CALDONO
CALOTO
CORINTO
EL TAMBO
FLORENCIA
GUACHENÉ
GUAPÍ
INZÁ
JAMBALÓ
LA SIERRA
LA VEGA
LÓPEZ DE MICAY
MERCADERES
MIRANDA
MORALES
PADILLA
PÁEZ
PIAMONTE
PIENDAMÓ - TUNÍA
PURACÉ
ROSAS
SAN SEBASTIÁN
SANTA ROSA
SILVIA
SOTARA
SUÁREZ
SUCRE
TIMBÍO
TIMBIQUÍ
TORIBÍO
TOTORÓ
VILLA RICA
AGUSTÍN CODAZZI
ASTREA
BECERRIL
CHIMICHAGUA
CHIRIGUANÁ
EL PASO
GAMARRA
GONZÁLEZ
LA GLORIA
LA JAGUA DE IBIRICO
LA PAZ
MANAURE BALCÓN DEL CESAR
PAILITAS
PUEBLO BELLO
RÍO DE ORO
SAN DIEGO
SAN MARTÍN
TAMALAMEQUE
ATRATO
BAGADÓ
CARMEN DEL DARIÉN
CÉRTEGUI
CONDOTO
EL CANTÓN DEL SAN PABLO
EL CARMEN DE ATRATO
ISTMINA
LLORÓ
MEDIO BAUDÓ
MEDIO SAN JUAN
NÓVITA
QUIBDÓ
RÍO IRÓ
RÍO QUITO
RIOSUCIO
SAN JOSÉ DEL PALMAR
TADÓ
UNIÓN PANAMERICANA
AYAPEL
BUENAVISTA
CANALETE
CHIMÁ
COTORRA
LOS CÓRDOBAS
MOMIL
MOÑITOS
PUERTO ESCONDIDO
PUERTO LIBERTADOR
PURÍSIMA DE LA CONCEPCIÓN
SAN BERNARDO DEL VIENTO
SAN CARLOS
SAN JOSÉ DE URÉ
TUCHÍN
VALENCIA
AGUA DE DIOS
ALBÁN
ANAPOIMA
ANOLAIMA
APULO
ARBELÁEZ
BELTRÁN
BITUIMA
BOJACÁ
CABRERA
CACHIPAY
CAPARRAPÍ
CARMEN DE CARUPA
CHAGUANÍ
CHIPAQUE
CHOACHÍ
CUCUNUBÁ
EL COLEGIO
EL PEÑÓN
EL ROSAL
FÓMEQUE
FOSCA
FÚQUENE
GACHALÁ
GACHANCIPÁ
GACHETÁ
GAMA
GRANADA
GUACHETÁ
GUADUAS
GUATAQUÍ
GUATAVITA
GUAYABAL DE SÍQUIMA
GUAYABETAL
GUTIÉRREZ
JERUSALÉN
JUNÍN
LA PALMA
LA PEÑA
LA VEGA
LENGUAZAQUE
MACHETÁ
MANTA
MEDINA
NARIÑO
NEMOCÓN
NILO
NIMAIMA
NOCAIMA
PACHO
PAIME
PANDI
PASCA
PULÍ
QUEBRADANEGRA
QUETAME
QUIPILE
RICAURTE
SAN ANTONIO DEL TEQUENDAMA
SAN BERNARDO
SAN CAYETANO
SAN FRANCISCO
SAN JUAN DE RIOSECO
SASAIMA
SESQUILÉ
SIMIJACA
SUBACHOQUE
SUESCA
SUPATÁ
SUSA
SUTATAUSA
TAUSA
TENA
TIBACUY
TIBIRITA
TOCAIMA
TOPAIPÍ
UBALÁ
UBAQUE
UNE
ÚTICA
VENECIA
VERGARA
VIANÍ
VILLAGÓMEZ
VILLAPINZÓN
VIOTÁ
YACOPÍ
ZIPACÓN
CALAMAR
EL RETORNO
SAN JOSÉ DEL GUAVIARE
ACEVEDO
AGRADO
AIPE
ALGECIRAS
ALTAMIRA
BARAYA
COLOMBIA
ELÍAS
GIGANTE
GUADALUPE
HOBO
ÍQUIRA
ISNOS
LA ARGENTINA
LA PLATA
NÁTAGA
OPORAPA
PAICOL
PALERMO
PALESTINA
PITAL
RIVERA
SALADOBLANCO
SAN AGUSTÍN
SANTA MARÍA
SUAZA
TARQUI
TELLO
TERUEL
TESALIA
TIMANÁ
VILLAVIEJA
YAGUARÁ
ALBANIA
BARRANCAS
DIBULLA
DISTRACCIÓN
EL MOLINO
FONSECA
HATONUEVO
LA JAGUA DEL PILAR
MANAURE
SAN JUAN DEL CESAR
URIBIA
URUMITA
ALGARROBO
ARACATACA
CERRO DE SAN ANTONIO
CHIVOLO
CONCORDIA
EL PIÑÓN
EL RETÉN
GUAMAL
NUEVA GRANADA
PEDRAZA
PIJIÑO DEL CARMEN
PIVIJAY
PUEBLOVIEJO
REMOLINO
SABANAS DE SAN ÁNGEL
SALAMINA
SAN SEBASTIÁN DE BUENAVISTA
SAN ZENÓN
SANTA ANA
SANTA BÁRBARA DE PINTO
SITIONUEVO
TENERIFE
ZAPAYÁN
ZONA BANANERA
ACACÍAS
CABUYARO
CASTILLA LA NUEVA
CUBARRAL
EL CALVARIO
EL CASTILLO
EL DORADO
FUENTE DE ORO
GRANADA
GUAMAL
LEJANÍAS
MAPIRIPÁN
MESETAS
PUERTO CONCORDIA
PUERTO GAITÁN
PUERTO LLERAS
PUERTO LÓPEZ
PUERTO RICO
RESTREPO
SAN CARLOS DE GUAROA
SAN JUAN DE ARAMA
SAN JUANITO
SAN MARTÍN
VISTAHERMOSA
ALBÁN
ALDANA
ANCUYÁ
ARBOLEDA
BARBACOAS
BELÉN
BUESACO
CHACHAGÜÍ
COLÓN
CONSACÁ
CONTADERO
CÓRDOBA
CUASPÚD
CUMBAL
CUMBITARA
EL CHARCO
EL PEÑOL
EL ROSARIO
EL TABLÓN DE GÓMEZ
EL TAMBO
FRANCISCO PIZARRO
FUNES
GUACHUCAL
GUAITARILLA
GUALMATÁN
ILES
IMUÉS
LA CRUZ
LA FLORIDA
LA LLANADA
LA TOLA
LA UNIÓN
LEIVA
LINARES
LOS ANDES
MAGÜÍ
MALLAMA
MOSQUERA
NARIÑO
OLAYA HERRERA
OSPINA
POLICARPA
POTOSÍ
PROVIDENCIA
PUERRES
PUPIALES
RICAURTE
ROBERTO PAYÁN
SAMANIEGO
SAN BERNARDO
SAN LORENZO
SAN PABLO
SAN PEDRO DE CARTAGO
SANDONÁ
SANTA BÁRBARA
SANTACRUZ
SAPUYES
TAMINANGO
TANGUA
SAN ANDRÉS DE TUMACO
TÚQUERRES
YACUANQUER
ARBOLEDAS
BOCHALEMA
BUCARASICA
CÁCHIRA
CÁCOTA
CHINÁCOTA
CHITAGÁ
CONVENCIÓN
CUCUTILLA
DURANIA
EL CARMEN
EL TARRA
EL ZULIA
GRAMALOTE
HACARÍ
HERRÁN
LA ESPERANZA
LA PLAYA
LABATECA
LOURDES
MUTISCUA
PAMPLONITA
PUERTO SANTANDER
RAGONVALIA
SALAZAR
SAN CALIXTO
SAN CAYETANO
SANTIAGO
SILOS
TEORAMA
TIBÚ
VILLA CARO
COLÓN
MOCOA
ORITO
PUERTO ASÍS
PUERTO CAICEDO
PUERTO GUZMÁN
SAN FRANCISCO
SAN MIGUEL
SANTIAGO
SIBUNDOY
VALLE DEL GUAMUEZ
VILLAGARZÓN
BUENAVISTA
CÓRDOBA
GÉNOVA
PIJAO
SALENTO
APÍA
BALBOA
BELÉN DE UMBRÍA
GUÁTICA
LA CELIA
MISTRATÓ
PUEBLO RICO
QUINCHÍA
SANTUARIO
AGUADA
ALBANIA
ARATOCA
BARICHARA
BETULIA
BOLÍVAR
CABRERA
CALIFORNIA
CAPITANEJO
CARCASÍ
CEPITÁ
CERRITO
CHARALÁ
CHARTA
CHIMA
CHIPATÁ
CIMITARRA
CONCEPCIÓN
CONFINES
CONTRATACIÓN
COROMORO
CURITÍ
EL CARMEN DE CHUCURÍ
EL GUACAMAYO
EL PEÑÓN
EL PLAYÓN
ENCINO
ENCISO
FLORIÁN
GALÁN
GÁMBITA
GUACA
GUADALUPE
GUAPOTÁ
GUAVATÁ
GÜEPSA
HATO
JESÚS MARÍA
JORDÁN
LA BELLEZA
LA PAZ
LANDÁZURI
LEBRIJA
LOS SANTOS
MACARAVITA
MÁLAGA
MATANZA
MOGOTES
MOLAGAVITA
OCAMONTE
OIBA
ONZAGA
PALMAR
PALMAS DEL SOCORRO
PÁRAMO
PINCHOTE
PUENTE NACIONAL
PUERTO PARRA
PUERTO WILCHES
RIONEGRO
SAN ANDRÉS
SAN BENITO
SAN JOAQUÍN
SAN JOSÉ DE MIRANDA
SAN MIGUEL
SAN VICENTE DE CHUCURÍ
SANTA BÁRBARA
SANTA HELENA DEL OPÓN
SIMACOTA
SUAITA
SUCRE
SURATÁ
TONA
VALLE DE SAN JOSÉ
VÉLEZ
VETAS
VILLANUEVA
ZAPATOCA
BUENAVISTA
CAIMITO
CHALÁN
COLOSÓ
EL ROBLE
GALERAS
GUARANDA
LA UNIÓN
LOS PALMITOS
MAJAGUAL
OVEJAS
PALMITO
SAN BENITO ABAD
SAN JUAN DE BETULIA
SAN MARCOS
SAN PEDRO
SAN LUIS DE SINCÉ
SUCRE
TOLÚ VIEJO
ALPUJARRA
ALVARADO
AMBALEMA
ANZOÁTEGUI
ARMERO
ATACO
CARMEN DE APICALÁ
CASABIANCA
COELLO
COYAIMA
CUNDAY
DOLORES
FALAN
FLANDES
FRESNO
HERVEO
ICONONZO
LÉRIDA
MURILLO
ORTEGA
PALOCABILDO
PIEDRAS
PLANADAS
PRADO
RIOBLANCO
RONCESVALLES
ROVIRA
SAN ANTONIO
SAN LUIS
SANTA ISABEL
SUÁREZ
VALLE DE SAN JUAN
VENADILLO
VILLAHERMOSA
VILLARRICA
ANSERMANUEVO
ARGELIA
BOLÍVAR
CALIMA
DAGUA
EL ÁGUILA
EL CAIRO
EL DOVIO
LA CUMBRE
RESTREPO
ULLOA
VERSALLES
CUMARIBO
LA PRIMAVERA
SANTA ROSALÍA</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</si>
  <si>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</si>
  <si>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</si>
  <si>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</si>
  <si>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</si>
  <si>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</si>
  <si>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flujo</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</si>
  <si>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</si>
  <si>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</si>
  <si>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Se mantuvieron en operación 54,726 accesos por parte del proyecto Incentivos a la Demanda Fase II</t>
  </si>
  <si>
    <t>Se mantuvieron en operación 31,505 accesos por parte del proyecto Incentivos a la Demanda Fase II</t>
  </si>
  <si>
    <t>Es importante mencionar que la tipologia del indicador es fliujo , lo anterior debido a que , desde el mes de septiembre del año 2023 inició el proceso de finalización del periodo de prestación de servicio y se espera que este proceso vaya hasta el mes de noviembre del año 2024.</t>
  </si>
  <si>
    <t>Al cierre de Septiembre se mantuvieron en operación 10,883 accesos por parte del proyecto Incentivos a la Demanda Fase II. 
Estos accesos se encuentran en las regiones Noroccidente , Centro y norte 
es decir , en los Departamentos : Antioquia , Atlantico ,Caldas  , Cesar , Choco, Cundinamarca , La guajira , Magdalena , Risaralda y Tolima.
Beneficiando 3854 hogares de estrato  1 y 7029 hogares de estrato 2</t>
  </si>
  <si>
    <t>Es importante mencionar que la tipologia del indicador es flujo , lo anterior debido a que , desde el mes de septiembre del año 2023 inició el proceso de finalización del periodo de prestación de servicio y se espera que este proceso vaya hasta el mes de noviembre del año 2024.</t>
  </si>
  <si>
    <t>E1-L1-3000</t>
  </si>
  <si>
    <t>Teniendo en cuenta la solicitud de inclusión de Indicadores atendiendo el hallazgo 14 de la CGR “Diseño de indicadores. Administrativa con presunta incidencia disciplinario” luego de mesa de trabajo realizada el día de hoy (20/09/2024), se observa que la iniciativa E1- L1-3000 “Masificación de Accesos cuyo objetivo es “Contribuir al cierre de la brecha digital mediante el despliegue de accesos de última milla en condiciones asequibles" cuenta en el PES con el indicador “Conexiones a internet fijo en operación” el cual está enfocado en promover las condiciones de asequibilidad al servicio de internet en municipios del país cuyo objetivo principal es garantizar que los servicios de telecomunicaciones sean accesibles para todos, especialmente para aquellos en situaciones económicas desfavorables, buscando asegurar que incluso las comunidades con recursos limitados puedan acceder a las ventajas de la conectividad digital, promoviendo así la inclusión social y el desarrollo equitativo. 
Así las cosas y con el fin de dar cumplimiento a la acción correctiva de la OAPES,  desde la Dirección de Infraestructura, se solicita que se ajuste en el PES el nombre del indicador quedando de la siguiente manera "Hogares Conectados a internet fijo en operación"</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</si>
  <si>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</si>
  <si>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</si>
  <si>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</si>
  <si>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</si>
  <si>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</si>
  <si>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</si>
  <si>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</si>
  <si>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Se mantienen en operación 8601 centros digitales con el siguiente detalle: 7056 centros digitales de la región A y 1545 centros digitales de la región B</t>
  </si>
  <si>
    <t>JUSTIFICAR EL RETRASO</t>
  </si>
  <si>
    <t>Se mantienen en operación 11,477 centros digitales con el siguiente detalle: 7468 centros digitales de la región A y 1545 centros digitales de la región B</t>
  </si>
  <si>
    <t>Para la región B a la fecha se encuentra en validación de la interventoría el cumplimiento de la aprobación de la instalación y puesta en servicio del Grupo 2 correspondiente a 2.464 Centros Digitales</t>
  </si>
  <si>
    <t xml:space="preserve">Se mantienen en operación 11,477 centros digitales con el siguiente detalle: 7468 centros digitales de la región A y 4009 centros digitales de la región B. A continuación se enumeran los municipios donde se encuentran los centros digitales:
CAREPA
EL CARMEN DE VIBORAL
CONCORDIA
ITAGUI
SANTA BARBARA
TURBO
TURBO
LURUACO
BARANOA
BARANOA
GALAPA
JUAN DE ACOSTA
JUAN DE ACOSTA
LURUACO
LURUACO
PONEDERA
PONEDERA
REPELON
SOLEDAD
SAN VICENTE DEL CAGU
MAJAGUAL
VALLEDUPAR
PUEBLO BELLO
VALLEDUPAR
VALLEDUPAR
PUEBLO BELLO
AGUACHICA
CURUMANI
EL PASO
GAMARRA
GAMARRA
MANAURE BALCON DEL C
SAN MARTIN
TAMALAMEQUE
TAMALAMEQUE
PUEBLO NUEVO
PUERTO ESCONDIDO
PURISIMA DE LA CONCE
TUCHIN
SAN ANTERO
SAN ANTERO
SAN PELAYO
OVEJAS
PIEDECUESTA
OVEJAS
SAN JOSE DE TOLUVIEJ
SAN JOSE DE TOLUVIEJ
OVEJAS
COVEÑAS
CAIMITO
MAJAGUAL
LA UNION
MORROA
MAJAGUAL
PITALITO
RIOHACHA
BARRANCAS
BARRANCAS
BARRANCAS
MAICAO
GRANADA
PUERTO LLERAS
OCAÑA
NEIVA
SAN JOSE DE TOLUVIEJ
MAJAGUAL
SAN ANDRES
GIRON
JORDAN
SUAITA
SINCELEJO
SAN ONOFRE
COROZAL
LA UNION
PALMITO
PALMITO
SAN JUAN DE BETULIA
SAN JUAN DE BETULIA
SAN MARCOS
SAN MARCOS
SAN MARCOS
SAN MARCOS
SAN MARCOS
SAN ONOFRE
SUCRE
SUCRE
SUCRE
COVEÑAS
SAN JOSE DE TOLUVIEJ
CALAMAR
YAVARATE
CÁCERES
MEDELLIN
ABEJORRAL
ABEJORRAL
ABEJORRAL
ABEJORRAL
ABEJORRAL
ABEJORRAL
ABEJORRAL
ABEJORRAL
ABEJORRAL
ABEJORRAL
ABEJORRAL
ABEJORRAL
ABEJORRAL
ABEJORRAL
ABRIAQUI
ABRIAQUI
ALEJANDRIA
ALEJANDRIA
ALEJANDRIA
AMAGA
AMAGA
AMAGA
AMALFI
AMALFI
AMALFI
AMALFI
AMALFI
AMALFI
AMALFI
ANDES
ANDES
ANDES
ANDES
ANDES
ANDES
ANDES
ANDES
ANDES
ANDES
ANDES
ANDES
ANDES
ANDES
ANDES
ANDES
ANDES
ANGELOPOLIS
ANGELOPOLIS
ANGELOPOLIS
ANGOSTURA
ANGOSTURA
ANGOSTURA
ANGOSTURA
ANGOSTURA
ANORI
ANORI
ANORI
ANORI
ANORI
ANORI
ANORI
ANORI
ANORI
ANORI
SANTA FE DE ANTIOQUI
SANTA FE DE ANTIOQUI
SANTA FE DE ANTIOQUI
SANTA FE DE ANTIOQUI
SANTA FE DE ANTIOQUI
SANTA FE DE ANTIOQUI
SANTA FE DE ANTIOQUI
SANTA FE DE ANTIOQUI
SANTA FE DE ANTIOQUI
SANTA FE DE ANTIOQUI
ANZA
ANZA
ANZA
ANZA
ANZA
APARTADO
APARTADO
APARTADO
APARTADO
APARTADO
APARTADO
APARTADO
APARTADO
APARTADO
APARTADO
APARTADO
SAN JUAN DE URABA
ARBOLETES
ARBOLETES
ARBOLETES
ARBOLETES
SAN JUAN DE URABA
ARBOLETES
SAN JUAN DE URABA
ARBOLETES
ARBOLETES
ARBOLETES
ARBOLETES
ARBOLETES
ARBOLETES
SAN JUAN DE URABA
ARBOLETES
ARBOLETES
ARBOLETES
ARBOLETES
SAN JUAN DE URABA
ARBOLETES
SAN JUAN DE URABA
SAN JUAN DE URABA
SAN JUAN DE URABA
ARBOLETES
ARBOLETES
SAN JUAN DE URABA
SAN JUAN DE URABA
ARBOLETES
SAN JUAN DE URABA
ARBOLETES
ARBOLETES
ARBOLETES
ARBOLETES
ARBOLETES
ARBOLETES
ARBOLETES
ARBOLETES
ARBOLETES
ARGELIA
ARGELIA
ARGELIA
ARGELIA
ARMENIA
ARMENIA
BARBOSA
BARBOSA
BARBOSA
BARBOSA
BARBOSA
BARBOSA
BARBOSA
BARBOSA
BARBOSA
BARBOSA
BARBOSA
BARBOSA
BELMIRA
BELMIRA
BELMIRA
BELMIRA
SAN JOSE DE LA MONTA
BELLO
BETANIA
BETANIA
BETANIA
BETANIA
BETULIA
BETULIA
BETULIA
BETULIA
BETULIA
BETULIA
BETULIA
BETULIA
BETULIA
BETULIA
BETULIA
BETULIA
BETULIA
CIUDAD BOLIVAR
CIUDAD BOLIVAR
CIUDAD BOLIVAR
CIUDAD BOLIVAR
CIUDAD BOLIVAR
CIUDAD BOLIVAR
CIUDAD BOLIVAR
BRICEÑO
BRICEÑO
BRICEÑO
SAN PEDRO DE URABA
BRICEÑO
BRICEÑO
BURITICA
BURITICA
BURITICA
BURITICA
BURITICA
BURITICA
BURITICA
CACERES
CACERES
CACERES
CACERES
CACERES
CACERES
CACERES
CACERES
CACERES
CACERES
CAICEDO
CAICEDO
CAICEDO
CAICEDO
CAICEDO
CAICEDO
CAICEDO
CAICEDO
CAICEDO
CAICEDO
CAICEDO
CALDAS
CALDAS
CALDAS
CALDAS
CALDAS
CALDAS
CALDAS
SAN PEDRO DE URABA
CAMPAMENTO
CAMPAMENTO
CAMPAMENTO
CAMPAMENTO
CAMPAMENTO
CAMPAMENTO
CAMPAMENTO
CAMPAMENTO
CAÑASGORDAS
CAÑASGORDAS
CAÑASGORDAS
CAÑASGORDAS
CAÑASGORDAS
CAÑASGORDAS
CAÑASGORDAS
CAÑASGORDAS
CAÑASGORDAS
CARACOLI
CARACOLI
CARAMANTA
CARAMANTA
CARAMANTA
CAREPA
CAREPA
CAREPA
CAREPA
CAREPA
CHIGORODO
CAREPA
CAREPA
CAREPA
CAREPA
CAREPA
CAREPA
EL CARMEN DE VIBORAL
EL CARMEN DE VIBORAL
EL CARMEN DE VIBORAL
EL CARMEN DE VIBORAL
EL CARMEN DE VIBORAL
EL CARMEN DE VIBORAL
EL CARMEN DE VIBORAL
EL CARMEN DE VIBORAL
EL CARMEN DE VIBORAL
EL CARMEN DE VIBORAL
EL CARMEN DE VIBORAL
EL CARMEN DE VIBORAL
EL CARMEN DE VIBORAL
EL CARMEN DE VIBORAL
CAROLINA
CAUCASIA
CAUCASIA
SAN PEDRO DE URABA
CAUCASIA
CAUCASIA
CAUCASIA
CAUCASIA
CAUCASIA
CAUCASIA
CAUCASIA
CAUCASIA
CAUCASIA
CAUCASIA
CAUCASIA
CHIGORODO
CHIGORODO
CHIGORODO
CHIGORODO
CHIGORODO
CISNEROS
CISNEROS
COCORNA
COCORNA
COCORNA
COCORNA
SAN FRANCISCO
COCORNA
COCORNA
COCORNA
COCORNA
CONCEPCION
CONCEPCION
CONCORDIA
CONCORDIA
CONCORDIA
CONCORDIA
CONCORDIA
CONCORDIA
COPACABANA
COPACABANA
COPACABANA
COPACABANA
DABEIBA
DABEIBA
DABEIBA
DABEIBA
DABEIBA
DABEIBA
DABEIBA
DABEIBA
DABEIBA
DABEIBA
DABEIBA
DABEIBA
DABEIBA
DABEIBA
DABEIBA
DABEIBA
DABEIBA
DABEIBA
DABEIBA
DABEIBA
DABEIBA
DONMATIAS
DONMATIAS
DONMATIAS
DONMATIAS
DONMATIAS
DONMATIAS
DONMATIAS
DONMATIAS
EBEJICO
EBEJICO
EBEJICO
EBEJICO
EBEJICO
EBEJICO
EBEJICO
EL BAGRE
EL BAGRE
EL BAGRE
EL BAGRE
EL BAGRE
EL BAGRE
EL BAGRE
EL BAGRE
EL BAGRE
EL BAGRE
EL BAGRE
EL BAGRE
EL BAGRE
EL BAGRE
ENTRERRIOS
ENTRERRIOS
ENTRERRIOS
FREDONIA
FREDONIA
FREDONIA
FREDONIA
FREDONIA
FREDONIA
FRONTINO
FRONTINO
FRONTINO
FRONTINO
FRONTINO
FRONTINO
FRONTINO
FRONTINO
FRONTINO
FRONTINO
FRONTINO
GIRALDO
GIRALDO
GIRARDOTA
GIRARDOTA
GIRARDOTA
GIRARDOTA
GIRARDOTA
GIRARDOTA
GOMEZ PLATA
GOMEZ PLATA
GOMEZ PLATA
CAROLINA
GOMEZ PLATA
GOMEZ PLATA
GOMEZ PLATA
GRANADA
GRANADA
GRANADA
GRANADA
GRANADA
GUADALUPE
GUADALUPE
GUADALUPE
GUADALUPE
GUADALUPE
GUADALUPE
GUADALUPE
GUADALUPE
GUADALUPE
GUADALUPE
GUARNE
GUARNE
GUARNE
GUARNE
GUARNE
GUARNE
GUARNE
GUARNE
GUATAPE
GUATAPE
HELICONIA
HELICONIA
HELICONIA
HELICONIA
HISPANIA
HISPANIA
ITUANGO
ITUANGO
ITUANGO
ITUANGO
ITUANGO
ITUANGO
ITUANGO
ITUANGO
ITUANGO
ITUANGO
ITUANGO
ITUANGO
ITUANGO
ITUANGO
ITUANGO
ITUANGO
ITUANGO
ITUANGO
ITUANGO
ITUANGO
ITUANGO
ITUANGO
ITUANGO
ITUANGO
ITUANGO
JARDIN
JARDIN
JARDIN
JARDIN
JARDIN
JARDIN
JERICO
JERICO
LA CEJA
LA CEJA
PUERTO NARE
PUERTO NARE
PUERTO NARE
LA UNION
LA UNION
LA UNION
LA UNION
LA UNION
LA UNION
LIBORINA
LIBORINA
LIBORINA
LIBORINA
LIBORINA
LIBORINA
LIBORINA
LIBORINA
YOLOMBO
MACEO
MACEO
MACEO
MACEO
MACEO
MARINILLA
CONCEPCION
MARINILLA
MARINILLA
MONTEBELLO
MONTEBELLO
MONTEBELLO
MONTEBELLO
MONTEBELLO
MONTEBELLO
MONTEBELLO
MURINDO
MURINDO
MURINDO
MURINDO
MUTATA
MUTATA
MUTATA
MUTATA
MUTATA
MUTATA
MUTATA
MUTATA
MUTATA
NARIÑO
NARIÑO
NARIÑO
NARIÑO
NARIÑO
NARIÑO
NECOCLI
NECOCLI
NECOCLI
NECOCLI
NECOCLI
NECOCLI
NECOCLI
NECOCLI
NECOCLI
NECOCLI
NECOCLI
NECOCLI
NECOCLI
NECOCLI
NECOCLI
NECOCLI
NECOCLI
NECOCLI
NECOCLI
NECOCLI
NECOCLI
NECOCLI
NECOCLI
NECOCLI
NECOCLI
NECOCLI
NECHI
NECHI
NECHI
NECHI
NECHI
NECHI
NECHI
NECHI
OLAYA
OLAYA
PEÑOL
PEÑOL
PEÑOL
PEÑOL
PEÑOL
PEÑOL
PEQUE
PEQUE
PEQUE
PEQUE
PEQUE
PEQUE
PEQUE
PEQUE
PUEBLORRICO
PUEBLORRICO
PUEBLORRICO
PUEBLORRICO
PUEBLORRICO
PUERTO BERRIO
PUERTO BERRIO
PUERTO BERRIO
PUERTO BERRIO
PUERTO BERRIO
PUERTO BERRIO
PUERTO BERRIO
PUERTO BERRIO
PUERTO NARE
PUERTO TRIUNFO
PUERTO TRIUNFO
PUERTO TRIUNFO
PUERTO TRIUNFO
PUERTO TRIUNFO
PUERTO TRIUNFO
PUERTO TRIUNFO
PUERTO TRIUNFO
REMEDIOS
REMEDIOS
REMEDIOS
REMEDIOS
REMEDIOS
REMEDIOS
REMEDIOS
REMEDIOS
REMEDIOS
REMEDIOS
REMEDIOS
REMEDIOS
REMEDIOS
REMEDIOS
RETIRO
RETIRO
RETIRO
RETIRO
RETIRO
RIONEGRO
RIONEGRO
RIONEGRO
RIONEGRO
SABANALARGA
SABANALARGA
SABANALARGA
SABANALARGA
SABANALARGA
SABANALARGA
SABANETA
SALGAR
SALGAR
SALGAR
SALGAR
SALGAR
SALGAR
SALGAR
SALGAR
SALGAR
SALGAR
SAN ANDRES DE CUERQU
SAN ANDRES DE CUERQU
SAN ANDRES DE CUERQU
SAN ANDRES DE CUERQU
SAN ANDRES DE CUERQU
SAN ANDRES DE CUERQU
SAN CARLOS
SAN CARLOS
SAN CARLOS
SAN CARLOS
SAN CARLOS
SAN CARLOS
SAN CARLOS
SAN FRANCISCO
SAN FRANCISCO
SAN FRANCISCO
SAN JERONIMO
SAN JERONIMO
SAN JERONIMO
SAN JERONIMO
SAN JERONIMO
SAN JERONIMO
SAN JERONIMO
SAN JERONIMO
SAN JERONIMO
SAN JERONIMO
SAN JOSE DE LA MONTA
SAN JUAN DE URABA
SAN JUAN DE URABA
SAN JUAN DE URABA
SAN JUAN DE URABA
SAN LUIS
SAN LUIS
SAN LUIS
SAN LUIS
SAN LUIS
SAN LUIS
SAN LUIS
SAN PEDRO DE LOS MIL
SAN PEDRO DE LOS MIL
SAN PEDRO DE LOS MIL
SAN PEDRO DE LOS MIL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RAFAEL
SAN RAFAEL
SAN RAFAEL
SAN RAFAEL
SAN RAFAEL
SAN RAFAEL
SAN ROQUE
SAN ROQUE
SAN ROQUE
SAN ROQUE
SAN ROQUE
SAN ROQUE
SAN VICENTE FERRER
SAN VICENTE FERRER
SAN VICENTE FERRER
SAN VICENTE FERRER
SAN VICENTE FERRER
SAN VICENTE FERRER
SANTA BARBARA
SANTA BARBARA
SANTA BARBARA
SANTA BARBARA
SANTA BARBARA
SANTA BARBARA
SANTA BARBARA
SANTA BARBARA
SANTA BARBARA
SANTA ROSA DE OSOS
SANTA ROSA DE OSOS
SANTA ROSA DE OSOS
SANTA ROSA DE OSOS
SANTA ROSA DE OSOS
SANTA ROSA DE OSOS
SANTA ROSA DE OSOS
SANTA ROSA DE OSOS
SANTA ROSA DE OSOS
SANTA ROSA DE OSOS
SANTA ROSA DE OSOS
SANTA ROSA DE OSOS
SANTA ROSA DE OSOS
SANTA ROSA DE OSOS
SANTA ROSA DE OSOS
SANTO DOMINGO
SANTO DOMINGO
SANTO DOMINGO
SANTO DOMINGO
SANTO DOMINGO
SANTO DOMINGO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SEGOVIA
SEGOVIA
REMEDIOS
SEGOVIA
SEGOVIA
SEGOVIA
SEGOVIA
SEGOVIA
SONSON
SONSON
SONSON
SONSON
SONSON
SONSON
SONSON
SONSON
SONSON
SONSON
SONSON
SONSON
SONSON
SONSON
SOPETRAN
SOPETRAN
SOPETRAN
SOPETRAN
SOPETRAN
TAMESIS
TAMESIS
TAMESIS
TAMESIS
TAMESIS
TAMESIS
TAMESIS
TAMESIS
TAMESIS
TAMESIS
TARAZA
TARAZA
TARAZA
TARAZA
TARAZA
TARAZA
TARAZA
TARAZA
TARAZA
TARAZA
TARAZA
TARAZA
TARAZA
TARSO
TARSO
TARSO
TARSO
TITIRIBI
TITIRIBI
TITIRIBI
TITIRIBI
TOLEDO
TOLEDO
TOLEDO
TOLEDO
TURBO
TURBO
TURBO
TURBO
TURBO
TURBO
TURBO
TURBO
TURBO
TURBO
TURBO
TURBO
TURBO
TURBO
TURBO
TURBO
TURBO
TURBO
TURBO
TURBO
TURBO
TURBO
TURBO
TURBO
TURBO
TURBO
TURBO
TURBO
TURBO
TURBO
TURBO
TURBO
TURBO
TURBO
TURBO
TURBO
TURBO
TURBO
TURBO
TURBO
TURBO
TURBO
TURBO
TURBO
TURBO
Uramita
URAMITA
URAMITA
URAMITA
URAMITA
URAMITA
URAMITA
URAMITA
URRAO
URRAO
URRAO
URRAO
URRAO
URRAO
URRAO
URRAO
URRAO
URRAO
URRAO
URRAO
URRAO
URRAO
URRAO
URRAO
VALDIVIA
VALDIVIA
VALDIVIA
VALDIVIA
VALDIVIA
VALDIVIA
VALDIVIA
VALDIVIA
VALDIVIA
VALPARAISO
VALPARAISO
VALPARAISO
LA PINTADA
VEGACHI
VEGACHI
VEGACHI
VEGACHI
VENECIA
VENECIA
VENECIA
VIGIA DEL FUERTE
VIGIA DEL FUERTE
CAUCASIA
YALI
YALI
YALI
YALI
YALI
YALI
YARUMAL
YARUMAL
YARUMAL
YARUMAL
YARUMAL
YARUMAL
YARUMAL
YARUMAL
YARUMAL
YARUMAL
YARUMAL
YARUMAL
YARUMAL
YOLOMBO
YOLOMBO
YOLOMBO
YOLOMBO
YOLOMBO
YOLOMBO
YOLOMBO
YOLOMBO
YOLOMBO
YONDO
YONDO
YONDO
YONDO
ZARAGOZA
ZARAGOZA
ZARAGOZA
ZARAGOZA
ZARAGOZA
ZARAGOZA
ZARAGOZA
ZARAGOZA
ZARAGOZA
ZARAGOZA
BARANOA
BARANOA
BARANOA
CAMPO DE LA CRUZ
CANDELARIA
REPELON
CANDELARIA
GALAPA
GALAPA
JUAN DE ACOSTA
JUAN DE ACOSTA
JUAN DE ACOSTA
JUAN DE ACOSTA
LURUACO
LURUACO
LURUACO
LURUACO
LURUACO
LURUACO
MALAMBO
MANATI
PALMAR DE VARELA
PIOJO
PIOJO
PIOJO
PIOJO
TAMALAMEQUE
PIOJO
PIOJO
POLONUEVO
PONEDERA
PONEDERA
PONEDERA
PONEDERA
PONEDERA
PUERTO COLOMBIA
MELGAR
REPELON
REPELON
REPELON
SABANALARGA
SABANALARGA
SABANALARGA
SABANALARGA
SABANALARGA
SABANALARGA
SABANALARGA
SABANALARGA
SABANALARGA
SABANALARGA
SABANALARGA
SABANALARGA
SANTA LUCIA
SANTO TOMAS
TUBARA
TUBARA
TUBARA
TUBARA
TUBARA
TUBARA
TUBARA
PUERTO GAITAN
ARANZAZU
MANIZALES
MANIZALES
MANIZALES
MANIZALES
MANIZALES
MANIZALES
AGUADAS
AGUADAS
AGUADAS
AGUADAS
AGUADAS
AGUADAS
AGUADAS
AGUADAS
AGUADAS
AGUADAS
AGUADAS
AGUADAS
AGUADAS
AGUADAS
AGUADAS
AGUADAS
AGUADAS
AGUADAS
AGUADAS
AGUADAS
AGUADAS
AGUADAS
AGUADAS
AGUADAS
AGUADAS
AGUADAS
ANSERMA
ARANZAZU
BELALCAZAR
CHINCHINA
FILADELFIA
PIEDECUESTA
FILADELFIA
LA DORADA
LA MERCED
MANZANARES
MARMATO
MARQUETALIA
PENSILVANIA
MARQUETALIA
MARULANDA
NEIRA
PACORA
PALESTINA
PALESTINA
PENSILVANIA
PENSILVANIA
PENSILVANIA
PENSILVANIA
PIEDECUESTA
RIOSUCIO
PIEDECUESTA
RIOSUCIO
RIOSUCIO
RISARALDA
SAN JOSE
SALAMINA
SAMANA
NORCASIA
SUPIA
VICTORIA
VILLAMARIA
VITERBO
FLORENCIA
ALBANIA
SAN JOSE DEL FRAGUA
PUERTO RICO
CARTAGENA DEL CHAIRA
SAN VICENTE DEL CAGU
CURILLO
EL PAUJIL
LA MONTAÑITA
MILAN
MORELIA
PUERTO RICO
SAN JOSE DEL FRAGUA
SAN VICENTE DEL CAGU
SOLANO
LA MONTAÑITA
SOLITA
VALPARAISO
IBAGUE
PALOCABILDO
MOGOTES
PUEBLO NUEVO
PUEBLO BELLO
VALLEDUPAR
PUEBLO BELLO
AGUACHICA
RIO DE ORO
ALVARADO
AGUSTIN CODAZZI
LA JAGUA DE IBIRICO
ASTREA
ASTREA
ASTREA
BECERRIL
BECERRIL
BECERRIL
BECERRIL
BECERRIL
BECERRIL
PURIFICACION
BECERRIL
BECERRIL
BECERRIL
BECERRIL
BECERRIL
BECERRIL
BECERRIL
BOSCONIA
BOSCONIA
BOSCONIA
BOSCONIA
BOSCONIA
BOSCONIA
CHIMICHAGUA
CHIMICHAGUA
CHIMICHAGUA
CHIMICHAGUA
CHIMICHAGUA
PIEDECUESTA
CHIRIGUANA
CURUMANI
CHIMICHAGUA
CURUMANI
AYAPEL
GIRON
EL COPEY
PUEBLO BELLO
EL PASO
GAMARRA
GONZALEZ
LA GLORIA
LA JAGUA DE IBIRICO
ICONONZO
ATACO
MANAURE BALCON DEL C
MANAURE BALCON DEL C
PAILITAS
PAILITAS
PAILITAS
PAILITAS
PAILITAS
PAILITAS
PAILITAS
PAILITAS
PAILITAS
PELAYA
PELAYA
SAN SEBASTIAN DE MAR
PELAYA
PELAYA
PELAYA
PELAYA
PUEBLO BELLO
PUEBLO BELLO
RIO DE ORO
RIO DE ORO
RIO DE ORO
RIO DE ORO
RIO DE ORO
RIO DE ORO
RIO DE ORO
RIO DE ORO
RIO DE ORO
RIO DE ORO
RIO DE ORO
RIO DE ORO
RIO DE ORO
RIO DE ORO
LA PAZ
LA PAZ
LA PAZ
LA PAZ
LA PAZ
LA PAZ
LA PAZ
LA PAZ
LA PAZ
LA PAZ
LA PAZ
LA PAZ
SAN ALBERTO
SAN ALBERTO
SAN ALBERTO
SAN ALBERTO
SAN ALBERTO
SAN ALBERTO
SAN ALBERTO
SAN ALBERTO
SAN ALBERTO
SAN ALBERTO
SAN ALBERTO
SAN ALBERTO
SAN DIEGO
SAN DIEGO
SAN DIEGO
SAN DIEGO
SAN DIEGO
SAN DIEGO
SAN DIEGO
SAN DIEGO
SAN DIEGO
SAN DIEGO
SAN MARTIN
SAN MARTIN
SAN MARTIN
SAN MARTIN
SAN MARTIN
SAN MARTIN
SAN MARTIN
SAN MARTIN
SAN MARTIN
SAN MARTIN
SAN MARTIN
SAN MARTIN
SAN MARTIN
SAN MARTIN
SAN MARTIN
TAMALAMEQUE
TAMALAMEQUE
TAMALAMEQUE
TAMALAMEQUE
TAMALAMEQUE
TAMALAMEQUE
MANAURE BALCON DEL C
TAMALAMEQUE
TAMALAMEQUE
TAMALAMEQUE
TAMALAMEQUE
TAMALAMEQUE
TAMALAMEQUE
TAMALAMEQUE
TAMALAMEQUE
PELAYA
TAMALAMEQUE
TAMALAMEQUE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AYAPEL
AYAPEL
AYAPEL
AYAPEL
AYAPEL
AYAPEL
AYAPEL
AYAPEL
AYAPEL
AYAPEL
AYAPEL
AYAPEL
AYAPEL
LA APARTADA
AYAPEL
AYAPEL
AYAPEL
AYAPEL
LA APARTADA
AYAPEL
AYAPEL
AYAPEL
AYAPEL
AYAPEL
AYAPEL
AYAPEL
AYAPEL
AYAPEL
AYAPEL
AYAPEL
AYAPEL
AYAPEL
AYAPEL
AYAPEL
BUENAVISTA
BUENAVISTA
BUENAVISTA
BUENAVISTA
BUENAVISTA
BUENAVISTA
BUENAVISTA
BUENAVISTA
BUENAVISTA
BUENAVISTA
BUENAVISTA
BUENAVISTA
BUENAVISTA
BUENAVISTA
BUENAVISTA
BUENAVISTA
BUENAVISTA
BUENAVISTA
CANALETE
CANALETE
CANALETE
CANALETE
CANALETE
CANALETE
CANALETE
CANALETE
CANALETE
CANALETE
CANALETE
CANALETE
CANALETE
CANALETE
CANALETE
CANALETE
CERETE
CERETE
CERETE
CERETE
CERETE
CERETE
CERETE
CERETE
CERETE
CERETE
CERETE
CERETE
CERETE
CERETE
CERETE
CERETE
CERETE
CERETE
CERETE
CERETE
CERETE
CERETE
CERETE
CHIMA
CHIMA
CHIMA
CHIMA
CHIMA
CHIMA
CHIMA
CHIMA
CHIMA
CHIMA
CHIMA
CHINU
CHINU
CHINU
CHINU
CHINU
CHINU
CHINU
CHINU
CHINU
CHINU
CHINU
CHINU
CHINU
CHINU
CHINU
CHINU
CHINU
CHINU
CHINU
CHINU
CHINU
CHINU
CHINU
CHINU
CHINU
CHINU
CHINU
CHINU
CHINU
CHINU
CHINU
CHINU
CHINU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LA APARTADA
LORICA
LORICA
LORICA
LORICA
LORICA
LORICA
LORICA
LORICA
LORICA
COTORRA
LORICA
LORICA
LORICA
LORICA
LORICA
LORICA
CERETE
LORICA
COTORRA
COTORRA
COTORRA
LORICA
LORICA
LORICA
SAN ANTERO
LORICA
LORICA
LORICA
LORICA
LORICA
LORICA
COTORRA
LORICA
LORICA
LORICA
COTORRA
LORICA
COTORRA
COTORRA
LORICA
LORICA
LORICA
LORICA
LORICA
LORICA
LORICA
LORICA
LORICA
COTORRA
LORICA
COTORRA
LORICA
LORICA
LORICA
LORICA
LORICA
LORICA
LORICA
COTORRA
LORICA
LORICA
LOS CORDOBAS
LOS CORDOBAS
LOS CORDOBAS
LOS CORDOBAS
LOS CORDOBAS
LOS CORDOBAS
LOS CORDOBAS
LOS CORDOBAS
LOS CORDOBAS
LOS CORDOBAS
LOS CORDOBAS
LOS CORDOBAS
LOS CORDOBAS
LOS CORDOBAS
LOS CORDOBAS
LOS CORDOBAS
LOS CORDOBAS
LOS CORDOBAS
LOS CORDOBAS
MOMIL
MOMIL
MOMIL
MOMIL
MOMIL
MOMIL
MOMIL
MOMIL
MOMIL
MOMIL
MOMIL
MOMIL
MOMIL
MOMIL
MONTELIBANO
LA APARTADA
MONTELIBANO
MONTELIBANO
MONTELIBANO
SAN JOSE DE URE
SAN JOSE DE URE
MONTELIBANO
SAN JOSE DE URE
MONTELIBANO
PUERTO LIBERTADOR
MONTELIBANO
MONTELIBANO
SAN JOSE DE URE
MONTELIBANO
MONTELIBANO
MONTELIBANO
SAN JOSE DE URE
MONTELIBANO
MONTELIBANO
SAN JOSE DE URE
MONTELIBANO
MONTELIBANO
SAN JOSE DE URE
SAN JOSE DE URE
SAN JOSE DE URE
MONTELIBANO
MONTELIBANO
MONTELIBANO
SAN JOSE DE URE
MONTELIBANO
SAN JOSE DE URE
SAN JOSE DE URE
CERETE
MOÑITOS
MOÑITOS
MOÑITOS
MOÑITOS
MOÑITOS
MOÑITOS
MOÑITOS
MOÑITOS
MOÑITOS
MOÑITOS
MOÑITOS
MOÑITOS
MOÑITOS
MOÑITOS
MOÑITOS
MOÑITOS
MOÑITOS
MOÑITOS
MOÑITOS
MOÑITOS
MOÑITOS
MOÑITOS
MOÑITOS
MOÑITOS
MOÑITOS
MOÑITOS
MOÑITOS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SAN JOSE DE TOLUVIEJ
PLANETA RICA
PLANETA RICA
PLANETA RICA
PLANETA RICA
PUEBLO NUEVO
PUEBLO NUEVO
PUEBLO NUEVO
PUEBLO NUEVO
PUEBLO NUEVO
PUEBLO NUEVO
PUEBLO NUEVO
PUEBLO NUEVO
PUEBLO NUEVO
PUEBLO NUEVO
PUEBLO NUEVO
PUEBLO NUEVO
PUEBLO NUEVO
PUEBLO NUEVO
PUEBLO NUEVO
PUEBLO NUEVO
SAN BERNARDO DEL VIE
PUEBLO NUEVO
PUEBLO NUEVO
PUEBLO NUEVO
PUEBLO NUEVO
PUEBLO NUEVO
PUEBLO NUEVO
PUEBLO NUEVO
PUEBLO NUEVO
PUEBLO NUEVO
PUEBLO NUEVO
PUEBLO NUEVO
PUEBLO NUEVO
PUEBLO NUEVO
PUEBLO NUEVO
PUEBLO NUEVO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PURISIMA DE LA CONCE
PURISIMA DE LA CONCE
PURISIMA DE LA CONCE
PURISIMA DE LA CONCE
PURISIMA DE LA CONCE
PURISIMA DE LA CONCE
PURISIMA DE LA CONCE
PURISIMA DE LA CONCE
PURISIMA DE LA CONCE
PURISIMA DE LA CONCE
PURISIMA DE LA CONCE
SAHAGUN
SAHAGUN
SAHAGUN
SAHAGUN
SAHAGUN
SAHAGUN
SAHAGUN
SAHAGUN
SAHAGUN
SAHAGUN
SAHAGUN
SAHAGUN
SAHAGUN
SAHAGUN
SAHAGUN
SAHAGUN
SAHAGUN
SAHAGUN
SAHAGUN
SAHAGUN
SAHAGUN
SAHAGUN
SAHAGUN
SAHAGUN
SAHAGUN
SAHAGUN
SAHAGUN
SAHAGUN
SAHAGUN
SAHAGUN
SAHAGUN
SAHAGUN
SAHAGUN
SAHAGUN
SAHAGUN
SAN ANDRES DE SOTAVE
SAN ANDRES DE SOTAVE
TUCHIN
SAN ANDRES DE SOTAVE
TUCHIN
TUCHIN
SAN ANDRES DE SOTAVE
TUCHIN
SAN ANDRES DE SOTAVE
SAN ANDRES DE SOTAVE
SAN ANDRES DE SOTAVE
SAN ANDRES DE SOTAVE
TUCHIN
SAN ANDRES DE SOTAVE
TUCHIN
TUCHIN
TUCHIN
TUCHIN
TUCHIN
SAN ANDRES DE SOTAVE
TUCHIN
TUCHIN
SAN ANDRES DE SOTAVE
SAN ANDRES DE SOTAVE
TUCHIN
TUCHIN
SAN ANDRES DE SOTAVE
SAN ANDRES DE SOTAVE
SAN ANDRES DE SOTAVE
TUCHIN
TUCHIN
TUCHIN
TUCHIN
TUCHIN
TUCHIN
TUCHIN
SAN ANDRES DE SOTAVE
TUCHIN
TUCHIN
TUCHIN
SAN ANDRES DE SOTAVE
SAN ANDRES DE SOTAVE
SAN ANDRES DE SOTAVE
TUCHIN
TUCHIN
TUCHIN
TUCHIN
TUCHIN
TUCHIN
TUCHIN
SAN ANDRES DE SOTAVE
SAN ANTERO
SAN ANTERO
SAN ANTERO
SAN ANTERO
SAN ANTERO
SAN ANTERO
SAN ANTERO
SAN ANTERO
SAN ANTERO
SAN ANTERO
SAN ANTERO
SAN ANTERO
SAN ANTERO
SAN ANTERO
SAN ANTERO
SAN ANTERO
SAN ANTERO
SAN ANTERO
SAN ANTERO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CARLOS
SAN CARLOS
SAN CARLOS
SAN CARLOS
SAN CARLOS
SAN CARLOS
SAN CARLOS
SAN CARLOS
SAN CARLOS
SAN CARLOS
SAN CARLOS
SAN CARLOS
SAN CARLOS
SAN CARLOS
SAN CARLOS
SAN CARLOS
SAN CARLOS
SAN CARLOS
SAN CARLOS
SAN CARLOS
SAN CARLOS
SAN CARLOS
SAN PELAYO
SAN PELAYO
SAN PELAYO
SAN PELAYO
SAN PELAYO
CERETE
SAN PELAYO
SAN PELAYO
SAN PELAYO
SAN PELAYO
SAN PELAYO
SAN PELAYO
SAN PELAYO
SAN PELAYO
SAN PELAYO
SAN PELAYO
SAN PELAYO
SAN PELAYO
SAN PELAYO
SAN PELAYO
SAN PELAYO
SAN PELAYO
SAN PELAYO
SAN PELAYO
SAN PELAYO
SAN PELAYO
SAN PELAYO
SAN PELAYO
SAN PELAYO
SAN PELAYO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VALENCIA
VALENCIA
VALENCIA
VALENCIA
VALENCIA
VALENCIA
VALENCIA
VALENCIA
VALENCIA
VALENCIA
VALENCIA
VALENCIA
VALENCIA
VALENCIA
VALENCIA
VALENCIA
VALENCIA
VALENCIA
VALENCIA
VALENCIA
VALENCIA
VALENCIA
VALENCIA
VALENCIA
VALENCIA
PIEDECUESTA
PIEDECUESTA
NEIVA
NEIVA
NEIVA
NEIVA
NEIVA
NEIVA
NEIVA
NEIVA
NEIVA
NEIVA
NEIVA
NEIVA
NEIVA
NEIVA
NEIVA
NEIVA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AGRADO
AGRADO
AGRADO
AIPE
AIPE
AIPE
AIPE
AIPE
AIPE
AIPE
AIPE
ALGECIRAS
ALGECIRAS
ALGECIRAS
ALGECIRAS
ALGECIRAS
ALGECIRAS
ALGECIRAS
ALGECIRAS
ALGECIRAS
ALGECIRAS
ALGECIRAS
ALGECIRAS
ALGECIRAS
ALGECIRAS
ALTAMIRA
ALTAMIRA
BARAYA
BARAYA
BARAYA
BARAYA
BARAYA
BARAYA
CAMPOALEGRE
CAMPOALEGRE
CAMPOALEGRE
CAMPOALEGRE
CAMPOALEGRE
CAMPOALEGRE
CAMPOALEGRE
CAMPOALEGRE
CAMPOALEGRE
COLOMBIA
COLOMBIA
COLOMBIA
COLOMBIA
COLOMBIA
COLOMBIA
ELIAS
ELIAS
ELIAS
ELIAS
ELIAS
ELIAS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GIGANTE
GIGANTE
GIGANTE
GIGANTE
GIGANTE
GIGANTE
GIGANTE
GIGANTE
GIGANTE
GIGANTE
GIGANTE
GIGANTE
GIGANTE
GIGANTE
GIGANTE
GIGANTE
GIGANTE
GIGANTE
GIGANTE
GIGANTE
GIGANTE
GIGANTE
GIGANTE
GIGANTE
GIGANTE
GUADALUPE
GUADALUPE
GUADALUPE
GUADALUPE
GUADALUPE
GUADALUPE
GUADALUPE
GUADALUPE
GUADALUPE
GUADALUPE
GUADALUPE
GUADALUPE
HOBO
HOBO
HOBO
HOBO
IQUIRA
IQUIRA
IQUIRA
IQUIRA
IQUIRA
IQUIRA
IQUIRA
ISNOS
ISNOS
ISNOS
ISNOS
ISNOS
ISNOS
ISNOS
ISNOS
ISNOS
ISNOS
ISNOS
ISNOS
ISNOS
ISNOS
ISNOS
ISNOS
ISNOS
ISNOS
ISNOS
ISNOS
ISNOS
LA ARGENTINA
LA ARGENTINA
LA ARGENTINA
LA ARGENTINA
LA ARGENTINA
LA ARGENTINA
LA PLATA
LA PLATA
LA PLATA
LA PLATA
LA PLATA
LA PLATA
LA PLATA
LA PLATA
LA PLATA
LA PLATA
LA PLATA
LA PLATA
LA PLATA
LA PLATA
LA PLATA
LA PLATA
LA PLATA
LA PLATA
LA PLATA
LA PLATA
LA PLATA
LA PLATA
LA PLATA
LA PLATA
LA PLATA
L
</t>
  </si>
  <si>
    <t>2.380 Centros digitales se encuentran en fase de Instalación por parte de los operadores y en revisión de la Interventoría. Por otra parte
200 Centros Digitales se encuentran en fase de Planeación por parte de los operadores.</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</si>
  <si>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</si>
  <si>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</si>
  <si>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</si>
  <si>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</si>
  <si>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</si>
  <si>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La primer entrega del proyecto Zonas Comunitarias para la Paz se encuentra programada para el mes de Mayo ,los demas proyectos se encuentran en etapa de estructuración y su cronograma de metas aun no se encuentra definido</t>
  </si>
  <si>
    <t>DE ACUERDO CON LA PRPGRAMACION DE ASPA, EL REPORTE SE TENDRA A PARTIR DEL SEGUNDO TRIMESTRE POR LO TANTO NO APLICA RETRASO</t>
  </si>
  <si>
    <t>Se ha avanzado en la instalación de 496 Zonas comunitarias para la paz de la primera entrega de 590 , sin embargo no se presenta avance en el indicador ya que este hace referencia tanto a la instalación como a la operación de las mismas.</t>
  </si>
  <si>
    <t xml:space="preserve"> El incumplimiento se presentó en las regiones Norte B y Sur B las cuales están asignadas a la UT ZCP 2023. El contratista argumentó que el atraso en las instalaciones se debió a las modificaciones que se dieron en la base de focalización lo cual conllevó a un cambio en la logística que, sumado a las situaciones de orden público que se presentan en las zonas, le impidieron cumplir. </t>
  </si>
  <si>
    <t>Para el cierre del mes de septiembre se cuenta con 987 ZCP en fase de operación, 203 instaladas en proceso de verificación por parte del interventor y 72 ZCP en fase de planeación. A continuación se enumeran los municipios donde se encuentran las ZCP :
Dabeiba
Nechí
El Bagre
Turbo
Dabeiba
El Bagre
Cáceres
Remedios
Cáceres
Anorí
Necoclí
San Pedro de Urabá
Cáceres
Necoclí
Turbo
Necoclí
Necoclí
Amalfi
Turbo
Necoclí
Necoclí
San Pedro de Urabá
El Bagre
Nechí
Valdivia
El Bagre
San Pedro de Urabá
Cáceres
Turbo
Ituango
El Bagre
Cáceres
Yondó(Casabe)
Murindó
Cáceres
Cáceres
Zaragoza
Valdivia
Zaragoza
Briceño
Nechí
Zaragoza
Turbo
Zaragoza
Amalfi
El Bagre
Ituango
Turbo
Mutatá
Amalfi
Nechí
Zaragoza
Dabeiba
El Bagre
Ituango
Cáceres
Mutatá
El Bagre
Yondó(Casabe)
Yondó(Casabe)
Zaragoza
Tarazá
Murindó
Nechí
Zaragoza
Tarazá
Murindó
Segovia
Zaragoza
Mutatá
Murindó
Yondó(Casabe)
Caucasia
Nechí
Dabeiba
Murindó
Nechí
Dabeiba
Dabeiba
Dabeiba
Nechí
Remedios
Remedios
Murindó
Vigía del Fuerte
Chigorodó
Dabeiba
Segovia
Murindó
Mutatá
Mutatá
Dabeiba
Remedios
Remedios
Ituango
Ituango
Chigorodó
Turbo
Murindó
Dabeiba
Dabeiba
Vigía del Fuerte
Mutatá
Ituango
Dabeiba
Mutatá
Segovia
Murindó
Apartadó
Carepa
Anorí
Valdivia
Murindó
Ituango
Segovia
Ituango
Amalfi
Amalfi
Anorí
Caucasia
Chigorodó
Ituango
Dabeiba
Anorí
Chigorodó
Dabeiba
Ituango
Anorí
Caucasia
Dabeiba
Chigorodó
Murindó
Apartadó
Carepa
Ituango
Tarazá
Valdivia
Valdivia
Segovia
Ituango
Ituango
Tarazá
Apartadó
Ituango
Briceño
Ituango
Murindó
Caucasia
Ituango
Valdivia
Caucasia
Valdivia
Murindó
Apartadó
Briceño
Murindó
Carepa
Briceño
Tarazá
Briceño
Apartadó
Tarazá
Briceño
Tarazá
Valdivia
Segovia
Briceño
Valdivia
Briceño
Valdivia
Valdivia
Tarazá
Murindó
Valdivia
Saravena
Saravena
Saravena
El Carmen de Bolívar
San Pablo
Morales
San Pablo
San Pablo
Morales
Simití
Santa Rosa Del Sur
Santa Rosa Del Sur
Santa Rosa Del Sur
Simití
Simití
Morales
Morales
San Pablo
San Jacinto
San Juan Nepomuceno
Florencia
Milán
Milán
Puerto Rico
San Vicente del Caguán
San Vicente del Caguán
Puerto Rico
Florencia
Florencia
Belén de Los Andaquíes
Solano
Florencia
Florencia
Albania
El Doncello
LA Montañita
San José de Fragua
Florencia
Morelia
Solano
Solita
Florencia
Solano
Curillo
San Vicente del Caguán
LA Montañita
Puerto Rico
Solano
Solano
Puerto Rico
Puerto Rico
Solano
Puerto Rico
Puerto Rico
Curillo
San José de Fragua
El Doncello
Curillo
Curillo
El Paujil
LA Montañita
LA Montañita
LA Montañita
Belén de Los Andaquíes
Belén de Los Andaquíes
Valparaíso
San José de Fragua
San José de Fragua
Valparaíso
San José de Fragua
Valparaíso
Curillo
Curillo
El Paujil
Solita
El Doncello
Valparaíso
Solita
El Paujil
El Paujil
Milán
Solita
San José de Fragua
Milán
Solano
Solano
San José de Fragua
San José de Fragua
Caldono
Argelia
Cajibío
Argelia
Argelia
Cajibío
Cajibío
Caldono
Balboa
Cajibío
Balboa
Santander de Quilichao
Balboa
Balboa
Caloto
Caloto
Corinto
Caloto
Valledupar
Valledupar
Valledupar
Pueblo Bello
Valledupar
Valledupar
Valledupar
Valledupar
Valledupar
La Paz(Robles)
San Diego
Becerril
Manaure Balcon Dl Cesar
Becerril
Pueblo Bello
La Paz(Robles)
La Paz(Robles)
La Paz(Robles)
Agustín Codazzi
Pueblo Bello
Riosucio
Riosucio
Riosucio
Nóvita
Riosucio
Condoto
Carmen del Darién
Litoral de San Juan
Riosucio
Carmen del Darién
Riosucio
Riosucio
Carmen del Darién
Riosucio
Riosucio
Carmen del Darién
Carmen del Darién
Carmen del Darién
Riosucio
Riosucio
Riosucio
Litoral de San Juan
Carmen del Darién
Nóvita
Acandí
Carmen del Darién
Carmen del Darién
Nóvita
Carmen del Darién
Acandí
Carmen del Darién
Carmen del Darién
Nóvita
Nóvita
Itsmina
Medio San Juan
Medio Atrato
Litoral de San Juan
Medio San Juan
Itsmina
Itsmina
Medio San Juan
Montelíbano
Montelíbano
Tierralta
Tierralta
Valencia
Tierralta
Montelíbano
Montelíbano
Puerto Libertador
Puerto Libertador
Puerto Libertador
Puerto Libertador
San José de Uré
San José de Uré
Dibulla
Dibulla
Dibulla
San Juan Del Cesar
Dibulla
San Juan Del Cesar
San Juan Del Cesar
Fonseca
San Juan Del Cesar
San Juan Del Cesar
Fonseca
Dibulla
Dibulla
Fonseca
Miraflores
Algeciras
Algeciras
Santa Marta
Santa Marta
Fundación
Santa Marta
Santa Marta
Fundación
Santa Marta
Fundación
Aracataca
Ciénaga
Ciénaga
Ciénaga
Santa Marta
Ciénaga
Ciénaga
Ciénaga
Aracataca
Aracataca
Aracataca
Aracataca
Aracataca
Puerto Rico
Puerto Rico
Vista Hermosa
Puerto Lleras
Vista Hermosa
Mesetas
Puerto Rico
Vista Hermosa
Vista Hermosa
Vista Hermosa
Mesetas
Mesetas
Puerto Rico
Puerto Rico
Puerto Rico
El Charco
Roberto Payán(San José)
San Andres De Tumaco
Olaya Herrera
San Andres De Tumaco
Santa Bárbara(Iscuande)
Santa Bárbara(Iscuande)
Barbacoas
El Charco
San Andres De Tumaco
Santa Bárbara(Iscuande)
El Charco
San Andres De Tumaco
El Charco
Santa Bárbara(Iscuande)
El Charco
San Andres De Tumaco
San Andres De Tumaco
El Charco
San Andres De Tumaco
El Charco
Olaya Herrera
Olaya Herrera
San Andres De Tumaco
Olaya Herrera
El Charco
El Charco
El Charco
El Charco
San Andres De Tumaco
San Andres De Tumaco
Roberto Payán(San José)
Olaya Herrera
El Charco
Olaya Herrera
San Andres De Tumaco
El Charco
Barbacoas
Magüí(Payan)
Roberto Payán(San José)
Mosquera
Santa Bárbara(Iscuande)
El Charco
El Charco
El Charco
Mosquera
Magüí(Payan)
Ricaurte
Barbacoas
Olaya Herrera
Ricaurte
Ricaurte
Barbacoas
Barbacoas
Olaya Herrera
Barbacoas
Olaya Herrera
Olaya Herrera
Roberto Payán(San José)
Mosquera
Santa Bárbara(Iscuande)
Barbacoas
Olaya Herrera
Santa Bárbara(Iscuande)
Santa Bárbara(Iscuande)
Barbacoas
Roberto Payán(San José)
Roberto Payán(San José)
Roberto Payán(San José)
Barbacoas
Olaya Herrera
Olaya Herrera
Roberto Payán(San José)
Roberto Payán(San José)
Magüí(Payan)
Magüí(Payan)
Magüí(Payan)
Olaya Herrera
Ricaurte
Roberto Payán(San José)
Magüí(Payan)
Roberto Payán(San José)
Santa Bárbara(Iscuande)
Barbacoas
Santa Bárbara(Iscuande)
Barbacoas
Ricaurte
Roberto Payán(San José)
Roberto Payán(San José)
Roberto Payán(San José)
Barbacoas
Magüí(Payan)
Santa Bárbara(Iscuande)
Leiva
Leiva
Leiva
Roberto Payán(San José)
Roberto Payán(San José)
Santa Bárbara(Iscuande)
Francisco Pizarro
Santa Bárbara(Iscuande)
Santa Bárbara(Iscuande)
La Tola
Mosquera
Leiva
Mosquera
Leiva
Cumbitara
Magüí(Payan)
Leiva
Francisco Pizarro
Policarpa
Francisco Pizarro
Leiva
Magüí(Payan)
Mosquera
Leiva
Cumbitara
Cumbitara
Cumbitara
Magüí(Payan)
Magüí(Payan)
Cumbitara
Cumbitara
Mosquera
Mosquera
Policarpa
Magüí(Payan)
Magüí(Payan)
Magüí(Payan)
Mosquera
Policarpa
El Rosario
Cumbitara
Cumbitara
Francisco Pizarro
El Rosario
Cumbitara
Cumbitara
Cumbitara
El Rosario
Cumbitara
Cumbitara
Cumbitara
Cumbitara
Cumbitara
Mosquera
Policarpa
Policarpa
La Tola
La Tola
Mosquera
Mosquera
El Rosario
Mosquera
El Rosario
El Rosario
El Rosario
Mosquera
La Tola
La Tola
La Tola
Tibú
Tibú
El Tarra
Teorama
Tibú
Convención
Tibú
Tibú
Tibú
Convención
El Carmen
Convención
Sardinata
Hacarí
Convención
Convención
Hacarí
El Tarra
Teorama
San Calixto
Hacarí
Sardinata
Teorama
El Tarra
Teorama
Hacarí
Hacarí
San Calixto
San Calixto
Teorama
San Calixto
San Calixto
Hacarí
San Calixto
Teorama
Teorama
El Carmen
Convención
Convención
El Tarra
San Calixto
San Calixto
Sardinata
Convención
Teorama
San Calixto
El Tarra
Teorama
San Calixto
Teorama
Convención
Hacarí
Convención
San Calixto
Teorama
San Calixto
San Calixto
San Calixto
Convención
Convención
Convención
San Calixto
Convención
San Miguel
San Miguel
Puerto Guzmán
Puerto Asís
Orito
Orito
Puerto Leguízamo
Puerto Asís
San Miguel
San Miguel
Puerto Asís
Puerto Asís
Puerto Asís
Orito
Puerto Caicedo
Orito
Puerto Asís
San Miguel
San Miguel
San Miguel
Puerto Asís
Valle Guamuez-Lahormiga
Puerto Guzmán
Mocoa
Puerto Guzmán
Puerto Guzmán
San Miguel
Puerto Guzmán
San Miguel
Puerto Leguízamo
Valle Guamuez-Lahormiga
Puerto Caicedo
Villagarzón
Puerto Caicedo
Valle Guamuez-Lahormiga
Valle Guamuez-Lahormiga
Villagarzón
Puerto Caicedo
Villagarzón
Valle Guamuez-Lahormiga
Villagarzón
Puerto Leguízamo
Puerto Leguízamo
Puerto Leguízamo
San Onofre
Morroa
San Onofre
Morroa
Los Palmitos
San Onofre
Palmito
Coloso
Coloso
San Onofre
Morroa
Morroa
San Onofre
San Onofre
San Onofre
Ovejas
Ovejas
Rioblanco
Ataco
Planadas
Ataco
Ataco
Planadas
Planadas
Rioblanco
Rioblanco
Planadas
Rioblanco
Planadas
Chaparral
Chaparral
Chaparral
Chaparral
Chaparral
Buenaventura
Buenaventura
Buenaventura
Buenaventura
Buenaventura
Buenaventura
Buenaventura
Buenaventura
Buenaventura
Buenaventura
Buenaventura
Buenaventura
Buenaventura
Buenaventura
Florida
Cáceres
Cáceres
Mutatá
Mutatá
Sardinata
San Onofre
San Onofre
San José de Fragua
San José de Fragua
Leiva
Leiva
Planadas
Planadas
Valledupar
Valledupar
Santa Marta
Puerto Rico
Puerto Rico
Dibulla
Dibulla
Nechí
Nechí
Florencia
Saravena
Briceño
Turbo
Turbo
Montelíbano
Apartadó
El Rosario
El Rosario
Francisco Pizarro
Villagarzón
Puerto Guzmán
Anorí
Caucasia
Chigorodó
Chigorodó
Remedios
Policarpa
Nóvita
Puerto Caicedo
Amalfi
La Paz(Robles)
Roberto Payán(San José)
Roberto Payán(San José)
Roberto Payán(San José)
Roberto Payán(San José)
Olaya Herrera
Olaya Herrera
Olaya Herrera
Barbacoas
Barbacoas
Barbacoas
San Andres De Tumaco
San Andres De Tumaco
El Charco
El Charco
Carmen del Darién
Santa Bárbara(Iscuande)
Santa Bárbara(Iscuande)
Santa Bárbara(Iscuande)
Riosucio
Riosucio
Santa Rosa Del Sur
Puerto Asís
Segovia
El Bagre
San Miguel
Mutatá
Leiva
Santa Marta
Puerto Rico
Briceño
Villagarzón
Puerto Guzmán
Anorí
Caucasia
Remedios
Policarpa
Amalfi
Valle Guamuez-Lahormiga
Los Andes(Sotomayor)
Roberto Payán(San José)
Olaya Herrera
La Tola
San José Del Guaviare
San Miguel
Valledupar
Villagarzón
Puerto Caicedo
Orito
Florida
Mocoa</t>
  </si>
  <si>
    <t>Continúan las situaciones de orden público en los departamentos de Cauca y Arauca por las cuales las actividades de instalación y verificación se han visto afectadas especialmente en Arauca dado que el subcontratista asignado para este departamento se retiró del proyecto aduciendo temas de seguridad. Findeter informó de la pretensión del contratista de Arauca, UT ZCP 2023, en el sentido de presentar para cambio sedes educativas de otros departamentos teniendo en cuenta las situaciones de fuerza mayor que le han causado atrasos en el plan de trabajo inicial. Las supervisiones de MinTIC y ART se encuentran a la espera de que FINDETER les haga llegar el concepto del interventor para poder iniciar el proceso de verificación y aprobación de los cambios propuestos.</t>
  </si>
  <si>
    <t xml:space="preserve">1.090 puntos de conectividad </t>
  </si>
  <si>
    <t>cumplido en la vigencia 2023</t>
  </si>
  <si>
    <t>cumplido</t>
  </si>
  <si>
    <t>cumplido vigencia 2023</t>
  </si>
  <si>
    <t>N/A META CUMPLIDA</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</si>
  <si>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</si>
  <si>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</si>
  <si>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</si>
  <si>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</si>
  <si>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</si>
  <si>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</si>
  <si>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de acuerdo con la programacion, el reporte se tendra para el cuarto trimestre, por lo tanto no aplica retraso</t>
  </si>
  <si>
    <t xml:space="preserve">de acuerdo con la programacion, el desembolso y por lo tanto el reporte se tendra para el cuarto trimestre, </t>
  </si>
  <si>
    <t>E1-L3-1000</t>
  </si>
  <si>
    <t>4.Conectividad digital para cambiar vidas</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</si>
  <si>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</si>
  <si>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</si>
  <si>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</si>
  <si>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Fortalecimiento de la planeación, gestión, vigilancia y control del espectro radioeléctrico, acorde con la evolución tecnológica, la innovación, armonización internacional, adquisición y transferencia de conocimiento para el beneficio nacional</t>
  </si>
  <si>
    <t>Informe de ejecución del Proyecto de actualización anual del Plan Maestro de Gestión de Espectro</t>
  </si>
  <si>
    <t>Porcentaje de avance del proyecto</t>
  </si>
  <si>
    <t>Avance en la actualización anual del Plan Maestro de Gestión de Espectro que es el documento en el cual se definen las diferentes necesidades de espectro a analizar, el alcance inicial de los estudios necesarios para dar atención a dichas necesidades y la propuesta de fecha de inicio para la ejecución de los mismos.</t>
  </si>
  <si>
    <t>(Actividades ejecutadas/Actividades planeadas) x100</t>
  </si>
  <si>
    <t>Durante el primer trimestre para el indicador “Porcentaje de avance del proyecto”, se realizaron los avances descritos en las siguientes actividades. Para la actividad: Establecer las condiciones de uso del espectro para Sistemas de Transporte Inteligente (ITS) se están realizando los ajustes al documento de formulación del problema y objetivos, a partir de los comentarios y observaciones de los coordinadores. En la actividad: Evaluar las condiciones de la gestión del espectro que permitan habilitar los esquemas de sandbox regulatorios, el proyecto se encuentra en fase de revisión de prácticas internacionales. Con relación a la actividad: Establecer las condiciones de uso del espectro para soportar las actividades de misión crítica, protección pública, operaciones de socorro y atención de desastres (PPDR), se elaboró el documento de formulación del problema y objetivos, actualmente se encuentra en verificación por parte de los Coordinadores. Para la actividad: Definir las condiciones de uso del espectro para la implementación de sistemas de muy baja potencia VLP y de potencia estándar SP bajo la modalidad de uso libre en la banda de 6 GHz, la actividad esta en estado de planeación. Con relación a la actividad: Actualizar la disponibilidad de bandas de frecuencias para el futuro desarrollo de las Telecomunicaciones Móviles Internacionales en Colombia, se actualizó documento con respecto al ecosistema de equipos actual de las bandas de frecuencias y los resultados obtenidos en la CMR-23. En fase de planeación se encuentra la actividad: Definir las condiciones de uso de las bandas de espectro para redes privadas conforme conforme con el resultado de la alternativa seleccionada del AIN de IoT y de transformación digital. Finalmente, para la actividad: Identificar acciones para soportar la futura demanda de espectro de sistemas de telecomunicaciones asociados a los servicios fijo y móvil terrestre (diferente a IMT), se inició la etapa de Benchmark.</t>
  </si>
  <si>
    <t>en linea con aspa</t>
  </si>
  <si>
    <t>Los proyectos incluidos dentro del Plan Maestro de Gestión de Espectro (PMGE) tienen un porcentaje de avance global del 54% con un sobre cumplimiento del 112% frente a lo proyectado para el 30 de junio. Esta situación se explica por un adelanto en una de las actividades a cargo de Gestión Internacional (revisión y distribución de los puntos de la agenda CMR-27) , en tanto que el proyecto  de coordinación de espectro en fronteras, se encuentra en el 90%</t>
  </si>
  <si>
    <t>El cronograma tiene un avance del 75%</t>
  </si>
  <si>
    <t>Agencia Nacional del Espectro</t>
  </si>
  <si>
    <t>E1-L1-5000</t>
  </si>
  <si>
    <t>CUM PLE OK</t>
  </si>
  <si>
    <t>Modificación de canales de los Planes Técnicos de Radiodifusión Sonora expedidos</t>
  </si>
  <si>
    <t>Número de resoluciones expedidas</t>
  </si>
  <si>
    <t>Resoluciones que modifican los parámetros técnicos esenciales de los canales de los Planes Técnicos de Radiodifusión Sonora expedidas</t>
  </si>
  <si>
    <t>Numero de resoluciones expedidas</t>
  </si>
  <si>
    <t>En el mes de marzo se dio inicio a la elaboración del proyecto de resolución que actualizará el Apéndice A del Plan Técnico Nacional de Radiodifusión Sonora en F.M.</t>
  </si>
  <si>
    <t>Se envió el proyecto de resolución que actualiza los apéndices A y D del Plan Técnico Nacional de Radiodifusión Sonora en FM y AM, respectivamente a la subdirección de radiodifusión del Mintic. Esto con el objeto de que la citada subdirección incorpore en los considerandos del proyecto normativo los radicados de recepción de los conceptos técnicos emitidos por la ANE a las solicitudes del servicio de radiodifusión sonora.</t>
  </si>
  <si>
    <t>Se elaboró el proyecto de resolución que actualiza el Apéndice A del Plan Técnico Nacional de Radiodifusión Sonora en FM.</t>
  </si>
  <si>
    <t>Documentos con propuestas para definición de posiciones de Colombia en temas de espectro</t>
  </si>
  <si>
    <t>Número de documentos con propuestas para definición de posiciones de Colombia</t>
  </si>
  <si>
    <t xml:space="preserve">Se va a medir la generación de un informe que consolide todas las propuestas y gestión internacional de la entidad en cuanto a las posiciones de Colombia en temas de espectro en organismos multilaterales. </t>
  </si>
  <si>
    <t>Número de documentos que incluyan propuestas</t>
  </si>
  <si>
    <t>Se accedió a los planes de trabajo para los puntos de agenda 1.15, 1.16, 1.17, 1.18 y 1.19 de la CMR-27
Se aportó a la construcción de la recomendación del CCP.II sobre licenciamiento de estaciones terrenas, que se encuentra en construcción.</t>
  </si>
  <si>
    <t>Se está construyendo las propuestas para la CMR-27 a partir de ejercicios de  priorización de las mismas. Se estan construyendo las posturas con respecto al nuevo ciclo de trabajo del sector de normalización de la ITU a través del grupo regional de la comisión de estudio 5.</t>
  </si>
  <si>
    <t xml:space="preserve">Se desarrollaron contribución con las posturas de Colombia para el SG5RE-LATAM y reunión del CCPII </t>
  </si>
  <si>
    <t>Informe de ejecución del Plan de Monitoreo de Espectro</t>
  </si>
  <si>
    <t>Porcentaje de ejecución del Plan de Monitoreo de Espectro</t>
  </si>
  <si>
    <t>Medir el avance del Plan de Monitoreo y Supervisión del Espectro establecido para cada vigencia el cual contempla actividades de vigilancia, inspección y control, con el fin de desarrollar medidas de promoción y prevención.</t>
  </si>
  <si>
    <t>(Actividades de promoción y prevención de las actividades de vigilancia, inspección y control ejecutadas en el período de medición / actividades establecidas en el Plan de Monitoreo y Supervisión del Espectro en el periodo de medición) x 100%</t>
  </si>
  <si>
    <t>Estrategias Preventivas
+ Taller de Construyendo Radio Legal en Colombia se articuló con otras actividades de la entidad con apoyo de Comunicaciones, esta pendiente establecer nuevo cronograma conforme a la suscripción del contrato del operador logístico.
+ Está pendiente realizar mesas de trabajo con comunicaciones para concretar la iniciativa ANEducativo (Piezas que buscan dar a conocer las actividades que hace la ANE)
+ Para el 4 de abril se fijó una capacitación con la Unidad Nacional del Gestión del Riesgo.
Estrategias de Gestión
+ Se envió ajustado el documento que contiene el nuevo modelo y la resolución, conforme a los nuevos comentarios y solicitudes de ajuste realizados por parte de Dirección General.
+ Durante el mes de marzo la herramienta de SIRCE se entregó para pruebas de TI y el grupo técnico de RNI. Se realizaron socializaciones internas y externas para comentarios desde los actores que intervendran en el proceso, se realizaron manuales, videos tutoriales e instructivos para instalación, uso e incluso preguntas frecuentes del proceso. Se entregó diagrama de flujo en su versión final para esta fase. Se realizó mesa de trabajo para revisar el respectivo cronograma del proyecto wom y en proceso de integración con un nuevo ingeniero contratado con conocimiento en SIG para la ANE.
+ Se desarrollaron mesas de trabajo entre los Procesos de Direccionamiento Estratégico y Uso Legal del Espectro para revisar los procedimientos del futuro proceso de Vigilancia, Inspección y Control, así como para la revisión y aprobación del Procedimiento de Planeación, Seguimiento y Evaluación de la VIC.</t>
  </si>
  <si>
    <t>en linea con aspa la totalidad se vera reflejada en el cuarto trimestre</t>
  </si>
  <si>
    <t>Se efectuó divulgación de la Resolución 348 del 28/05/2024 “Por la cual se adopta el Modelo de Vigilancia, Inspección y Control del Espectro radioeléctrico” en la pagina WEB y redes sociales de la ANE. Se elaboró presentación para efectuar divulgación del Modelo en la sesión de ANE Link que se efectuó el 3 de julio con los colaboradores de la entidad.
Taller Construyendo Radio Legal en Colombia: Se elaboró el cronograma y se estableció agenda y temas con Comunicaciones, con la Direción General y la Subdirección de Gestión y Planeación para exponer en los talleres que ahora se denominarán Taller ANE en Regiones con la participación de otras áreas de la entidad. Estos talleres iniciarán a finales de julio.</t>
  </si>
  <si>
    <t>* Talleres de ANE en Regiones en Barranquilla y en Cali el 11 y el 25 de Septiembre de 2024, respectivamente.  
- Avances en el desarrollo del flujograma para la emisión de requerimientos generales y específicos. 
- En el SIG se formalizó el procedimiento de Infraestructura Técnica del Espectro versión 0.
- Se aprobó la solicitud de Gestión del Cambio para eliminar el Proceso Uso Legal del Espectro y crear el Proceso de Vigilancia, Inspección y Control, y se remitió la documentación del nuevo proceso.</t>
  </si>
  <si>
    <t>Informe de ejecución del Plan de Gestión del Conocimiento del Espectro</t>
  </si>
  <si>
    <t>Porcentaje de ejecución del del Plan de Gestión del Conocimiento del Espectro</t>
  </si>
  <si>
    <t>Se va a medir el avance en la ejecución del Plan de gestión del conocimiento en temas de espectro del periodo; es importante en la medida que en él se definen las actividades de gestión de conocimiento, tanto interno como externo, que realiza la entidad en temas de espectro</t>
  </si>
  <si>
    <t>(Actividades ejecutadas en el periodo de medición/ actividades planeadas en el periodo de medición) x 100%</t>
  </si>
  <si>
    <t>Se llevaron a cabo las siguientes actividades:
Evaluación de las propuestas sobre el proyecto de investigación para prevenir y mitigar la clandestinidad.                                        
Propuesta del objeto e indicador relacionados con el rediseño de Gestión del Conocimiento en 2024.                                                             
Reuniones  para la generación y divulgación del conocimiento sobre las competencias de la entidad.                                                      
Realización de capacitaciones a externos y visita académica para conocer actividades de las Subdirecciones de Gestión y Planeación y Vigilancia y Control.</t>
  </si>
  <si>
    <t>No se alcanzó a entregar a contratación el estudio previo de redes multipropósito
programacion en linea con ASPA</t>
  </si>
  <si>
    <t xml:space="preserve">Realización del  primer "Taller de Gestión del Conocimiento" el 17 de junio 2024 de manera presencial, en el cual se lanzó la comunidad ANElítica y se dialogó sobre analítica de datos. Reunión con Gestión y Planeación para el diligenciamiento del tema IoT en la matriz de productos y determinar las estrategias para su divulgación.                                                                                                                                                                                                                          
Realización de capacitaciones virtuales el 24 y 25 de junio de 2024 para el Comando General de las Fuerzas Militares, dictadas por Vigilancia y Control sobre generalidades del espectro radioeléctrico, clandestinidad y campos electromagnéticos. Reunión entre Gestión Internacional y Gestión del Conocimiento sobre las funciones y actividades de cada proceso. </t>
  </si>
  <si>
    <t>a) Supervisión del contrato de prestación de servicios profesionales. b) Convenio 163 de 2024 sobre redes multipropósito. c) Convenio 170 de 2024 sobre clandestinidad. d) Videos pedagógicos sobre actividades misionales, para el relacionamiento de la ANE. e) Reuniones  para la generación y divulgación del conocimiento sobre las competencias de la entidad. f) Talleres para externos sobre actividades de las Subdirecciones de Gestión y Planeación y Vigilancia y Control de la ANE.</t>
  </si>
  <si>
    <t xml:space="preserve">Facilitar el acceso y uso de las tecnologías de la información y las comunicaciones en todo el territorio nacional </t>
  </si>
  <si>
    <t>Incremento en la  dotación de terminales de cómputo y capacitación de docentes en sedes educativas oficiales a nivel nacional y Recuperación de equipos de cómputo obsoletos existentes en las sedes educativas oficiales a nivel nacional</t>
  </si>
  <si>
    <t>Incremento de la dotación directa de soluciones tecnológicas para estudiantes, menores de edad ubicados en zonas urbanas, rurales, apartadas y de difícil acceso, e I.E.S y realizar la gestión adecuada de equipos obsoletos y en desuso a nivel Nacional desde 2024 / Incremento en la  dotación de terminales de cómputo y capacitación de docentes en sedes educativas oficiales a nivel nacional 2023</t>
  </si>
  <si>
    <t xml:space="preserve">Servicio de apoyo en tecnologías de la información y las comunicaciones para la educación básica, primaria y secundaria </t>
  </si>
  <si>
    <t>Relación de estudiantes por terminal de cómputo en sedes educativas oficiales</t>
  </si>
  <si>
    <t xml:space="preserve">El indicador corresponde a la relación Matricula de sedes educativas públicas de pais Vs a la cantidad de herramientas tecnologicas con las que cuentan las sedes educativas pùblicas del pais/ (Portatil + Fijo+ tabletas) - Relación de estudiantes por computo </t>
  </si>
  <si>
    <t xml:space="preserve"> (Matricula total) /  (Total Computadores (Portatil + Fijo+ tabletas)</t>
  </si>
  <si>
    <t>Para el 1T continuar con la relación de estudiantes por equipo: 4</t>
  </si>
  <si>
    <t>Para el 1T no se presenta retrasos dado que para el cuatrenio se planteo continuar con la relación de estudiantes por equipo: 4</t>
  </si>
  <si>
    <t>Para el 2T continuar con la relación de estudiantes por equipo: 4</t>
  </si>
  <si>
    <t>Para el 2T no se presenta retrasos dado que para el cuatrenio se planteo continuar con la relación de estudiantes por equipo: 4</t>
  </si>
  <si>
    <t>Para el 3T no se presenta retrasos dado que para el cuatrenio se planteo continuar con la relación de estudiantes por equipo: 4</t>
  </si>
  <si>
    <t>No presenta retrasos</t>
  </si>
  <si>
    <t>Computadores para Educar</t>
  </si>
  <si>
    <t>E1-L3-2000</t>
  </si>
  <si>
    <t>NA</t>
  </si>
  <si>
    <t>CUMPLE OK</t>
  </si>
  <si>
    <t>sin observaciones</t>
  </si>
  <si>
    <t>Terminales de cómputo con contenidos digitales entregadas</t>
  </si>
  <si>
    <t xml:space="preserve">Esta meta consiste en entregar equipos de cómputo a sedes educativas públicas, bibliotecas públicas y casas de la cultura. </t>
  </si>
  <si>
    <t xml:space="preserve">Sumatoria de equipos entregados  de cómputo a sedes educativas públicas, bibliotecas públicas y casas de la cultura. </t>
  </si>
  <si>
    <t>Para el 1T de 2024 no se reporta entregas, dado que la entidad inicia el proceso de adquisiciòn de equipos de computo</t>
  </si>
  <si>
    <t xml:space="preserve">De acuerdo con el plan de adqusiciones de la entidad 2024 se establecio que el proceso de adquisiciòn iniciaba en el segundo trimestre del año </t>
  </si>
  <si>
    <t>Para el 2T de 2024 no se reporta entregas, dado que la entidad continua con ell proceso de adquisiciòn de equipos de computo</t>
  </si>
  <si>
    <t xml:space="preserve">De acuerdo con el plan de adqusiciones de la entidad 2024, se continua con el proceso pre contractual de la adquisición de equipos de computo y  la definición de las especificaciones técnicas a entregar no se presentan retrasos. </t>
  </si>
  <si>
    <t xml:space="preserve">Para el 3T La entidad efectuo la adquisición de equipos; con lo cual se inicia el proceso de focalización tendiente de determinar las sedes educativas a beneficiar </t>
  </si>
  <si>
    <t>El retraso del 3T corresponde a que la entidad realizó el mejoramiento de las especificaciones tecnicas a traves de mesas internas de trabajo tendientes a la mejora de los equipos a adquirir.</t>
  </si>
  <si>
    <t>Terminales de cómputo con contenidos digitales entregadas a sedes educativas para uso de docentes</t>
  </si>
  <si>
    <t>Esta meta consiste en entregar equipos de cómputo a sedes educativas públicas, bibliotecas públicas y casas de la cultura, una vez los docentes realizan la formacion otorgada por CPE</t>
  </si>
  <si>
    <t>Sumatoria de equipos entregados  de cómputo a sedes educativas públicas, bibliotecas públicas y casas de la cultura una vez los docentes realizan la formacion otorgada por CPE</t>
  </si>
  <si>
    <t xml:space="preserve">Para el 1T de 2024 no se reporta entregas, dado que la entidad en el 1T inicia el proceso de contratacion </t>
  </si>
  <si>
    <t>De acuerdo con el plan de adqusiciones de la entidad 2024 no se presentan retrasos. Se riene programado para reportar en el 4T</t>
  </si>
  <si>
    <t>Para el 2T de 2024 no se reporta entregas, dado que la entidad continua con el proceso contratacion  para adquisicion de equipos de computo</t>
  </si>
  <si>
    <t>Estudiantes de sedes educativas oficiales beneficiados con el servicio de apoyo en tecnologías de la información y las comunicaciones para la educación</t>
  </si>
  <si>
    <t xml:space="preserve">Esta meta consiste en realizar el conteo de estudiantes beneficiados con la entrega de computadores y laboratorios y se mide con la matrícula de las sedes educativas beneficiadas.  </t>
  </si>
  <si>
    <t xml:space="preserve">Sumatoria de estudiantes (de acuerdo con la matricula de las sedes educativas pùblicas beneficadas) beneficiados con la entrega de computadores y laboratorios  </t>
  </si>
  <si>
    <t>Para el 1T de 2024 no se reporta entregas, por lo tanto no se presenta estudiantes beneficiados para el trimestre</t>
  </si>
  <si>
    <t>Para el 2T de 2024 no se reporta entregas, por lo tanto no se presenta estudiantes beneficiados para el trimestre</t>
  </si>
  <si>
    <t>La entidad continua con el proceso de adquisición de equipos de computo definiendo las especificaciones técnicas a entregar</t>
  </si>
  <si>
    <t>Para el 3T no se reporta avance por cuanto la entrega de equipos y laboratorios vigencia 2024 no ha iniciado</t>
  </si>
  <si>
    <t>El retraso del 3T corresponde a que la entidad realizó el mejoramiento de las especificaciones tecnicas a traves de mesas internas de trabajo tendientes a la mejora de los equipos portatiles y laboratorios a adquirir.</t>
  </si>
  <si>
    <t>Requerimientos técnicos atendidos</t>
  </si>
  <si>
    <t>Esta meta consiste en atender las inquietudes y requerimientos presentadas por los beneficiarios e interesados, orientando y direccionando su atención. El proceso de Servicio al Cliente ha desarrollado diferentes niveles de atención, dependiendo de las necesidades de la comunidad educativa cuenta con un servicio post entrega conformado por 3 niveles de atención; para asegurar la disponibilidad permanente de las soluciones tecnológicas entregadas por la entidad</t>
  </si>
  <si>
    <t>Cantidad de casos radicados a traves de las diferentes lineas de atenciòn (telefonica, redes sociales y correos electronicos)/Cantidad de casos atendidos *100</t>
  </si>
  <si>
    <t>Durante el 1T DE 2024  se registraron 3.169 casos: 1 Agradecimientos - 335 información general – 1106 Peticiones – 4 Quejas - 581 Soporte Técnico Primer nivel - 1056 Soporte Técnico Segundo nivel - 86 Soporte Técnico Tercer nivel. </t>
  </si>
  <si>
    <t>No se presentan retrasos</t>
  </si>
  <si>
    <t>Durante el 2T DE 2024  se registraron 3.323 casos: 310 información general – 1443 Peticiones – 3 Quejas - 3 Denuncias - 1 Reclamo-  157 Soporte Técnico Primer nivel - 1302 Soporte Técnico Segundo nivel - 104 Soporte Técnico Tercer nivel. </t>
  </si>
  <si>
    <t>No se presentan retrasos para esta actividad</t>
  </si>
  <si>
    <t>Durante el 3T  se registraron 1.674 casos: 108 información general – 942 Peticiones – 13 Quejas -- 1 Reclamo-  51 Soporte Técnico Primer nivel - 518 Soporte Técnico Segundo nivel - 41 Soporte Técnico Tercer nivel.</t>
  </si>
  <si>
    <t>Sedes educativas oficiales con acceso a terminales de cómputo y contenidos digitales</t>
  </si>
  <si>
    <t xml:space="preserve">Esta meta consiste en entregar laboratorios de innovación educativa compuestos por una impresora 3D, una pantalla interactiva, un kit de ingeniería STEM, un gestor de contenidos, incluyendo el pack de recursos pedagógicos integrado por cartillas, manuales y videos. </t>
  </si>
  <si>
    <t xml:space="preserve">Cantidad de Sedes educativas beneficiadas con nuevas tecnologías equivalen a sedes educativas con laboratorios, se determina que la relación es de 1 a 1; entrega de 1 laboratorio a 1 sede educativa. </t>
  </si>
  <si>
    <t>Para el 1T de 2024 no se reporta entregas, dado que la entidad inicia el proceso de adquisiciòn de laboratorios</t>
  </si>
  <si>
    <t xml:space="preserve">De acuerdo con el plan de adqusiciones de la entidad 2024 se establecio que el proceso de adquisiciòn iniciaba en el tercer trimestre del año, reporte programado para el 4T </t>
  </si>
  <si>
    <t>Para el 2T de 2024 no se reporta entregas, dado que la entidad continua con el proceso contratacion  para adquisicion de laboratorios</t>
  </si>
  <si>
    <t>De acuerdo con el plan de adqusiciones de la entidad 2024, se continua con el proceso pre contractual de la adquisición de equipos de laboratorios</t>
  </si>
  <si>
    <t>Para el 3T no se reporta avance por cuanto la entrega de laboratorios vigencia 2024 no ha iniciado</t>
  </si>
  <si>
    <t>Servicio de educación para el trabajo en temas de uso pedagógico de tecnologías de la información y las comunicaciones</t>
  </si>
  <si>
    <t xml:space="preserve">Docentes formados en uso pedagógico de tecnologías de la información y las comunicaciones. </t>
  </si>
  <si>
    <t>Esta meta consiste en formar y acompañar a 2.000 docentes a través del componente de formación del Proyecto Misional de Innovación Educativa; el cual busca atender las necesidades y demandas de los actores que confluyen alrededor de la comunidad educativa: docentes, directivos docentes, estudiantes, padres, madres de familia y/o cuidadores, al tiempo que promueve la implementación de acciones orientadas a impulsar procesos de transformación en las prácticas educativas, mediante la innovación con uso de tecnología.  </t>
  </si>
  <si>
    <t>Cantidad de docentes certificados en el componente de formación del Proyecto Misional de Innovación Educativa actores que confluyen alrededor de la comunidad educativa</t>
  </si>
  <si>
    <t xml:space="preserve">Para el 1T de 2024 no se reporta entregas, dado que la entidad en el  1T inicia el proceso de contratacion </t>
  </si>
  <si>
    <t>De acuerdo con el plan de adqusiciones de la entidad 2024 no se presentan retrasos. Reporte de acuerdo con programacion para el 4T</t>
  </si>
  <si>
    <t xml:space="preserve">Para el 2T de 2024 no se tenia planificada formación de docentes, la entidad se encuentra en proceso contractual para la contratación del operador encargado de realizar la formación </t>
  </si>
  <si>
    <t>De acuerdo con el plan de adqusiciones de la entidad 2024 no presentan retrasos. Reporte de acuerdo con programacion para el 4T</t>
  </si>
  <si>
    <t>Para el 3T no se reporta avance, dado que el operador encargado de la estrategia de formación se encuentra en la realización del Plan Operativo de Actividades tendiente a iniciar el proceso de formación docente</t>
  </si>
  <si>
    <t>El retraso del 3T se debe a la necesidad de cambio en la modalidad de contratación para el operador encargado de la formación docente, estudiante y padres de familia, definiendo la firma de los contratos en el mes de septiembre.</t>
  </si>
  <si>
    <t xml:space="preserve">Docentes acompañados en procesos de educativos con tecnologías digitales </t>
  </si>
  <si>
    <t xml:space="preserve">Eventos de socialización de experiencias exitosas en el uso práctico de las tecnologías de la información en la educación. </t>
  </si>
  <si>
    <t xml:space="preserve">Esta meta consiste en realizar los eventos Educa Digital® Nacional y Educa Regionales; estos son espacios creados para fomentar la socialización y el intercambio de experiencias significativas de aprendizaje con uso de tecnología y aprender sobre tendencias en educación y el desarrollo de habilidades digitales, a partir de encuentros presenciales donde participan docentes, directivos docentes, estudiantes y comunidad educativa en general. Durante 2023 se desarrollará un encuentro nacional con una participación estimada de 300 personas y 16 encuentros regionales con una participación estimada de 100 personas cada uno. </t>
  </si>
  <si>
    <t>Cantidad de eventos realizados</t>
  </si>
  <si>
    <t>Para el 1T de 2024 se reporta el inicio de la estructua de requerimiento para el proceso de contratacion con el operador encargado de la realizacion de los eventos</t>
  </si>
  <si>
    <t>No se presentan retrasos, de acuerdo con programacion, se tendra reporte desde el 2T</t>
  </si>
  <si>
    <t>Para el 2T de 2024 la entidad continua con el proceso pre contractual para garantizar la contratación requerida del proveedor realizador de los eventos de socialización</t>
  </si>
  <si>
    <t>De acuerdo con el planeación de la entidad no presentan retrasos, debido a que la realización de los eventos inicia en el 4T</t>
  </si>
  <si>
    <t xml:space="preserve">Para el 3T no se reporta avance, en el mes de septiembre se realizo la contratación del operador encargado de la realización de eventos </t>
  </si>
  <si>
    <t>El retraso del 3T se debe a la necesidad de cambio en la modalidad de contratación para el operador encargado de realización de eventos; sin embargo se realizo la firma del contrato en el mes de septiembre; con lo cual se da inicio a la ejecución de eventos</t>
  </si>
  <si>
    <t>Estudiantes acompañados en procesos educativos con tecnologías digitales.</t>
  </si>
  <si>
    <t>Esta meta consiste en realizar experiencias creativas con uso de tecnología; estas son actividades pedagógicas para estudiantes y docentes que acompañan y buscan desarrollar las habilidades necesarias en los estudiantes para ser competentes en los nuevos entornos que ofrece la industria 4.0. </t>
  </si>
  <si>
    <t>Cantidad de estudiantes acompañados en procesos educativos</t>
  </si>
  <si>
    <t>No se presentan retrasos, de acuerdo con programacion, se tendra reporte para el 4T</t>
  </si>
  <si>
    <t>Para el 2T de 2024, la entidad se encuentra en proceso contractual para la contratación del operador encargado de realizar la formación de estudiantes</t>
  </si>
  <si>
    <t>Personas capacitadas en temas TIC</t>
  </si>
  <si>
    <t>Esta meta consiste en realizar la Escuela TIC Familia; programa que busca fortalecer las habilidades y competencias de padres, madres de familia y todas aquellas personas que tienen bajo su cuidado niños, niñas y adolescentes para que puedan estimular y acompañar la formación y el sano desarrollo de sus hijos e hijas en el entorno digital. Durante 2023, 3.000 padres de familia serán beneficiados con contenidos formativos a través de la conformación de comunidades de aprendizaje por medio de la aplicación WhatsApp.  </t>
  </si>
  <si>
    <t>Cantidad de personas capacitadas</t>
  </si>
  <si>
    <t>Para el 2T de 2024, la entidad se encuentra en proceso contractual para la contratación del operador encargado de realizar el acompañamiento</t>
  </si>
  <si>
    <t>Servicio de recolección y gestión de residuos electrónicos</t>
  </si>
  <si>
    <t>Equipos obsoletos retomados</t>
  </si>
  <si>
    <t>La retoma consiste en efectuar una gestión y disposición adecuada de los terminales en desuso, para lo cual se deben focalizar las sedes educativas y realizar el alistamiento de los terminales en las bolsas suministradas por la entidad, para la posterior recolección por parte de la transportadora, quien realiza la recolección y transporte de equipos y elementos de cómputo que cumplieron su ciclo de vida. </t>
  </si>
  <si>
    <t xml:space="preserve">Cantidad de equipos retomados </t>
  </si>
  <si>
    <t xml:space="preserve">En el 1T se realizó la retoma de 3212 equipos obsoletos y/o en desuso a través del operador de transporte </t>
  </si>
  <si>
    <t>No se presentan retrasos programacion en linea con ASPA</t>
  </si>
  <si>
    <t>Para el 2T de 2024 se realizó la retoma de 11.575  equiposobsoletos o en desuso; con lo cual se tiene un acumulado en los dos trimestres de 14.787</t>
  </si>
  <si>
    <t>Para el 3T de 2024 se realizó la retoma de 11.406  equipos obsoletos o en desuso; con lo cual se tiene un acumulado en los tres trimestres de 26.193 sobrepasando la meta definida para la vigencia</t>
  </si>
  <si>
    <t>Adjunto anexos a correo. Anexo 1</t>
  </si>
  <si>
    <t>Residuos electrónicos dispuestos correctamente. (Demanufactura)</t>
  </si>
  <si>
    <t>Esta meta consiste en ejecutar el plan retoma; que se realiza desde la recepción de los equipos que culminaron su vida útil; una vez llegan al Centro Nacional de Aprovechamiento de Residuos Electrónicos CENARE, de forma manual bajo una línea de trabajo continúa se obtienen los materiales que compone un equipo de cómputo de manera limpia, aumentando la productividad del trabajo realizada en término de toneladas/diarias y manteniendo la seguridad del personal.  </t>
  </si>
  <si>
    <t>Cantidad de equipos demanufacturados, en toneladas</t>
  </si>
  <si>
    <t>En el 1T se demanufacturaron 36,07 toneladas  acumuladas de equipos demanufacturados de residuos eléctricos y electrónicos.</t>
  </si>
  <si>
    <t>Para el 2T de 2024 se demanufacturaron 13,58 tonaladas de equipos de residuos electricos y electronicos, con lo cual se tendria un acumulado en los 2 trimestres de 49,65 toneladas</t>
  </si>
  <si>
    <t>Para el 3T de 2024 se demanufacturaron 59,89 tonaladas de equipos de residuos electricos y electronicos, con lo cual se tendria un acumulado en los 3 trimestres de 109,54 toneladas</t>
  </si>
  <si>
    <t>Adjunto anexos a correo. Anexo 2 Y Anexo 3</t>
  </si>
  <si>
    <t>Kits para procesos de aprendizaje elaborados con residuos eléctricos y electrónicos</t>
  </si>
  <si>
    <t>Esta meta consiste en la conformación de KIT RAEE que está a cargo del proceso de Sostenibilidad Ambiental de Computadores para Educar, este kit está compuesto por los residuos de aparatos eléctricos y/o electrónicos - RAEE obtenidos del proceso de demanufactura realizado en CENARE. Para el año 2023 realizará la elaboración de 1000 KITS, para los cuales se mantiene el esquema de elaboración definido por fases, dado las múltiples actividades y tareas que conforman el armado de este componente. </t>
  </si>
  <si>
    <t>Cantidad de kit RAEE elaborados</t>
  </si>
  <si>
    <t xml:space="preserve">Durante el 1T El proceso de Sostenibilidad Ambiental tuvo programado dentro de su PDA para la vigencia 2024 el alistamiento y armado de 100 Kit RAEE, para lo cual a través del Centro Nacional de Aprovechamiento de Residuos Eléctricos y Electrónicos – CENARE se realizó la selección, clasificación, limpieza, conteo y pesaje de los elementos que compone el Kit RAEE y que son generados a través de los procesos de demanufactura de equipos obsoletos realizados en el centro. </t>
  </si>
  <si>
    <t>No se presentan retrasos, PROGRAMACION EN LINEA CON ASPA</t>
  </si>
  <si>
    <t>Para el 2T de 2024 se demanufacturaron 13,58 tonaladas de equipos de residuos electricos y electronicos, con lo cual se tendria un acumulado en los 2 trimestres de 29,65 toneladas</t>
  </si>
  <si>
    <r>
      <t xml:space="preserve">Para el 3T de 2024 se realizaron 100 kits RAEE, con lo cual se tendria un acumulado en los 3 trimestres de 500 kits cumpliendo con la meta definida.
</t>
    </r>
    <r>
      <rPr>
        <b/>
        <sz val="16"/>
        <color theme="3"/>
        <rFont val="Arial Narrow"/>
        <family val="2"/>
      </rPr>
      <t>Alcance y ajuste a reporte realizado en 2T:</t>
    </r>
    <r>
      <rPr>
        <sz val="16"/>
        <color theme="3"/>
        <rFont val="Arial Narrow"/>
        <family val="2"/>
      </rPr>
      <t xml:space="preserve"> Teniendo en cuenta que de manera erronea se reporto en 2Tavance cuantitativo y cualitiativo, se hace necesario modificar: 
</t>
    </r>
    <r>
      <rPr>
        <b/>
        <sz val="16"/>
        <color theme="3"/>
        <rFont val="Arial Narrow"/>
        <family val="2"/>
      </rPr>
      <t xml:space="preserve">La información correcta para avance cuantittativo es: </t>
    </r>
    <r>
      <rPr>
        <sz val="16"/>
        <color theme="3"/>
        <rFont val="Arial Narrow"/>
        <family val="2"/>
      </rPr>
      <t>300 Kits</t>
    </r>
    <r>
      <rPr>
        <b/>
        <sz val="16"/>
        <color theme="3"/>
        <rFont val="Arial Narrow"/>
        <family val="2"/>
      </rPr>
      <t xml:space="preserve">
La información correcta para avance cualitativo es</t>
    </r>
    <r>
      <rPr>
        <sz val="16"/>
        <color theme="3"/>
        <rFont val="Arial Narrow"/>
        <family val="2"/>
      </rPr>
      <t>: Para el 2T de 2024 se realizaron 300 kits RAEE, con lo cual se tendria un acumulado en los 2 trimestres de 400 kits</t>
    </r>
  </si>
  <si>
    <t>Personas de la comunidad capacitadas en la correcta disposición de residuos de aparatos eléctricos y electrónicos</t>
  </si>
  <si>
    <t>Esta meta consiste en capacitar a 2.000 personas de la comunidad educativa en temas de RAEE; a través del fomento de educación ambiental a toda la comunidad educativa por medio de sensibilizaciones presenciales sobre la correcta manipulación y almacenamiento de los residuos de aparatos eléctricos y/o electrónicos – RAEE, previniendo un daño ambiental por el desconocimiento de sus impactos negativos como también fortalecer la conciencia ambiental acerca de los componentes peligrosos y su afectación estableciendo lineamientos claros que permitan el manejo ambientalmente responsable de dichos componentes.  </t>
  </si>
  <si>
    <t>Cantidad de personas de la comunidad capacitadas</t>
  </si>
  <si>
    <t xml:space="preserve">Para el 1T de 2024 no se reporta sensibilizacion, dado que la entidad en el 1T inicia el proceso de contratacion </t>
  </si>
  <si>
    <t>De acuerdo con el plan de adqusiciones de la entidad 2024 sno se presentan retrasos, PROGRAMDO PARA 3T EN ADELANTE</t>
  </si>
  <si>
    <t>Para el 2T de 2024 no se reporta sensibilizacion, dado que la entidad se encuentra en proceso de contratacion  del operador encargado de la formación</t>
  </si>
  <si>
    <t>De acuerdo con el plan de adqusiciones de la entidad 2024 no se presentan retrasos.</t>
  </si>
  <si>
    <t>Para el 3T de 2024 se reporta la sensibilizacion de1.225 personas capacitadas en temas RAEE</t>
  </si>
  <si>
    <t>Eventos De Difusión Realizados</t>
  </si>
  <si>
    <t>Esta meta consiste en la realización de eventos de retoma masiva de equipos y elementos de cómputo en las sedes educativas o entes territoriales que cuenten con la disponibilidad de entrega de equipos obsoletos. </t>
  </si>
  <si>
    <t xml:space="preserve">Eventos de retoma realizados </t>
  </si>
  <si>
    <t xml:space="preserve">Para el 1T de 2024 no se reporta eventos, dado que la entidad en el 1T inicia el proceso de contratacion </t>
  </si>
  <si>
    <t>De acuerdo con el plan de adqusiciones de la entidad 2024 sno se presentan retrasos, PROGRAMACION PARA EL 2T</t>
  </si>
  <si>
    <t>Para el 2T de 2024 no se reporta realización de eventos, dado que la entidad se encuentra en proceso de contratacion  del operador</t>
  </si>
  <si>
    <t>Para el 3T de 2024 no se reporta realización de eventos, dado que la entidad se encuentra en proceso de contratacion  del operador</t>
  </si>
  <si>
    <t>La entidad se encuentra en proceso de estudio de mercado y ajustes correspondientes a estudios del sector, con el fin de avanzar en la contratación del operador</t>
  </si>
  <si>
    <t xml:space="preserve">Servicio de asistencia técnica - Complemento	</t>
  </si>
  <si>
    <t>Terminales de cómputo con contenidos digitales entrega Directa</t>
  </si>
  <si>
    <t>Esta meta consiste en la entregar directa de equipos de cómputo a estudiantes, menores de edad ubicados en zonas urbanas, rurales, apartadas y de difícil acceso, e I.E.S. </t>
  </si>
  <si>
    <t>Cantidad de equipos entregados  de cómputo a estudiantes, menores de edad ubicados en zonas urbanas, rurales, apartadas y de difícil acceso, e I.E.S. </t>
  </si>
  <si>
    <t>por definir</t>
  </si>
  <si>
    <t>Para el 1T de 2024 no se reporta entregas realizadas con los recursos de esta vigencia, dado que la entidad inicia el proceso de adquisiciòn de equipos de computo 2024.  Sin embargo se reporta la entrega de 7.217 equipos de computo a estudiantes, correspondiente a equipos adquiridos con recursos de la vigencia 2023</t>
  </si>
  <si>
    <t>Para el 2T se reporta la entrega de 14.920 equipos de computo de manera directa a estudiantes menores de edad, lo cual corresponde a la compra efectuada a en la vigencia de 2023</t>
  </si>
  <si>
    <t>La entrega de forma directa se realiza teniendo en cuenta los eventos programados por Mintic, una vez se reanude la programación continuará la entrega correspondiente, adicionalmente es necesario tener en cuenta el receso escolar en el que se encuentran las sedes educativas</t>
  </si>
  <si>
    <t>Para el 3T se reporta la entrega de 1.131 equipos de computo de manera directa a estudiantes menores de edad, lo cual corresponde a la compra efectuada a en la vigencia de 2023</t>
  </si>
  <si>
    <t xml:space="preserve">La entidad realizo la adquisición de equipos de computo con presupuesto 2024; por lo cual se da inicio al proceso de focalización para definir los estudiantes a beneficiar </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</si>
  <si>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</si>
  <si>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</si>
  <si>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</si>
  <si>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</si>
  <si>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</si>
  <si>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</si>
  <si>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</si>
  <si>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</si>
  <si>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INDICADOR NUEVO, SE REPORTARA A PARTIR DEL 4T</t>
  </si>
  <si>
    <t>Dirección de Apropiación</t>
  </si>
  <si>
    <t>E1-L3-3000</t>
  </si>
  <si>
    <t>ok  incluido</t>
  </si>
  <si>
    <t>Formaciones en habilidades digitales</t>
  </si>
  <si>
    <t>Describe el número de formaciones que se realizan a través de la oferta de programas de formación de la Dirección de Apropiación de TIC</t>
  </si>
  <si>
    <t>Sumatoria de formaciones finalizadas en habilidades digitales</t>
  </si>
  <si>
    <t xml:space="preserve">En el marco del programa Ciber Paz Formaciones, a partir de reuniones con el equipo técnico, jurídico y financiero, se da la viabilidad del concurso de méritos y se procede con la estrucutración con base en este proceso de selección.
Con respecto al programa Conectando Voces, se cuenta con las primeras versiones de los documentos de estrucutración (anexo técnico, estudios previo, y estudio del sector) para la revisión respectivas por parte de las áreas responsables de MinTIC y se reciben observaciones por parte de las mismas.
</t>
  </si>
  <si>
    <t xml:space="preserve">En línea con lo formulado en el Plan de Acción, en el cual se ha cumplido con lo planeado inicalmente, no se considera que exista retraso. 
Programado para el ultimo trimestre
</t>
  </si>
  <si>
    <t xml:space="preserve">En el marco del programa Ciber Paz Formaciones, se da continuidad a la construcción de los documentos precontractuales. Adicionalmente, y con base en los resultados de un evento de cotización, en el mes de junio se inician mesas de trabajo para evaluar la implementación de la iniciativa a través de un Contrato Interadministrativo.
Con respecto al programa Conectando Voces, durante el segundo trimestre se finalizan los documentos precontractuales, los cuales son avalados por el Fondo Único de TIC y aprobados en Comité de Contratación. Se realiza el cargue de la minuta en el SECOP II para firma de las partes.
</t>
  </si>
  <si>
    <t>Durante el mes de septiembre, se continúa con el proceso de estructuración de acuerdo con la indicación de realizar una licitación pública, y el proceso se avala por parte del Fondo Único de TIC y la Subdirección de Contratación del Ministerio TIC.
También, durante el mes de septiembre se da inicio al proceso de formación del diplomado de habilidades digitales aplicadas al periodismo comunitario y alternativo y se continúa con el proceso de convocatoria y matrícula.</t>
  </si>
  <si>
    <t>viceministerio de transformacion digital</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</si>
  <si>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</si>
  <si>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</si>
  <si>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</si>
  <si>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</si>
  <si>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El programa avanzó según lo planeado respecto al servicio prestado, llegando así al 28,6% del cumplimiento de la meta total para el 2024.
Se completó el número de 34 intérpretes en lengua de señas programados para el primer cuatrimestre del año.</t>
  </si>
  <si>
    <t>programacion en linea con el ASPA</t>
  </si>
  <si>
    <t>Hasta pasado mes de abril, se ejecutó la vigencia futura relacionada con el programa, según lo planeado, dando cierre a la vigencia futura que permitió su ejecución hasta el día 30 de ese mes, resaltando que el programa no tuvo inconvenientes con la prestación del servicio, atendiendo de manera idónea más del 90% de las solicitudes de comunicación recibidas.
Ahora, para los meses restantes del año, se deberá firmar un nuevo convenio mediante el cual se desarrollará el programa Centro de Relevo y se dará cumplimiento al total de la meta programada para 2024.</t>
  </si>
  <si>
    <t>Teniendo en cuenta algunos retrasos en el cronograma prescontractual mediante el cual se realizará la firma del nuevo convenio con el que se dará continuidad a la iniciativa Centro de Relevo en 2024, los cronogramas de cumplimiento fueron ajustados, sin que esto ocasione incumplimientos sobre la meta total establecida para esta vigencia.</t>
  </si>
  <si>
    <t>Se dio continuidad al relevo de comunicaciones a través de los servicios SIEL (Servicio de Interpretación en línea) y RL (Relevo de Llamadas). A través del convenio suscrito se establecieron mesas técnicas de planeación y desarrollo, con el fin de definir alcances y estrategias de difusión para así promover el buen uso del servicio por la población objetivo del país, así como también el cumplimiento de las metas establecidas para el 2024.
Considerando lo anterior, se cuenta con un avance para el 2024 de 346.484 comunicaciones relevadas, lo cual, sumado a lo alcanzado en el cuatrienio anterior, implica un total de 3.012.510 comunicaciones.</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</si>
  <si>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</si>
  <si>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</si>
  <si>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</si>
  <si>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</si>
  <si>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</si>
  <si>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</si>
  <si>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</si>
  <si>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</si>
  <si>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</si>
  <si>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</si>
  <si>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</si>
  <si>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</si>
  <si>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Se ejecutaron acciones de asistencia técnica para fortalecer el despliegue, uso e implementación de los lineamientos de la Política de Gobierno Digital en 2 entidades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</si>
  <si>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Teniendo en cuenta la estrategia de acompañamiento a entidades definida por la Dirección de Gobierno Digital, en el plan de acción anual se establecieron metas mensuales (y por tanto trimestrales) incrementales de la siguiente manera: trimestre 1: 0.1%; trimestre 2: 0.2%; trimestre 3: 0.35%; trimestre 4: 1.35%, par un total acumulado de 2%.</t>
  </si>
  <si>
    <t>Se ejecutaron acciones de asistencia técnica para fortalecer el despliegue, uso e implementación de los lineamientos de la Política de Gobierno Digital en 22 entidades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</si>
  <si>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38 entidades  beneficiadas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</si>
  <si>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Teniendo en cuenta la estrategia de acompañamiento a entidades definida por la Dirección de Gobierno Digital, en el plan de acción anual se establecieron metas mensuales (y por tanto trimestrales) incrementales de la siguiente manera: trimestre 1: 0.1%; trimestre 2: 0.2%; trimestre 3: 77,5%; trimestre 4: 1.90%, par un total acumulado de 79,7%.</t>
  </si>
  <si>
    <t>Dirección Gobierno Digital</t>
  </si>
  <si>
    <t>E1-L2-1000</t>
  </si>
  <si>
    <t>https://mintic.sharepoint.com/:f:/r/gel/2024/PLANEACION%20Y%20FINANCIERA/005.%20PLAN%20ESTRAT%C3%89GICO%20SECTORIAL%20-%20PES/01%20TRIMESTRE?csf=1&amp;web=1&amp;e=nh1Dod</t>
  </si>
  <si>
    <t>De acuerdo con la acción correctiva propuesta por la OAPES, para el tratamiento del hallazgo 14 “Diseño de indicadores. Administrativa con presunta incidencia disciplinario” (auditoria de la CGR), desde la Dirección de  Gobierno Digital nos acogemos a la opción consistente en incluir en la parte cualitativa de los reportes trimestrales del PES, a partir del 3T, la información que permita saber el número de entidades  beneficiadas y/o participantes, así como su relación con el objetivo de la iniciativa.</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</si>
  <si>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</si>
  <si>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</si>
  <si>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</si>
  <si>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</si>
  <si>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Se ejecutaron acciones de asistencia técnica para fortalecer el despliegue, uso e implementación de los lineamientos de la Política de Gobierno Digital en 220 entidades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</si>
  <si>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Teniendo en cuenta la estrategia de acompañamiento a entidades definida por la Dirección de Gobierno Digital, en el plan de acción anual se establecieron metas mensuales (y por tanto trimestrales) incrementales de la siguiente manera: trimestre 1: 0.1%; trimestre 2: 0.15%; trimestre 3: 0.15%; trimestre 4: 1.1%, par un total acumulado de 1.5%.</t>
  </si>
  <si>
    <t>Se ejecutaron acciones de asistencia técnica para fortalecer el despliegue, uso e implementación de los lineamientos de la Política de Gobierno Digital en 195 entidades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</si>
  <si>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311 entidades beneficiadas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</si>
  <si>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Teniendo en cuenta la estrategia de acompañamiento a entidades definida por la Dirección de Gobierno Digital, en el plan de acción anual se establecieron metas mensuales (y por tanto trimestrales) incrementales de la siguiente manera: trimestre 1: 0.1%; trimestre 2: 0.15%; trimestre 3: 55%; trimestre 4: 1.15%, par un total acumulado de 56.4%.</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</si>
  <si>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</si>
  <si>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</si>
  <si>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</si>
  <si>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</si>
  <si>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Se avanzó en la meta con 269 servidores públicos que participaron en los espacios de transferencia de conocimiento a traves los cursos de gobierno digital " Talento Govtech"</t>
  </si>
  <si>
    <t>En cuanto al avance estimado, se tiene un avance menor debido a que estaba pendiente el lanzamiento de la estrategia, se espera que en segundo trimestre se tenga un avance significativo y se cumpla con los avances estimados del 1 y 2 trimestre.</t>
  </si>
  <si>
    <t>Se avanzó en la meta en el segundo trimestre con 3368 participantes en los espacios de transferencia de conocimiento a traves los cursos de gobierno digital " Talento Govtech"</t>
  </si>
  <si>
    <t>El avance registrado para el  2T es mayor al programado, por tanto no se evidencia retraso ni observaciones</t>
  </si>
  <si>
    <t>Se avanzó en la meta en el segundo trimestre con 4575 participantes en los espacios de transferencia de conocimiento a traves los cursos de gobierno digital " Talento Govtech", dentro de los cuales se encuentran beneficiados 2426 funcionarios públicos que participaron de la iniciativa</t>
  </si>
  <si>
    <t>El avance registrado para el  3T es mayor al programado, por tanto no se evidencia retraso ni observaciones</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</si>
  <si>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</si>
  <si>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</si>
  <si>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</si>
  <si>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Como resultado de las acciones de acompañamiento técnico especializado, y la disposición, uso y aprovechamiento de las herramientas, tutoriales y guias disponibles en el portal único de datos abiertos, se logró la verificación e identificación de 225 entidades del orden nacional y territorial que crearon nuevos conjuntos de datos, actualizaron conjuntos de datos existentes, y entidades que generaron nuevos usos a partir de datos tales como visualizaciones, historias con datos. Lo anterior se verifica a través del inventario de activos: https://www.datos.gov.co/dataset/Asset-Inventory-Public/uzcf-b9dh</t>
  </si>
  <si>
    <t>El avance registrado para el 1T es mayor al programdo, por lo tanto no se evidencia retraso ni observaciones</t>
  </si>
  <si>
    <t>Como resultado de las acciones de acompañamiento técnico especializado  , y la disposición, uso y aprovechamiento de las herramientas, tutoriales y/o guías disponibles en el portal de datos abiertos, se logró la verificación e identificación de 338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t>
  </si>
  <si>
    <t>Como resultado de las acciones de acompañamiento técnico especializado  , y la disposición, uso y aprovechamiento de las herramientas, tutoriales y/o guías disponibles en el portal de datos abiertos, se logró la verificación e identificación de 218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</si>
  <si>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</si>
  <si>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</si>
  <si>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</si>
  <si>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</si>
  <si>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</si>
  <si>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</si>
  <si>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$ 291.827.758.069</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</si>
  <si>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</si>
  <si>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</si>
  <si>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</si>
  <si>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</si>
  <si>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</si>
  <si>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En Generación TIC se han realizado articulaciones con aliados de MINTIC en la estrategia de divulgación del proyecto con: Los Patios Norte de Santander, Rectores de Liceos y Colegios de las Fueras Militares, Ubaque (Minterior), Gob del Metá y Agencia Nacional de Tierras (ANT).
Se llevó a cabo la realización del primer evento de socialización del proyecto Talento Tech en Tunja, al cual se registraron 490 personas llenando el aforo del auditorio y se dio inicio a la estrategia de formación híbrida.
En cuanto al proyecto de SENATEC, se avanza en convocatoria de instructores, contando a la fecha con 123 potenciales instructores que se encuentran en proceso de validación de la información, verificación de condiciones e inscripción en la plataforma SofiaPlus.
En Sociedad Digital se realizan acciones para la estructuración de la estrategia que se llevará a cabo para la vigencia actual y se han llevado a cabo reuniones con IBM, Fortinet y Tecnológico de Monterrey.</t>
  </si>
  <si>
    <t>programacion registrada 28 de junio, la informacion se tendra para el segundo trimestre</t>
  </si>
  <si>
    <t>Se suscribió el otrosí No. 2 con el operador Universidad Distrital para extenter el plazo de ejecución del proyecto por dos meses más, es decir, hasta el 30 de julio de 2024. El proyecto entra en etapa de cierre y se espera tener el reporte definitivo de personas certificadas al finalizar el mes de julio.
En cuanto a Talento Tech, ya culminó el primer ciclo de formación. se adelantó el proceso de licitación pública para la ejecución de las regiones 1, 2, 4, 5, 6 y 9. Se alcanzó la etapa de subsanaciones, teniendo audiencia de adjudicación programada.
Para la línea de formación en cursos cortos con reconocimiento en TI de SENATEC, se cuenta con 75.830 inscritos, 32.375 en formación, 7.099 certificados en habilidades digitales y 2.439 insignias. Se realiza la elaboración del plan de comunicaciones y estrategias que incrementen la certificación y la inscripción en todo el país.</t>
  </si>
  <si>
    <t>EN LINEA CON ASPA</t>
  </si>
  <si>
    <t>El proyecto Generación TIC se cerró en el mes de julio como estaba previsto, alcanzando las metas proyectadas.
En cuanto a Talento Tech, durante el tercer trimestre, se adjudicaron las regiones 1, 2, 4, 5, 6 y 9 y se dio inicio a la etapa de formación en estas regiones que tendrán ejecución 2024 - 2026. Por otra parte, al finalizar el tercer trimestre, avanzó el proceso de licitación pública para contratar la operación 2025-2026 en las regiones 3, 7 y 8 cerrando con la presentación de observaciones al proceso de evaluación.
Con Avanzatec, se realizaron eventos de lanzamiento en las diferentes regiones y Oracle, Huawei, Aws, Telefónica, IT realizan masterclass con los beneficiarios.</t>
  </si>
  <si>
    <t>EN LÍNEA CON ASPA</t>
  </si>
  <si>
    <t>Dirección de Economia Digital</t>
  </si>
  <si>
    <t>E1-L3-5000</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</si>
  <si>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</si>
  <si>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</si>
  <si>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</si>
  <si>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</si>
  <si>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</si>
  <si>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</si>
  <si>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finalizaron los documentos de estructuración para el proceso contractual del convenio a partir del cual se ejecutará el programa CiberPaz Sensibilizaciones, y se obtuvo la aprobación de la Subdirección de Gestión Contractual del MinTIC y la Oficina del Fondo Único de TIC.</t>
  </si>
  <si>
    <t xml:space="preserve">
El programa en este momento está por ser firmado y entrar en etapa de ejecución. Se tendrán reportes de avance sobre la meta a partir del segundo trimestre del año.</t>
  </si>
  <si>
    <t>Durante el segundo trimestre del año se da inicio a la ejecución del programa CiberPaz Sensibilizaciones que, como su nombre indica, tiene como fin sensibilizar a las personas del territorio nacional en el uso seguro y responsble de las TIC, lo que se logra a través de una gestión de agendamientos con entidades territoriales para atender a la población de instituciones y organizaciones con el material creado para este fin.</t>
  </si>
  <si>
    <t>A cierre del mes de septiembre, a través de campañas de sensibilización, eventos participativos y recursos pedagógicos, CiberPaz ha realizado alrededor de 883 jornadas de sensibilización que han logrado tener un 41,3% de avance sobre la meta de 1.100.000 personas sensibilizadas en el uso seguro responsable de las TIC, en 212  municipios de 30 departamentos del territorio nacional, impulsando a los colombianos para que se conviertan en una ciberciudadanía crítica y proactiva, capaz de utilizar la tecnología para el bien común.</t>
  </si>
  <si>
    <t>E1-L3-4000</t>
  </si>
  <si>
    <t>Cat: Fortalecimiento institucional como motor de cambio para recuperar la confianza de la ciudadanía y para el fortalecimiento del vínculo Estado-Ciudadanía	
Comp: Gobierno Digital para la gente</t>
  </si>
  <si>
    <t>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</si>
  <si>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</si>
  <si>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 xml:space="preserve">Contribución al aumento de la vinculación de entidades públicas al ecosistema de información pública digital </t>
  </si>
  <si>
    <t>Servicio de asistencia técnica
para la implementación de la
Estrategia de Gobierno digital</t>
  </si>
  <si>
    <t>Infraestructura de interoperabilidad, autenticación digital y carpeta ciudadana digital en operación*</t>
  </si>
  <si>
    <t xml:space="preserve">El indicador permite medir el número de Servicios Ciudadanos Digitales base: Interoperabilidad, Autenticación Digital y Carpeta Ciudadana Digital, que cuentan con la respectiva infraestructura para su operación en cada vigencia	</t>
  </si>
  <si>
    <t>Numero de servicios Ciudadanos Digitales que cuentan con su respectiva infraestructura en operación</t>
  </si>
  <si>
    <t>Se estan realizando mesas de trabajo en tre MinTIC y la AND para la estructuracion del Convenio interadministrativo que dara ejecucion a las actividades de Servicios Ciudadanos Digitales Base</t>
  </si>
  <si>
    <t>No aplica retraso ya que esta programado para ser reportado desde el segundo trimestre.
No se ha firmado el convenio interadministrativo entre el Ministerio de Tecnologias de la Informacion y las Comunicaciones</t>
  </si>
  <si>
    <t>En operación los 3 Servicos Ciudadanos Digitales Base: Autenticacion Digital, Interoperabilidad y Carpeta Ciudadana</t>
  </si>
  <si>
    <t>Se está realizando el levantamiento de la información, análisis y diágnostico de los sistemas que enmarcan los servicios ciudadanos digitales con el fin de priorizar las mejoras y evolutivos.</t>
  </si>
  <si>
    <t>Corporación Agencia Nacional Digital</t>
  </si>
  <si>
    <t>E1-L2-2000</t>
  </si>
  <si>
    <t>Entidades asistidas técnicamente*</t>
  </si>
  <si>
    <t>El indicador permite medir el número de entidades del orden nacional y territorial a las que se les brinde asistencia técnica para el aprovisionamiento e implementación de los servicios ciudadanos digitales, el cual corresponde a uno de los habilitadores de la Política de Gobierno Digital.</t>
  </si>
  <si>
    <t>Sumatoria de las entidades a las que se asiste técnicamente para su vinculación en el modelo de Servicios Ciudadanos Digitales en cada vigencia, incluyendo a las que se encuentran realizando el proceso de diagnóstico e integración de trámites a este.</t>
  </si>
  <si>
    <t>Al período de junio de 2024 se han realizado la vinculación de 60 entidades: 
*Interoperabilidad (46 entidades) 
*Autenticación (4 entidades)
*Carpeta Ciudadana (10 entidades)</t>
  </si>
  <si>
    <t xml:space="preserve">En el tercer trimestre se ha realizado el acompañamiento para integración a SCD y GOV.CO:
33 entidades </t>
  </si>
  <si>
    <t>Modelo operativo-financiero para lograr la autosostenibilidad de la operación de los SCD base implementado*</t>
  </si>
  <si>
    <t>El indicador permite evidenciar que se elabore, implemente y fortalezca el modelo operativo-financiero que permita lograr una ausostenibilidad de los Servicios Ciudadanos Digitales Base</t>
  </si>
  <si>
    <t>Medición de avance en la ejecución del Plan de Trabajo para la elaboración, implementación y fortalecimiento del modelo operativo-financiero que permita la autosostenibilidad de los Servicios Ciudadanos Digitales base</t>
  </si>
  <si>
    <t>Se elaboró el modelo operativo conforme a las condiciones del flujo de caja establecido para el cumplimiento del objeto del convenio, el Fondo Único de Tecnologías de la Información y las Comunicaciones desembolsará a la AGENCIA NACIONAL DIGITAL - AND el valor de su aporte al convenio por un valor $ 42.533.326.769, cuyo desembolso será en 4 desembolsos, el documento está en aprobación por parte de MinTIC. 
En concordancia con lo anterior, El fondo Único de TIC realizó el primer desembolso contemplado en el convenio por valor de nueve mil ochocientos setenta millones setecientos once mil ciento setenta y cinco pesos ($ 9.870.711.175) m/cte a la AGENCIA NACIONAL DIGITAL – AND, El cual se realizó el día 27 de junio del año 2024 con la orden de pago 211176524.</t>
  </si>
  <si>
    <t>Se elaboró el modelo operativo conforme a las condiciones del flujo de caja establecido para el cumplimiento del objeto del convenio, el Fondo Único de Tecnologías de la Información y las Comunicaciones desembolsará a la AGENCIA NACIONAL DIGITAL - AND el valor de su aporte al convenio por un valor $ 42.533.326.769, cuyo desembolso será en 4 desembolsos, el documento está en aprobación por parte de MinTIC. 
En concordancia con lo anterior, El fondo Único de TIC realizó el primer desembolso contemplado en el convenio por valor de nueve mil ochocientos setenta millones setecientos once mil ciento setenta y cinco pesos ($ 9.870.711.175) m/cte a la AGENCIA NACIONAL DIGITAL – AND.</t>
  </si>
  <si>
    <t>Desarrollos Digitales</t>
  </si>
  <si>
    <t>Productos Digitales Desarrollados</t>
  </si>
  <si>
    <t>acumulado</t>
  </si>
  <si>
    <t>El indicador permite medir el número de productos digitales desarrollados, en el marco de la asesoría y desarrollo de soluciones eficientes de transformación digital para entidades públicas y privadas</t>
  </si>
  <si>
    <t>Sumatoria de productos digitales generados a partir de los proyectos de soluciones de ciencia, innovación y tecnologias emergentes.</t>
  </si>
  <si>
    <t>Se desarrollaron convenios para el desarrollo de soluciones tecnologicas con: Ministerio de Transporte, ICETEX, Agencia Nacional de Infraestructura</t>
  </si>
  <si>
    <t>Programacion en linea con ASPA</t>
  </si>
  <si>
    <t>Para el período II trimestre de 2024 se celebraron los siguientes contratos:
*Contrato derivado 062-2024 (Mantenimiento preventivo, correctivo y evolutivo SIGEP II y FURAG III).
*Contrato Derivado 001 Marco FNA001-2024 (Prestar los servicios especializados de una fábrica de software para el desarrollo y mantenimiento y calidad de los sistemas de información no core del FNA).</t>
  </si>
  <si>
    <t xml:space="preserve">*Contrato derivado 042-2024 (Prestar servicios de operación y soporte para asegurar el correcto funcionamiento, disponibilidad, seguridad y continuidad de la Infraestructura como servicio- IaaS y de la Plataforma como servicio - Paas usada para la gestión de los Servicios de Información, Aplicativos, Portales y Micro sitios de la Nube Privada del Departamento Administrativo de la Función Pública).
*Convenio 1155-2024: (Aunar esfuerzos técnicos, administrativos y financieros para realizar los servicios de soporte, evolución, mantenimiento, operación, uso y apropiación de los Servicios Ciudadanos Digitales - SCD- (Interoperabilidad, Autenticación Digital, Carpeta Ciudadana Digital y Firma Digital), GOV.CO, SIGMI, Portal de Lenguaje Común de Intercambio y Mi Colombia Digital, que aporte al Estado colombiano la capacidad y eficiencia requerida para el proceso de transformación digital).
* Proyecto 09: Definición de interfaces del servicio de Interoperabilidad y  la plataforma de X-Road y piloto de GovStack  
</t>
  </si>
  <si>
    <t>Conformar una red de alianzas que permita fortalecer la generación de productos y servicios de la AND*</t>
  </si>
  <si>
    <t>El indicador permite evidenciar que se elabore, implemente y fortalezca la conformación de una red de alianzas para la Entidad que fortalezca la ejecución de los proyectos de CTI aplicada.</t>
  </si>
  <si>
    <t>Medición de avance en la ejecución del Plan de Trabajo establecido para cada vigencia para la conformación de una red de alianzas</t>
  </si>
  <si>
    <t>En atención al cumplimiento de los objetos de los contratos que se ejcutan actualmente se tiene las siguientes alianzas estratégicas:
OPITECH: Aliado para el proyecto de ICETEX-FS
TYS: Aliado para el proyecto ICETEX-MS
ADA: Aliado para el proyecto FURAG-SIGEP</t>
  </si>
  <si>
    <t>PROGRAMADO PARA REPORTAR EN DICIEMBRE 4T</t>
  </si>
  <si>
    <t>Para el período II trimestre de 2024 se realizaron las contrataciones de los siguientes aliados estratégicos para la prestación de servicios de los proyectos en ejecución por la AND:
*Contrato derivado 169-2024 -ADA (Prestacion Servicios proyecto DAFP)
*Contrato AND-162-2024 - GREENERGY (Soporta contrato 409-2023).
*Contrato AND-179-2024 - SENCINET (Soporta contrato 409-2023).
*Contrato AND-258-2024 - TYS (Prestacion servicios Mesa al proyecto ICETEX)
*Contrato AND-257-2024 - OPITECH (Prestación servicios Fabrica al proyecto ICETEX)
*Otrosí al Contrato AND-187-2024 - OPITECH (Prestacion servicios Fabrica al proyecto FNA).
*Otrosí al contrato 073-2024 - TYS (Prestacion de servicios de Mesa al proyecto ICETEX).
*Otrosí al Contrato 074-2024 - OPITECH (Prestación de servicios Fabrica al proyecto ICETEX).
*Contrato AND-259-2024 - ADA (Mantenimiento, correctivo y evolutivo Sigep)</t>
  </si>
  <si>
    <t>Contrato AND-303-2024 - TYS (Prestacion servicios Mesa al proyecto ICETEX) - Septiembre
Contrato AND-301-2024 - OPITECH (Prestación servicios Fabrica al proyecto ICETEX) - Septiembre
Contrato AND-285-2024 - OPITECH (Prestacion servicios Fabrica al proyecto FNA) - Agosto.
Contrato No. AE-AND-022-2024 ALIANZA ESTRATÉGICA (Unir esfuerzos, conocimientos y capacidad técnica para garantizar los servicios integrales para la operación y soporte de la infraestructura de los Servicios Ciudadanos Digitales (SCD), el Portal Único del Estado Colombiano gov.co, Mi Colombia digital, SIGMI y Lenguaje Común de intercambio, así como garantizar, mediante un modelo de fábrica de software, la especificación, desarrollo, implementación y mantenimiento para la evolución, de los SCD y otros servicios especiales y el desarrollo, implementación y migración de la solución “Mi Colombia Digital”</t>
  </si>
  <si>
    <t>Servicios de Información para la
implementación de la Estrategia
de Gobierno digital</t>
  </si>
  <si>
    <t>Herramientas tecnológicas de Gobierno digital implementadas*</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</si>
  <si>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</si>
  <si>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</si>
  <si>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</si>
  <si>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</si>
  <si>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</si>
  <si>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</si>
  <si>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</si>
  <si>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</si>
  <si>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</si>
  <si>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</si>
  <si>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El GIT de COLCERT se encuentra gestionando la totalidad los incidentes de seguridad reportados por las diferentes entidades públicas y privadas.</t>
  </si>
  <si>
    <t>La presente iniciativa ha sido desarrollada de acuerdo a lo previsto en el PAA  y en cumplimiento de los objetivos internos planteados por el área técnica.</t>
  </si>
  <si>
    <t>El GIT de COLCERT se encuentra gestionando la totalidad los incidentes de seguridad reportados por las diferentes entidades públicas y privadas, a su vez, viene gestionando espacio de gestión de conocimiento con entidades pública y privadas con el fin de prevenir se presente incidentes de seguridad digital.</t>
  </si>
  <si>
    <t>La presente iniciativa ha sido desarrollada de acuerdo a lo previsto en el PAA  y en cumplimiento de los objetivos internos planteados por el área técnica, debido a que se han gestionado  el 100% de los incidentes reportados.</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</si>
  <si>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</si>
  <si>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</si>
  <si>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</si>
  <si>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</si>
  <si>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</si>
  <si>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</si>
  <si>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El GIT de COLCERT se encuentra en los tiempos previstos para estructurar contractualmente este proyecto y ponerlo en ejeción durante el segundo semestre de 2024.</t>
  </si>
  <si>
    <t>De acuerdo con lo previsto en el PAA el presente proyecto se radicara y ejecutara durante el segundo semestre de 2024.</t>
  </si>
  <si>
    <t>Durante la vigencia 2024, se tiene implemetada la plataforma para la gestion de incidentes de seguridad digital operada por el GIT de COLCERT, a traves de la cual se pueden realizar los analisis de vulnerabilidades y el seguimiento a los imcidentes de seguridad digital. El area tiene proyectado para el 4T implementar un Centro de Operacion en Seguridad Digital (SOC) con el fin de apoyar la operacion del COLCERT</t>
  </si>
  <si>
    <t>SE TIENE PROGRAMADA PARA REPORTAR SU TOTALIDAD EN EL 4T</t>
  </si>
  <si>
    <t>Actualmente el área técnica se encuentra restructurando el proceso del SOC el cual se ha estado validando con la subdirección de gestión contractual y el FONDO con el fin de avanzar en el proceso contractual.</t>
  </si>
  <si>
    <t>El proceso públicado en el SECOP bajo el No. SAPM-004-2024 se fue desierto. Por consiguiente, el área técnica tuvo que restructurarlo nuevamente debido a la complejidad de la operación.</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</si>
  <si>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</si>
  <si>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</si>
  <si>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</si>
  <si>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</si>
  <si>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Actualmente el GIT de COLCERT se encuentra socializando el borrador de la metodología para las ICC en las mesas tecnicas con los diferentes sectores miembros del comité de seguridad digital con el fin de que se generen comentarios sobre el documento metodologia previa su publicación.</t>
  </si>
  <si>
    <t>El GIT de COLCERT viene desarrollando la metodología de las Infraestructuras Criticas Ciberneticas y la actualización de la guia de gestión de riesgos y gestión de incidentes con apoyo de CISA y la embajada de estados unidos, actualmente se espera la confirmación de la llegada del tecnico de CISA para el acompañamiento en la actualización del borrador y posterior levantamiento de las ICC del país.</t>
  </si>
  <si>
    <t>Actualmente el GIT de COLCERT viene desarrollando las mesas de trabajo internas y desde el comité nacional de seguridad digital con el fin de socializar y ajustar el documento de la metodologia para la identificación de las ICC previa públicación, A su vez, ha venido actualizando la guía de gestión de incidentes y de gestión de riesgos para articularla con la metodología.</t>
  </si>
  <si>
    <t>SE REPORTARA LA TOTALIDAD DEL CUMPLIMINERTO EN EL REPORTE DEL 4T, POR AHIRA EN PES SE REPOSRATN LOS AVNACES Y EN ASAP SE REPORTARA LA TOTALIDAD EN EL 4T</t>
  </si>
  <si>
    <t xml:space="preserve">El GIT de COLCERT viene desarrollando la metodología de las Infraestructuras Criticas Ciberneticas y la actualización de la guia de gestión de riesgos y gestión de incidentes . A partir del 8 de octubre contamos con la presencia del técnico de CISA y se espera poder concluir los documentos que hacen parte de la metodología y realizar unas mesas de acompañamiento con los diferentes sectores para realizar posteriormente el levantamiento de las ICC. </t>
  </si>
  <si>
    <t>Actualmente el GIT de COLCERT viene desarrollando las mesas de trabajo con el sector privado y paralelamente se han realizado los ajustes  al documento de la metodologia para la identificación de las ICC previa públicación, A su vez, ha venido actualizando la guía de gestión de incidentes y de gestión de riesgos para articularla con la metodología.</t>
  </si>
  <si>
    <t>Servicio de análisis de vulnerabilidades de seguridad digital</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</si>
  <si>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</si>
  <si>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</si>
  <si>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</si>
  <si>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El GIT de COLCERT se encuentra realizando a solicitud de parte los analisis de vulnerabilidades para las diferentes entidades públicas y privadas.</t>
  </si>
  <si>
    <t>El GIT de ColCERT ha gestido en su totalidad los analisis de vulnerabilidades solicitados por las diferentes entidades publicas y privadas hasta la fecha.</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</si>
  <si>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</si>
  <si>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</si>
  <si>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</si>
  <si>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</si>
  <si>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</si>
  <si>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</si>
  <si>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Según la directriz dada por la alta dirección los proyectos en formación en ciberseguridad serán desarrollados por la Dirección de Uso y Apropiación.</t>
  </si>
  <si>
    <t>durante el 2T se estuvo adelantando el proceso de contratacion, sin embargo el reporte esta programado para el 4T</t>
  </si>
  <si>
    <t>reporte en el 4T</t>
  </si>
  <si>
    <t>El COLCERT celebró en el mes de julio un convenio interadministrativo a través del cual se desarrollará la segunda versión del proyecto CLIC SEGURO con el fin de generar formaciones y sensibilizaciones en seguridad digital</t>
  </si>
  <si>
    <t>De acuerdo con los indicadores vinculados a la iniciativa en cultura de seguridad digital se hizó necesario reajustar el presupuesto del COLCERT y formular un proyecto en caminado a las formaciones y sensibilizaciones en seguridad digital,</t>
  </si>
  <si>
    <t>E1-L2-4000</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</si>
  <si>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</si>
  <si>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</si>
  <si>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</si>
  <si>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</si>
  <si>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</si>
  <si>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</si>
  <si>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</si>
  <si>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</si>
  <si>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</si>
  <si>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El MinTIC publicó para comentarios el proyecto de Resolución "Por la cual se modifica el artículo 5º de la Resolución MinTIC 2274 de 2013 y se deroga la Resolución MinTIC 1823", con el fin de contribuir con la garantía de los derechos a la libre expresión, reunión y asociación en el marco de la protesta social.
https://www.mintic.gov.co/portal/inicio/Sala-de-prensa/Noticias/334737:MinTIC-publica-para-comentarios-el-proyecto-de-Resolucion-que-modifica-la-Resolucion-2274-del-2013</t>
  </si>
  <si>
    <t>El avance se encuentra conforme lo planeado.</t>
  </si>
  <si>
    <t>El MinTIC publicó para comentarios el proyecto de Decreto “Por el cual se modifica el numeral 2 del artículo 2.2.8.4.4. del Decreto 1078 de 2015, Decreto Único Reglamentario del sector de Tecnologías de la Información y las Comunicaciones, para fijar la contraprestación periódica a cargo de los operadores postales para el período 2024 - 2026”, con el fin de reducir la contraprestación a 1,6% teniendo en cuenta el comportamiento del mercado postal con base en cifras e indicadores que abarcan información desde el año 2011 a la fecha.
https://www.mintic.gov.co/portal/inicio/Sala-de-prensa/Noticias/382549:Ministerio-TIC-publica-para-comentarios-el-borrador-del-Decreto-que-fija-la-contraprestacion-periodica-de-los-operadores-postales</t>
  </si>
  <si>
    <t>El MinTIC publicó para comentarios el proyecto de resolución por la cual se fijarán las condiciones para el servicio de Franquicia Postal, el uso de la Franquicia por correo electrónico postal, así como el procedimiento para el reconocimiento y pago asociados a estos.
El proyecto de resolución tiene como propósito unificar en un único acto reglamentario las condiciones de prestación de la Franquicia Postal tradicional, establecida en el artículo 47 de la Ley 1369 de 2009, y la novedosa Franquicia por correo electrónico postal prevista en el artículo 8 de la Ley 2213 de 2022, la cual se aplica para la notificación personal por medio de mensajes de datos en los procesos judiciales.
De la misma forma, en la resolución se establecen las condiciones para el reconocimiento y pago de este servicio al Operador Postal Oficial por parte del Fondo Único de Tecnologías de la Información y las Comunicaciones.</t>
  </si>
  <si>
    <t xml:space="preserve">Direcciónde Industria de Comunicaciones </t>
  </si>
  <si>
    <t>Direcciónde Industria de Comunicaciones</t>
  </si>
  <si>
    <t>E1-L1-7000</t>
  </si>
  <si>
    <t>SIN  OBSERVACIONES</t>
  </si>
  <si>
    <t>Beneficiarios de los trámites y servicios prestados para el fortalecimiento del sector tic y postal</t>
  </si>
  <si>
    <t>INDICASOR NUEVO SE REPORTA DESDE EL 3T</t>
  </si>
  <si>
    <t>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 que han accedido a los trámites y servicios prestados por la Dirección de Industria de Comunicaciones publicados en la página de la entidad.</t>
  </si>
  <si>
    <t>inclusion indicador ok</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</si>
  <si>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</si>
  <si>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</si>
  <si>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</si>
  <si>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</si>
  <si>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09feb2024 se publicó en el micrositio PSO del MinTIC el Aviso de Convocatoria para Manifestaciones de Interés del PSO2024 (asignación de permisos para uso del ERE móvil - fijo).
Entre el 12 y 14 feb se recibieron 27 registros de Manifestaciones de Interés, lo que se consolidó en el informe publicado en el micrositio de PSO el 15feb2024, lo cual concluye con la pluralidad de interesados para dar apertura al Proceso.
El 22feb2024 se publicó la Resolución 485 “Por la cual se declara la apertura del Proceso de Selección Objetiva No. 001 de 2024, cuyo objeto es el otorgamiento de permisos para el uso del espectro radioeléctrico en las bandas atribuidas a los servicios radioeléctricos fijo y móvil terrestre de conformidad con el Cuadro Nacional de Atribución de Bandas de Frecuencias - CNABF”.</t>
  </si>
  <si>
    <t>La meta fue cumplida en el primer trimestre con la apertura del Proceso de Selección Objetiva No. 001 de 2024.</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</si>
  <si>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</si>
  <si>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</si>
  <si>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</si>
  <si>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</si>
  <si>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Estudio de adjudicación o prórroga de la concesión del Operador Postal Oficial-OPO (Línea de Acción No 3): El proyecto no ha iniciado teniendo en cuenta que la concesión del Operador Postal Oficial se encuentra vigente hasta el mes de julio.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realizó acercamiento con la Subdirección de Competencias Digitales quien da contexto de los avances que se tienen frente al proyecto y coloca al tanto a la SAP de las acciones adelantadas y se recopila información que se había gestionado por parte de los responsables del proyecto en 2023. La información recopilada será utilizada para la estructuración del plan de trabajo que permita dar cierre a las líneas de acción en esta vigencia.</t>
  </si>
  <si>
    <t>La implementación de las líneas de acción del PMSP se verán reflejadas al finalizar el cuarto trimestre 2024.</t>
  </si>
  <si>
    <t>Estudio de adjudicación o prórroga de la concesión del Operador Postal Oficial-OPO (Línea de Acción No 3): Se dio inicio al contrato con la Financiera de Desarrollo Nacional el 10may2024, con el objeto de "Prestar servicios al Ministerio de Tecnologías de la Información y las Comunicaciones para realizar el análisis y valoración de la concesión del servicio de correo con el fin de proponer una solución que permita la operación de dichos servicios de manera eficiente y sostenible"; mediante radicados 241049603 y 241049604 FDN radicó formalmente en MinTIC, el entregable No 01 correspondiente al Informe de Modelo Financiero y el entregable No 02 referente al Informe de Hoja de Ruta Legal, insumos necesarios para la estructuración tanto desde el punto de vista legal como financiero de las decisiones a que hubiere lugar frente a la prórroga de la concesión del servicio de correo. Cabe precisar que, desde la suscripción del contrato con FDN a la fecha, se han realizado reuniones semanales junto con la DICOM, la SAP y asesores del Viceministerio de Conectividad, en la cual se informa sobre el avance del proceso y se determinan acciones que ayudan a mejorar tanto la velocidad como la calidad del proceso que permita dar continuidad a la concesión.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realizó reunión con el área de Transformación Digital donde la SAP asume el compromiso de elaborar encuesta dirigida a los operadores postales para darles a conocer las temáticas que dispone el Ministerio de manera gratuita que sean de interés para el desarrollo de los operadores (Marketing Digital, Analítica de Datos, entre otros). Esto con el fin de conocer el interés de cuales pueden ser desarrollados por los operadores; se compartió el piloto de encuesta al sector postal al GIT de Gestión y Sistemas de Información el 23may2024. (Programas compartidos con base en lo aportado en formación de parte de Subdirección de Transformación Digital (Coursera) y Subdirección de Transformación Sectorial (Tu negocio en línea); el 11jun2024 se compartió a los operadores postales encuesta de conocimiento de intereses del sector en materia de formación y apoyo en aspectos relacionados con comercio electrónico, haciendo uso de la oferta actual que tiene el MinTIC en cuanto a diplomados y acompañamientos asociados al tema. Lo anterior con el apoyo del GIT de Gestión y Sistemas de Información. A la fecha se registran 06 operadores interesados.</t>
  </si>
  <si>
    <t>Estudio de adjudicación o prórroga de la concesión del Operador Postal Oficial-OPO (Línea de Acción No 3): Se realiza sesión de socialización con el Viceministerio de Conectivdad, donde participan DICOM, SAP y FDN mostrando los resultados del análisis realizado al calculo del déficit del SPU y generando alternativas para ajustar dicho calculo partiendo de análisis de oferta y demanda del mismo y analizando los aspectos de mercado que deben ser tenidos en cuenta para la implementación de las propuestas.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estructuró mailing que invita a los operadores a tomar los cursos que están asociados a Marketing Digital en el paquete de SENATIC, que permita fortalecer sus competencias en temas de comercio electrónico y marketing digital en el ejercicio de su actividad habilitada.</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</si>
  <si>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</si>
  <si>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</si>
  <si>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</si>
  <si>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</si>
  <si>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</si>
  <si>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</si>
  <si>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</si>
  <si>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En la Sesión No. 97 de 2024 del de comité de trasferencias llevado acabo el día 12 de marzo se aprobó la Transferencia a favor de RADIO TELEVISIÓN NACIONAL DE COLOMBIA RTVC S.A.S. por la suma de SEIS MIL CIENTO DIECINUEVE MILLONES TRECIENTOS TREINTA MIL CUATROCIENTOS SETENTA Y DOS PESOS M/CTE. ($6.119.330.472), para el financiamiento del proyecto "Fortalecimiento de la radio pública en el territorio Nacional" cuyo objetivo es aumentar la cobertura de la red de radio pública en el territorio nacional. esto por unanimidad con 5 votos favorables</t>
  </si>
  <si>
    <t xml:space="preserve">La inicitavia fortalecimiento de la radio pública nacional, no ha tenido retrasos puesto se a desarrollado de acuerdo con el cronograma establecido </t>
  </si>
  <si>
    <t xml:space="preserve">El 5 de abril se expidiera la resolución 00326 "Por la cual se aprueba el financiamiento del proyecto Fortalecimiento de la radio pública en el territorio Nacional y se ordena una transferencia a favor de Radio Televisión Nacional de Colombia  RTVC S.A.S"
El día 30 de mayo de 2024 se realizo una reunión entre el MINTIC y RTVC para aprobar el plan de trabajo y cronograma de actividades en el marco de la Resolución 00326 del 5 de abril de 2024,aclarada por la Resolución 0378 del 23 de abril de 2024. el cual fue aprobado por el Dr. Manuel Eduardo Osorio Lozano Director de Industria de Comunicaciones y la Dra. Maria Cecilia Londoño Salazar Coordinadora del GIT de Fortalecimiento de Medios Públicos.
En el mes de junio se realiza el seguimiento de la ejecución de la resolución 00326 de 2024 por ello RTVC remitió solicitud de desembolso y documentos soporte mediante radicado 241047053 de junio 19 de 2024 con alcance mediante radicado 241051080 de junio 28 de 2024
</t>
  </si>
  <si>
    <t>Se ha retrazado el desembolso debido a demoras de radicaccion de los docuementos por parte de RTVC y por errores que se deben correjir en la resolucion de trasferencia.</t>
  </si>
  <si>
    <t xml:space="preserve">En relación con la implementación de tres (3) estaciones de radio en los municipios: Providencia (San Andrés y Providencia), El Espino (Boyacá) y el corregimiento Nazareth (La Guajira) a corte 30 de Septiembre se revisan diseños técnicos de estaciones a implementar a partir de la información obtenida de las visitas técnicas previas que tenían como propósito escoger los sitios en los que serán instaladas las mismas. Por consiguiente, se realiza estudio de mercado, el cual se encuentra en revisión para posteriormente iniciar el proceso de Invitación abierta. El dia 16 de septiembre se realizo el dsembolso de 6119330472 a RTVC para la realizacion del proyecto. </t>
  </si>
  <si>
    <t>Ya se supero los retrazos con el desembolso realizado el 16 de septiembre de 2024</t>
  </si>
  <si>
    <t>E1-L2-5000</t>
  </si>
  <si>
    <t>inclusion indicador pendiente</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</si>
  <si>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</si>
  <si>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</si>
  <si>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</si>
  <si>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</si>
  <si>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</si>
  <si>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</si>
  <si>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</si>
  <si>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</si>
  <si>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</si>
  <si>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este primer trimestre se ha fortalecido la televisión pública, no solo con la financiación de los planes de inversión de los operadores regionales para los que ya fueron asignados los recursos y se encuentran en ejecución, sino para proyectos adicionales como CARIBE COLORIDO, MUJER SIN MOLDE, MANOS CREATIVAS, TESOROS DEL CARIBE, VIVIR EN PLENITUD, FUERZA Y GLORIA para Telecaribe, Historias del cambio, Jóvenes que transforman, Contenidos Audiovisuales Especiales, divulgación e Industria, Lanzamientos contenidos transmedia “NO ES HORA DE CALLAR” de Teveandina, proyectos de contenidos de formación para Telecafe, todo estos proyectos fueron financiados en este primer trimestre, ya fueron desembolsados los recursos y los canales se encuentran en etapas de preproducción y producción de acuerdo a los cronogramas establecidos.
Por su parte RTVC fortalece la televisión pública y cumple con el objeto de su misionalidad durante lo corrido de la vigencia 2024, mediante la ejecución de los proyectos financiados durante el primer trimestre del 2024 por el Fondo Único TIC, los cuales se vienen desarrollando de acuerdo con el cronograma proyectado. Proyectos como Aventuras asombrosas, Canal educativo exploremos, generación de contenidos numerales 2.2 y 6.5 del acuerdo final para la terminación del conflicto y la construcción de una paz estable y duradera, producciones audiovisuales leyes de la república, Sistema informativo y producción transversal y Transmisiones especiales y nuevos contenidos de Presidencia de la República, fortalecen la parrilla de Canal Institucional y Señal Colombia.</t>
  </si>
  <si>
    <t>META CUMPLIDA EN EL 1T COMO ES DE MANTENIMIENTO SE LE SIGUE HACIENDO SEGUIMIENTO A LOS 9 OPERADORES DURANTE TODO EL AÑO RTVC al cierre de abril del 2024, ha fortalecido la parrilla de contenidos de la televisión pública y contenidos sonoros mediante la ejecución de los siguientes proyectos con los siguientes resultados: 138 horas al aire Canal Exploremos, 2.454 horas al aire y 15 contenidos multiplataforma de Emisoras de paz, 153 emisiones de Sistema informativo, 87 transmisiones de Transmisiones especiales de la Presidencia de la República. Adicionalmente con la financiación del proyecto Administración del Patrimonio Histórico de la Radio y la Televisión Pública a través de las TIC se han catalogado 1.975 documentos.
AL cierre de mayo, la convocatoria Historias del Cambio se sigue desarrollando con la entrega de estímulos para 300 cortometrajes de ficción, que alimentan las parrillas digitales de los canales regionales.  La plataforma cerró el 05 de junio ya que se completó el cupo de inscripciones de 1000 participantes antes de la fecha de cierre programada. Por otra parte la convocatoria JOVENES QUE TRANSFORMAN que entregará 750 estímulos para desarrollar filminutos documentales sobre casos e historias, de economía popular en las regiones cerró la plataforma el 05 de junio y al día de hoy se inscribieron 1.135 jóvenes de10 regiones del país.
RTVC al cierre de mayo del 2024, ha fortalecido la parrilla de contenidos de la televisión pública y contenidos sonoros mediante la ejecución de los siguientes proyectos con los siguientes resultados: 364 horas al aire Canal Exploremos, 4.307 horas al aire y 25 contenidos multiplataforma de Emisoras de paz, 205 emisiones de Sistema informativo, 114 transmisiones de Transmisiones especiales de la Presidencia de la República. Adicionalmente con la financiación del proyecto Administración del Patrimonio Histórico de la Radio y la Televisión Pública a través de las TIC se han digitalizado 1.855 documentos y catalogado 3.782 documentos, Canal Institucional 118 contenidos, y finalmente con la resolución de operación y funcionamiento – transferencia de Ley se publicaron un total de 931 contenidos.
Finalmente, a cierre de junio se presentaron proyectos destinados a fortalecer la producción de contenidos como el caso del canal Regional Teveandina se financio la propuesta de proyectos especiales 2024, la cual está conformada por los programas de: Se busca Gamer, Fanpesinos, Mi primer Sencillo y Aguaticos; estos proyectos Especiales 2024 están alineados con el propósito de fomentar una ciudadanía inclusiva, participativa y consciente. Teniendo en cuenta que no solo contribuirá al fortalecimiento de la programación del canal, sino que también promoverá valores esenciales en la sociedad.
En la convocatoria HISTORIAS DEL CAMBIO se inscribieron 1000 participantes. Se cerró con la convocatoria interna para profesionales de la graficación y músicos, de los 1000 participantes ya se inició proceso de selección por jurados. 
 La convocatoria JOVENES QUE TRANSFORMAN inscribió a 1134 jóvenes en 10 regiones el país. Ya se definieron las fechas finales de los talleres de formación que se realizará en cada una de las universidades del proyecto. 
La convocatoria RELATOS EN SERIE definió que este año el público objetivo de esta convocatoria con enfoque diferencial son Mujeres realizadoras/productoras audiovisuales víctimas del conflicto armado colombiano.</t>
  </si>
  <si>
    <t>La convocatoria HISTORIAS DEL CAMBIO a la fecha se encuentra en la etapa de curaduría audiovisual. Tiene 3 curadores audiovisuales quienes están verificando que los créditos de los audiovisuales coincidan con los releases aportados. De la misma manera, se está revisando que los audiovisuales no pasen del tiempo estipulado, ni duren menos, que contengan la cortinilla requerida y que cuenten con todos los permisos por parte del equipo, de música y locaciones. Por su parte la convocatoria JOVENES QUE TRANSFORMAN a la fecha se realizó 10 talleres en las 10 ciudades seleccionadas. Además, subieron a Spotify 3 capítulos nuevos del Podcast de Mocoa, Ocaña y Cartagena.  La convocatoria RELATOS EN SERIE las siete ganadoras están en proceso de hacer la primera entrega: el guion actualizado después de su proceso con los tutores.
Para a Telecaribe se aprobó una inversión para el fortalecimiento de la infraestructura técnica y eléctrica. Este proyecto está diseñado para soportar la carga operativa mediante el suministro de energía limpia y renovable, garantizando una operación eficiente e ininterrumpida. Además, para la remodelación y mejora de la infraestructura física, con el objetivo de preservar la memoria audiovisual y asegurar los procesos de producción y emisión de contenidos. Para el canal Teleislas se aprobó el Fortalecimiento de la infraestructura de la sede Teleislas el cual tiene por objetivo culminar el proyecto de construcción de la nueva sede de Teleislas, garantizando la operatividad plena del canal.
RTVC ha fortalecido la parrilla de contenidos de la televisión pública y contenidos sonoros mediante la ejecución de los siguientes proyectos con los siguientes resultados: 2266 horas al aire Canal Exploremos, 12.816 horas al aire y 65 contenidos multiplataforma de Emisoras de paz, 510 emisiones de Sistema informativo, 207 transmisiones de Transmisiones especiales de la Presidencia de la República. Adicionalmente con la financiación del proyecto Administración del Patrimonio Histórico de la Radio y la Televisión Pública a través de las TIC se han digitalizado 5.964 documentos y catalogado 9.352 documentos, Canal Institucional 280 contenidos. Por su parte, la interventoría desarrolló visitas de seguimiento y supervisión de las obligaciones a cargo del contratista AOM en el mes, verificando los mantenimientos realizados y la atención de las estaciones autorizadas a operar por RTVC.
A través de la asignación de los recursos provenientes del FUTIC, para el funcionamiento y operación de RTVC, se publicaron un total de 444 contenidos, distribuidos de la siguiente manera: 84 contenidos en la página web, 119 contenidos en Twitter/X, 77 contenidos en Facebook, 42 contenidos en YouTube, 51 en Instagram, 9 contenidos en TikTok, 62 contenidos en Threads para Señal Memoria. Así mismo desde Radio Nacional de Colombia se desarrollaron especiales por medio de la parrilla de programación. Se garantizó el servicio de la operación del sistema CLOSED CAPTION (método de transcripción de audio de un programa de televisión – en los contenidos audiovisuales de RTVC) realizando la subtitulación oculta de los diferentes programas del Canal Institucional.
Todos los operadores públicos de televisión siguen desarrollando sus planes de inversión 2024, generando nuevos contenidos multiplataforma, fortaleciendo las parrillas y conquistando nuevas audiencias.</t>
  </si>
  <si>
    <t>META CUMPLIDA</t>
  </si>
  <si>
    <t>GIT Medios Publicos</t>
  </si>
  <si>
    <t>E1-L2-6000</t>
  </si>
  <si>
    <t>https://mintic-my.sharepoint.com/:f:/r/personal/dmarino_mintic_gov_co/Documents/RESOLUCIONES%202023/ARCHIVO%20INTEGRATIC%202023?csf=1&amp;web=1&amp;e=18NcWj</t>
  </si>
  <si>
    <t>ya estaba en PES cumple</t>
  </si>
  <si>
    <t>Control integral de las decisiones en segunda instancia en los servicios de comunicaciones (Móvil/ no móvil), postal, radiodifusión sonora y televisión</t>
  </si>
  <si>
    <t xml:space="preserve">Resolver los recursos de apelación presentados por los vigilados. </t>
  </si>
  <si>
    <t>Vigilancia, Inspección y Control</t>
  </si>
  <si>
    <t xml:space="preserve">Transformación del modelo de vigilancia, inspección y control del sector tic </t>
  </si>
  <si>
    <t>Resoluciones que resuelven los recursos de apelación</t>
  </si>
  <si>
    <t>Porcentaje de resoluciones expedidas que resuelven los recursos de apelación en los términos de ley</t>
  </si>
  <si>
    <t>Este indicador busca resolver los recursos de apelación presentados por los vigilados.</t>
  </si>
  <si>
    <t>(Porcentaje de resoluciones expedidas dentro de los términos de Ley/Porcentaje de resoluciones recibidas dentro de los términos de Ley)*100</t>
  </si>
  <si>
    <t>Durante el primer tirmestre se resolvieron todos los recursos de apelación presentados por los vigilados, de la siguiente manera: de 10 recursos recibidos se resolvieron 10 recursos para un avance del 100% del indicador.</t>
  </si>
  <si>
    <t>Durante el segundo trimestre se resolvieron todos los recursos de apelación presentados por los vigilados de la sigueinte manera: de 34 recursos recibidos, se resolvieron 34 recursos de apelación para un avance del 100% del indicador.</t>
  </si>
  <si>
    <t>Durante el tercer tirmestre se resolvieron todos los recursos de apelación presentados por los vigilados, de la siguiente manera: de 20 recursos recibidos se resolvieron 20 recursos para un avance del 100% del indicador.</t>
  </si>
  <si>
    <t>GIT Apelaciones</t>
  </si>
  <si>
    <t>E1-L1-8000</t>
  </si>
  <si>
    <t>https://mintic.sharepoint.com/:f:/r/sites/grupoespecializadoderecursosyactuacionesadministrativas/Entregables%20ASPA%202024/2024/PRIMER%20TRIMESTRE%202024?csf=1&amp;web=1&amp;e=6807PQ</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</si>
  <si>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</si>
  <si>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</si>
  <si>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</si>
  <si>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</si>
  <si>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</si>
  <si>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</si>
  <si>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</si>
  <si>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$ 7.676.671.931</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</si>
  <si>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</si>
  <si>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</si>
  <si>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</si>
  <si>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</si>
  <si>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</si>
  <si>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</si>
  <si>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De acuerdo con la optimización de recursos en el marco de ejecución del proyecto Tu Negocio en Línea, se realizó una prórroga de dos meses con el fin de beneficiar 688 empresarios adicionales, cuyo cumplimiento se dio con corte al 29 de febrero de 2024.</t>
  </si>
  <si>
    <t>reporte total cuarto trimestre</t>
  </si>
  <si>
    <t xml:space="preserve">Entre el 1 y el 18 de junio de 2024 se recibieron 65 observaciones de 19 interesados a los pre pliegos de condiciones, en donde en su mayoria se solicitó ajustar los requisitos de experiencia mínima habilitante y la inclusión de actividades de formación para su cumplimiento, lo cual la entidad no acogió. Se publicaron los pliegos definitivos para observaciones hasta el 2 de julio. </t>
  </si>
  <si>
    <t xml:space="preserve">En el tercer trimestre del 2024 se realizó la adjudicación de la licitación para contratar el operador del proyecto Tu Negocio en Línea y se suscribió el contrato el 23 de agosto e inició la ejecución del proyecto el 5 de septiembre, previa aprobación de las pólizas. El 30 de septiembre se dio apertura a la convocatoria de inscripción de los posibles beneficiarios. </t>
  </si>
  <si>
    <t>E1-L2-7000</t>
  </si>
  <si>
    <t>https://mintic.sharepoint.com/:f:/r/direccion_economia_digital/Documentos%20compartidos/PLANEACI%C3%93N/PLAN%20ESTRAT%C3%89GICO%20S/2023-2026/Empresas%20y%20o%20empresarios/1er%20trimestre?csf=1&amp;web=1&amp;e=TZ2Lns</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</si>
  <si>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</si>
  <si>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</si>
  <si>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</si>
  <si>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</si>
  <si>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trabajó en la planeación de las estrategias que se desarrollarán en el marco del proyecto Potencia cuyo objetivo es fortalecer los ecosistemas de innovación digital del país incrementando la oferta tecnológica de los territorios con el propósito de aumentar la productividad de estos. Mediante este proyecto se beneficiarán 16.000 personas con herramientas para el desarrollo de habilidades en la generación de negocios digitales.</t>
  </si>
  <si>
    <t>se reportara en junio 28 _1.000 prsonas y el 20 de diciembre 15.000</t>
  </si>
  <si>
    <t xml:space="preserve">Se realizaron dos talleres para ciudadanos o emprendedores digitales:
Taller 01: ¿Cómo impulsar tu negocio a partir de la IA?
Taller 02: Estrategias de marketing con IA.
En total, se contó con la participación 1.377 personas en los dos talleres. </t>
  </si>
  <si>
    <t>Para el cumplimiento del indicador se estructuraron las estrategas de talleres en el marco de los proyectos de Emprendimiendo Digital, Sofisticación de Soluciones Tecnológicas e Integración Regional. De igual forma, se dio inicio al desarrollo de estos talleres presenciales y virtuales.</t>
  </si>
  <si>
    <t>El reporte total se realizará en el cuarto trimestre.</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</si>
  <si>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</si>
  <si>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</si>
  <si>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</si>
  <si>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</si>
  <si>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trabajó en la planeación de las estrategias que se desarrollarán en el marco del proyecto Potencia cuyo objetivo es fortalecer los ecosistemas de innovación digital del país incrementando la oferta tecnológica de los territorios con el propósito de aumentar la productividad de estos. Mediante este proyecto se beneficiaran 432 empresas con programas de acompañamiento, asistencia técnica o financiación para la Industria Digital, con el fin de impulsar la transformación productiva del país. </t>
  </si>
  <si>
    <t>se reportara el cuerto trimestre</t>
  </si>
  <si>
    <t>Durante el segundo trimestre del año se avanzó en los procesos precontractuales de los proyectos que componen la estrategia PotencIA de la siguiente manera:
Colombia 4.0: Se firmó el contrato de prestación de servicios de apoyo a la gestión 1282 de 2024 con Corferias SA para el desarrollo del Encuentro de Ecosistemas Digitales - Colombia 4.0. Se inició la estructuración de los términos de referencia de la muestra comercial del Encuentro de los Ecosistemas Digitales - Colombia 4.0, los cuales incluyen las condiciones de participación y selección de las empresas que participarían de este espacio, los beneficios que obtendrán, las causales de rechazo, entre otros apartados.
Emprendimiento Digital: El 06 de junio se firmó el convenio interadministrativo 1368-2024 entre el FUTIC y Fiducoldex / iNNpulsa. Posteriormente, el 21 de junio se aprobaron las pólizas y se firmó acta de inicio.
Sofisticación de Soluciones Tecnológicas: El 14 de junio se firmó el convenio interadministrativo 1367-2024 entre el Fondo Único de TIC y la Universidad Nacional.
Internacionalización: El 24 de junio se firmó el convenio interadministrativo 1369-2024 entre el FUTIC y Fiducoldex / ProColombia.</t>
  </si>
  <si>
    <t>Durante el tercer trimestre del año se avanzó en la ejecución de los proyectos que componen la estrategia PotencIA de la siguiente manera:
Colombia 4.0: Se realizó el proceso de convocatoria de muestra comercial teniendo como resultado la selección de las 50 empresas que contarán con un espacio físico durante Colombia 4.0 los días 30 y 31 de octubre.
Emprendimiento Digital: Se realizó el proceso de convocatoria y selección de los 300 equipos emprendedores y empresas de negocios digitales que serán beneficiados de este proyecto.
Sofisticación de Soluciones Tecnológicas: Se realizó el proceso de convocatoria y selección las 41 empresas que participarán en el proceso de asistencia técnica de este proyecto.
Internacionalización: Se dio inicio a la ejecución de las actividades del plan de trabajo que cuenta con 3 ejes estratégicos 1) Motivación, formación y adecuación, 2) Generar ventas internacionales recurrentes y 3) Atracción de inversión extranjera directa.</t>
  </si>
  <si>
    <t>Cat: Fortalecimiento institucional como motor de cambio para recuperar la confianza de la ciudadanía y para el fortalecimiento del vínculo Estado Ciudadanía Comp: Gobierno digital para la gente</t>
  </si>
  <si>
    <t>Fortalecimiento de los contenidos audiovisuales de la televisión pública.</t>
  </si>
  <si>
    <t>Aumentar la oferta de contenidos audiovisuales con valor público que respondan a la identidad, necesidades y preferencias de los colombianos</t>
  </si>
  <si>
    <t>No aplica</t>
  </si>
  <si>
    <t>Contenidos audiovisuales</t>
  </si>
  <si>
    <t>Número de contenidos audiovisuales producidos, transmitidos y/o emitidos a través de las pantallas de la televisión pública nacional</t>
  </si>
  <si>
    <t>Mide el número de contenidos audiovisuales producidos, transmitidos y/o emitidos a través de las pantallas de Señal Colombia y Canal Institucional que promuevan y fortalezcan el desarrollo cultural, democrático, educativo y ciudadano de sus audiencias.</t>
  </si>
  <si>
    <t>Sumatoria de contenidos audiovisuales producidos, transmitidos y/o emitidos a través de las pantallas de la televisión pública nacional</t>
  </si>
  <si>
    <t>Al cierre del I trimestre de la vigencia 2024,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2024. Frente al avance estipulado para el periodo de medición, se reporta la generación de los siguientes contenidos por canal:
•	Canal Institucional: 4 contenidos
•	Señal Colombia: 3 contenidos</t>
  </si>
  <si>
    <t>No aplica retraso teniendo en cuenta que este indicador está en línea con la programación del ASPA el cual contempla:
 I trimestre: 4 contenidos
II trimestre: 14 contenidos
III trimestre: 11 contenidos
IV trimestre: 3 contenidos
Lo anterior, para un total de 32 contenidos audiovisuales en la vigencia 2024,</t>
  </si>
  <si>
    <t>Al cierre del II trimestre de la vigencia 2024, desde RTVC se reporta el avance en la producción, transmisión y emisión de contenidos en las pantallas de la televisión pública nacional. A continuación se desagregan los contenidos generados por cada uno de los canales del Sistema de Medios Públicos:
- Señal Colombia: 6 contenidos.
- Canal Institucional: 6 contenidos
Teniendo en cuenta lo anterior, se visualiza un avance de 12 contenidos y un acumulado en la vigencia de 19 contenidos producidos, transmitidos y emitidos a través de las pantallas de TV pública nacional.</t>
  </si>
  <si>
    <t>No aplica retraso teniendo en cuenta que el reporte adicional de contenidos realizado en el I trimrestre y que este indicador está en línea con la programación del ASPA el cual contempla:
 I trimestre: 4 contenidos
II trimestre: 14 contenidos
III trimestre: 11 contenidos
IV trimestre: 3 contenidos
Lo anterior, para un total de 32 contenidos audiovisuales en la vigencia 2024,</t>
  </si>
  <si>
    <t>Al cierre del III trimestre de la vigencia 2024, desde RTVC se reporta el avance en la producción, transmisión y emisión de contenidos en las pantallas de la televisión pública nacional. A continuación se desagregan los contenidos generados por cada uno de los canales del Sistema de Medios Públicos:
- Señal Colombia: 4 contenidos.
- Canal Institucional: 4 contenidos.
Teniendo en cuenta lo anterior, se visualiza un avance de 6 contenidos en el trimestre y un acumulado en la vigencia de 27 contenidos producidos, transmitidos y emitidos a través de las pantallas de TV pública nacional.</t>
  </si>
  <si>
    <t>No aplica rezago teniendo en cuenta que se ha dado cumplimiento en la programación establecida para la vigencia.</t>
  </si>
  <si>
    <t>Radio Televisión de Colombia</t>
  </si>
  <si>
    <t>E1-L2-8000</t>
  </si>
  <si>
    <t>Unidades funcionales de televisión fortalecidas</t>
  </si>
  <si>
    <t>Número de unidades funcionales de televisión fortalecidas mediante la reposición e implementación de equipos y sistemas de televisión</t>
  </si>
  <si>
    <t>META CUMPLIDA EN LA VIGENCIA 2023</t>
  </si>
  <si>
    <t>Cat: Fortalecimiento institucional como motor de cambio para recuperar la confianza de la ciudadanía y para el fortalecimiento del vínculo Estado-Ciudadanía
Comp: Gobierno digital para la gente</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</si>
  <si>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</si>
  <si>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</si>
  <si>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t>
  </si>
  <si>
    <t>Contenidos para las plataformas de emisoras nacionales descentralizadas</t>
  </si>
  <si>
    <t>Horas de contenidos al aire y especiales, nacionales y descentralizados generados</t>
  </si>
  <si>
    <t xml:space="preserve">RTVC sus emisoras; Radio Nacional de Colombia y Radiónica deben ofrecer una programación radial diversa cultural, entretenida y de interés que difunda la cultura, la ciencia y promueven la generación de una sociedad mejor informada y con espacios para el reconocimiento de sus saberes. En este sentido, las emisoras de RTVC producen y realizan horas de contenidos de alta calidad dedicados a la actualidad de nuestro país y al desarrollo de las actividades culturales, artísticas, medioambientales y tecnológicas de Colombia y el mundo. Este indicador permite conocer el número de horas de programación desde las regiones y para las regiones, aprovechando la infraestructura que ha construido para ello y a la vez la necesidad de generar espacios que sean de real interés de las regiones. </t>
  </si>
  <si>
    <t>Sumatoria de Horas de contenidos al aire y especiales, nacionales y descentralizados generados en la vigencia</t>
  </si>
  <si>
    <t>Al cierre del I trimestre de 2024, la Subgerencia de Radio de RTVC a través de sus emisoras, ha generado un total acumulado de 5.796 horas de contenidos. A continuación, se desagrega las horas generadas por emisora:
• Radio Nacional de Colombia: 1.784 horas
• Radiónica: 1.558 horas
• Emisoras de Paz: 2.454 horas</t>
  </si>
  <si>
    <t xml:space="preserve">Las metas establecidas por trimestre según programación en el ASPA para la vigencia 2024 se relacionan a continuación:
I trimestre: 7.193 horas
II trimestre: 12.353 horas
III trimestre: 14.597 horas
IV trimestre: 10.057 horas
Frente a la progrmación, se presenta un rezago de 1.397 horas teniendo en cuenta que se encuentran en proceso de contratación, los equipos que generan los espacios en las emisoras. No obstante lo anterior, para el reporte del II trimestre de 2024 se normalizará el reporte y se reflejará el cumplimiento de la meta establecida. </t>
  </si>
  <si>
    <t>Durate el II  trimestre de 2024, la Subgerencia de Radio de RTVC a través de sus emisoras, generó un total  de 11.976 horas de contenidos. A continuación, se desagrega las horas generadas por emisora:
• Radio Nacional de Colombia: 3.459 horas
• Radiónica: 2.577 horas
• Emisoras de Paz: 5.940 horas
El total acumulado al cierre del I semestre de 2024 es de 17.772 horas.</t>
  </si>
  <si>
    <t>No aplica rezago. El indicador se encuentra en zona de cumplimiento según su programación.</t>
  </si>
  <si>
    <t>Durante el mes de Septiembre de la vigencia 2024, la Subgerencia de Radio a través de sus emisoras generó un total de 6.033 horas. La Dirección de Radio Nacional de Colombia generó un plan de acción desde las emisoras descentralizadas, que permitirá cumplir con las horas establecidas en la meta anual. A partir del mes de julio, se implementaron en la parrilla de programación programas nuevos, el primero es "Son de la música " los sábados de 2 a 6 de la tarde, Parrandeando los viernes de 10:30 pm a sábado a las 6: 00 a.m. y sábados de 8 pm a domingo 6:00 a.m, los lunes, parrandeando de 12 de la noche a 6 de la mañana y La Onda sonora de 10 am a 12 m, Colombia al aire los festivos de 12 m a 1 de la tarde y especiales de 2 a 6 de la tarde los festivos
A continuación, se desagrega las horas generadas por emisora:
- Radio Nacional de Colombia: 2.416 horas
- Radiónica: 964 horas
- Emisoras de Paz: 2.653
El total de horas del indicador al cierre del mes de Septiembre de 2024 es de 34.525</t>
  </si>
  <si>
    <t>No aplica rezago teniendo en cuenta que el avance se encuentra acorde a la programación inicial realizada para la vigencia.</t>
  </si>
  <si>
    <t>E1-L2-9000</t>
  </si>
  <si>
    <t>9.c. Aumentar de forma significativa el acceso a la tecnología de la información y las comunicaciones y esforzarse por facilitar el acceso universal y asequible a Internet en los países menos adelantados a más tardar en 2020 (MinTIC-Líder)</t>
  </si>
  <si>
    <t>Nuevos contenidos de radio producidos y emitidos</t>
  </si>
  <si>
    <t>La Radio pública a través de sus emisoras debe responder a las dinámicas que plantean las coyunturas informativas y a la vez fomentar la comprensión de los hechos. Por eso, corresponde a RTVC y sus emisoras, generar contenidos, que acompañen y expliquen los distintos eventos y/o situaciones que interpelan al país, por eso esta actividad asociada al indicador hace referencia a los contenidos especiales como la investigación (AIRE) de la parrilla de programación de las emisoras de la radio pública.</t>
  </si>
  <si>
    <t>Sumatoria de nuevos contenidos de radio producidos radio producidos y emitidos en la vigencia</t>
  </si>
  <si>
    <t xml:space="preserve">Al cierre del I trimestre de 2024, la Subgerencia de Radio de RTVC a través de sus emisoras, ha generado un total acumulado de 6 nuevos contenidos de radio producidos y emitidos así:
• Radio Nacional de Colombia: 3 contenidos
• Radionica: 3 contenidos
</t>
  </si>
  <si>
    <t>No se presenta rezago teniendo en cuenta que el avance se encuentra alineado a la programación del ASPA para la vigencia 2024 así:
I trimestre: 6 contenidos
II trimestre: 16 contenidos
III trimestre: 21 contenidos
IV trimestre: 12 contenidos</t>
  </si>
  <si>
    <t>Durante el II  trimestre de 2024, la Subgerencia de Radio de RTVC a través de sus emisoras, generó un total  de 16 nuevos contenidos de radio producidos y emitidos.así:
• Radio Nacional de Colombia: 9 contenidos
• Radiónica: 7 contenidos
El total acumulado al cierre del I semestre de 2024 es de 22 contenidos nuevos de radio producidos y emitidos.</t>
  </si>
  <si>
    <t>Durante el mes de Septiembre de la vigencia 2024, la Subgerencia de Radio a través de sus emisoras generó un total de 6 contenidos producidos y emitidos. A continuación, se desagrega los contenidos generados por emisora:
- Radio Nacional de Colombia: 3 contenidos especiales
- Radiónica: 3 contenidos especiales
El total acumulado en la vigencia es de 40 nuevos contenidos de radio producidos y emitidos.</t>
  </si>
  <si>
    <t>Se presenta un rezago de 3 contenidos teniendo en cuenta que los equipos que realizan la generación de nuevos contenidos, se completaron durante el III trimestre. Con lo anterior, se garantiza el cumplimiento de la meta establecida para la vigencia 2024.</t>
  </si>
  <si>
    <t>Contenidos digitales generados</t>
  </si>
  <si>
    <t>Número de contenidos digitales generados</t>
  </si>
  <si>
    <t>Las emisoras de la radio pública realizan el diseño, producción y divulgación de contenidos convergentes que permiten expandir el espectro de desarrollo de la radio, teniendo en cuenta que un alto componente del consumo actual de la radio, se realiza a través de las plataformas digitales, (páginas web, plataformas digitales y redes sociales) en las mismas se requiere realizar una serie de investigaciones especiales que ampliarán nuestros contenidos en el reconocimiento de los principios democráticos, la diversidad cultural y socioeconómica del país, así como de las oportunidades que la institucionalidad ofrece a los ciudadanos.</t>
  </si>
  <si>
    <t>Número de contenidos digitales generados en la vigencia</t>
  </si>
  <si>
    <t xml:space="preserve">Al cierre del I trimestre de 2024, la Subgerencia de Radio de RTVC a través de sus emisoras, ha generado un total acumulado de 1.998 contenidos digitales publicados, desagregados así por emisora: 
• Radio Nacional de Colombia: 1.430 contenidos
• Radiónica: 568 contenidos
</t>
  </si>
  <si>
    <t xml:space="preserve">Las metas establecidas por trimestre según programación en el ASPA para la vigencia 2024 se relacionan a continuación:
I trimestre: 2.486 contenidos
II trimestre: 3.100 contenidos
III trimestre: 3.990 contenidos
IV trimestre: 3.424 contenidos
Frente a la progrmación, se presenta un rezago de 488 contenidos teniendo en cuenta que se encuentran en proceso de contratación, los equipos que generan los espacios en las emisoras. No obstante lo anterior, para el reporte del II trimestre de 2024 se normalizará el reporte y se reflejará el cumplimiento de la meta establecida. </t>
  </si>
  <si>
    <t xml:space="preserve">Durante el II trimestre de 2024, la Subgerencia de Radio de RTVC a través de sus emisoras, generó un total  de 3.217 contenidos digitales publicados, desagregados así por emisora: 
• Radio Nacional de Colombia: 2.148 contenidos
• Radiónica: 1.069 contenidos
Se reporta un acumulado de 5.215  contenidos digitales publicados durante la vigencia 2024.
</t>
  </si>
  <si>
    <t>Durante el mes de Septiembre de la vigencia 2024, la Subgerencia de Radio a través de sus emisoras generó un total de 1.270 contenidos digitales publicados. A continuación, se desagrega los contenidos por emisora:
Radio Nacional de Colombia: 746 contenidos digitales
Radiónica: 524 contenidos digitales
El total acumulado en la vigencia es de 9.037 contenidos digitales publicados en las plataformas de RTVC.</t>
  </si>
  <si>
    <t>Se presenta un rezago de 539 contenidos teniendo en cuenta que los equipos que realizan la generación de nuevos contenidos, se completaron durante el III trimestre. Con lo anterior, se garantiza el cumplimiento de la meta establecida para la vigencia 2024.</t>
  </si>
  <si>
    <t>Emisoras de FM, de interés público clase "C" en las zonas más afectadas por el conflicto, a partir de la definición de los puntos geográficos</t>
  </si>
  <si>
    <t>Número de emisoras de FM implementadas de interés público clase "C" en las zonas más afectadas por el conflicto, en cumplimiento del PMI</t>
  </si>
  <si>
    <t>Este indicador permite hacer seguimiento y control a la implementación de las estaciones y estudios de radio en el territorio colombiano, en el marco del cumplimiento del numeral 6,5 “Herramientas de difusión y comunicación” del acuerdo de paz.</t>
  </si>
  <si>
    <t>Sumatoria de emisoras de FM implementadas en la vigencia</t>
  </si>
  <si>
    <t>En relación con el avance en la implementación de cuatro (4) emisoras de PAZ en los municipios Buenaventura (Valle del Cauca), Tierralta (Córdoba), Codazzi (Cesar) y Riosucio (Chocó), para el primer trimestre de 2024 se avanza en la ejecución del contrato 3054-2023 con el contratista Rohde &amp; Schwarz Colombia SAS, la firma del acta de inicio se realizó el 05 de enero de 2024, el primer pago del contrato equivalente al 10% del valor total se realizó el día 02 de febrero posterior a la entrega del Plan detallado de trabajo, Cronograma de actividades, Órdenes de compra y/o fabricación de los equipos. El contratista adelantó la importación y nacionalización de la mayoría de los elementos y equipos para las estaciones transmisoras y estudios de emisión, simultáneamente se adelantaron visitas a los sitios para evaluar las condiciones técnicas de cada uno de los predios donde se realizará el montaje de las soluciones y se adelantaron los contratos de arrendamiento para cada uno de los sitios, el contratista adelanta la configuración y conexión de los rack de equipos de estudios para ser enviados una vez se cuente con las adecuaciones necesarias en cada uno de los municipios objeto del contrato.</t>
  </si>
  <si>
    <t>No aplica rezago teniendo en cuenta que este indicador se formuló con frecuencia de reporte anual.</t>
  </si>
  <si>
    <t>Para el cumplimiento de la meta proyectada para la vigencia 2024, se implementarán cuatro (4) estaciones de radio en los municipios Agustín Codazzi (Cesar), Tierralta (Córdoba), Riosucio (Chocó) y Buenaventura (Valle del Cauca), con corte a 30 de Junio de 2024, todos los sitios para las estaciones se encuentran contratados a excepción de Tierralta (Córdoba) el cual tiene la documentación necesaria y solo está pendiente para la suscripción, una vez suscrito el contrato  se iniciarán las obras de acondicionamiento a cargo de RTVC y se entregará el sitio al contratista para que inicie el montaje de la estación, en los demás sitios ya se iniciaron obras.</t>
  </si>
  <si>
    <t>Para el cumplimiento de la meta proyectada para la vigencia 2024, se implementarán cuatro (4) estaciones de radio en los municipios Agustín Codazzi (Cesar), Tierralta (Córdoba), Riosucio (Chocó) y Buenaventura (Valle del Cauca). Con corte al 30 de septiembre de 2024, todos los sitios para las estaciones se encuentran en proceso de montaje con el fin de realizar entrega de las mismas durante el transcurso del IV trimestre de la vigencia 2024 de acuerdo con el cronograma establecido.</t>
  </si>
  <si>
    <t>Fortalecimiento institucional como motor de cambio para recuperar la confianza de la ciudadanía y para el fortalecimiento del vínculo Estado-Ciudadanía</t>
  </si>
  <si>
    <t>Fortalecimiento del Operador Postal Oficial</t>
  </si>
  <si>
    <t xml:space="preserve">Desarrollar estrategias que fortalezcan al Operador Postal como prestador de servicios que aporten al desarrollo del sector. </t>
  </si>
  <si>
    <t>No relacionan</t>
  </si>
  <si>
    <t>Mayor penetración en el sector gobierno</t>
  </si>
  <si>
    <t>Estrategia jurídica y operativa</t>
  </si>
  <si>
    <t>Con este indicador se busca tener acercamientos con Gobierno, y entidades, de manera que se puedan materializar acciones que permitan el fortalecimiento de la empresa como Operador Postal Oficial.</t>
  </si>
  <si>
    <t>Una estrategia jurídico - operativa disponible.</t>
  </si>
  <si>
    <t>Se avanzó con encuentros importantes con entidades como Previsora, Satena, SENA, entre otros encuentros con el fin de consolidar y avanzar en alianzas estratégicas para el fortalecimiento del servicio.
4-72, en su destacada participación en la Cumbre de Gobernadores en Cartagena, estableció conexiones cruciales a nivel regional y nacional, fortaleciendo su red de contactos.</t>
  </si>
  <si>
    <t>La meta está definida para reportar al final de la vigencia 2024, la cual se proyecta cumplir de acuerdo con lo planeado.</t>
  </si>
  <si>
    <t>Durante el segundo trimestre del año se adelantaron diferentes actividades y se participaron en importantes eventos, destacándose en la promoción de nuevos servicios y en la mejora continua de sus operaciones. Promoción en Medios de Comunicación. Visitas y Reuniones Gubernamentales.  Participación en el Congreso ANDESCO 2024</t>
  </si>
  <si>
    <t>PROGRAMACION DE LA META PARA EL 4T</t>
  </si>
  <si>
    <t>Se realizaron actividades comerciales y de posicionamiento de marca que permitieron tener un mayor relacionamiento con diferentes públicos de interés entre los que se destacan: entidades públicas, privadas y personas naturales. Se realizó la participación en eventos de cumbre ministerial latinoamericana y del Caribe por la Inteligencia Artificial, evento que contó con la participación de 19 países y tuvo como anfitriones al presidente de la república, Gustavo Petro y al ministro TIC, Mauricio Lizcano. Participación en el Foro de calidad y Operaciones organizado por la Copresidencia de los Grupos de Operaciones y Calidad, Post Aruba y la secretaria General de la Unión Postal de las Américas, España y Portugal (UPAEP). Se realizó el lanzamiento de la emisión filatélica en conmemoración de los 90 AÑOS de la ESCUELA NAVAL DE SUBOFICIALES ARC. En compañía de la Asesora del Viceministerio de Conectividad, Carolina Figueredo tiene menú contextual. Además se realizó la Participación en la Comisión sexta del Senado, acompañando al Ministro de las TIC, Mauricio Lizcano y a la Ministra de Ciencia y Tecnología, Yesenia Olaya, en su intervención relacionada con la ejecución de proyectos de innovación en Colombia a partir de la Inteligencia Artificial.</t>
  </si>
  <si>
    <t>Programación de la meta para el 4T</t>
  </si>
  <si>
    <t xml:space="preserve">Servicios Postales Nacionales </t>
  </si>
  <si>
    <t>Servicios  Postales Nacionales</t>
  </si>
  <si>
    <t>E1-L2-10000</t>
  </si>
  <si>
    <t>Potencializar los servicios postales de pago del OPO</t>
  </si>
  <si>
    <t>Número de oficinas donde prestamos el servicio</t>
  </si>
  <si>
    <t xml:space="preserve">Este indicador mide la ampliación cobertura de Servicios Financieros (Giros Nacionales e Internacionales) en puntos propios y colaboradores. </t>
  </si>
  <si>
    <t>Sumatoria del número de oficinas donde prestamos servicios financieros (la sumatoria aplica para cada vigencia, sin embargo no es acumulativa, al ser una tipologia Flujo, para el avance del cuatrienio se toma el resultado de la ultima vigencia, no se suman las vigencias)</t>
  </si>
  <si>
    <t>Acercamiento con potenciales alianzas estratégicas, evaluando opciones de integración entre las partes.
Se ha llevado a cabo la vinculación de nuevos colaboradores con Coguacimales (10) y a través de la alianza con Serlogyc (33) para un total de 816 colaboradores a Febrero 2024.</t>
  </si>
  <si>
    <t>Se tienen habilitados 895 puntos de atención para la prestación del servicio postales de pago, correspondiente a 104 puntos de venta propios. Por otro lado, de acuerdo con el acercamiento con los colaboradores empresariales y la respectiva actualización de la información, están habilitados 35 puntos para servicios postales de pago internacionales y 756 para servicios postales nacionales.</t>
  </si>
  <si>
    <t>A la fecha se tiene habilitado 93 puntos de atención para la prestación del servicio postales de pago, correspondiente a: 58 puntos de venta propios, donde se ofrecen tanto servicios de giros nacionales como giros internacionales; y 35 puntos que ofrecen giros internacionales, por medio de un contrato de colaboración empresarial, donde a la fecha continuamos con el proceso comercial y técnico para ampliar la capilaridad del servicio con la adición de nuevos puntos.
Asimismo, continua el proceso para realizar la migración de los puntos de venta propios al nuevo modelo de aliados, con el cual se espera ampliar la cobertura de servicios postales de pago a nivel nacional.</t>
  </si>
  <si>
    <t>Desarrollo del OPO como proveedor servicios de internet.</t>
  </si>
  <si>
    <t>Estrategia Comercial como proveedor servicios de internet.</t>
  </si>
  <si>
    <t xml:space="preserve">Este indicador permite realizar el diagnóstico y posterior viabilidad para la implementación de la estrategia comercial identificada. </t>
  </si>
  <si>
    <t>Una estrategia comercial disponible.</t>
  </si>
  <si>
    <t>Se avanza en un diagnóstico preliminar con el fin de identificar como se debería realizar la actualización de la infraestructura TIC 4-72.
Se adelantaron las verificaciones de los insumos necesarios para la construcción del diagnóstico final el cual se encuentra en revisión final de las consideraciones financieras.</t>
  </si>
  <si>
    <t>Se realizó un análisis de mercado detallado para identificar el potencial de crecimiento y demanda de servicios de internet y ciberseguridad en las áreas de operación de 4-72. El estudio incluyó la recopilación de datos estadísticos sobre acceso a internet, niveles de seguridad informática y tendencias tecnológicas, destacando las iniciativas gubernamentales y privadas para mejorar la conectividad, el análisis del mercado satelital y los principales actores globales y locales.</t>
  </si>
  <si>
    <t>Se cuenta con el documento que relaciona la información correspondiente a los requisitos y trámites para ofrecer el servicio de internet en Colombia, los cuales se deben adelantar principalmente ante el Ministerio de Tecnologías de la Información y las Comunicaciones MINTIC. De acuerdo con el análisis jurídico realizado.
Se cuenta con la evaluación tecnológica y los recursos necesarios para la implementación del servicio de internet. Determinando las opciones de infraestructura y equipamiento, considerando las necesidades actuales y futuras.</t>
  </si>
  <si>
    <t>servicios Postales Nacionales</t>
  </si>
  <si>
    <t>Ejecución del proyecto CO de Gestión Documental Bogotá</t>
  </si>
  <si>
    <t>Cumplimiento al plan de trabajo definido por vigencia</t>
  </si>
  <si>
    <t>N/A_meta cumplida en 2023</t>
  </si>
  <si>
    <t>SIN PROGRAMACION PARA 2024</t>
  </si>
  <si>
    <t>Sin programación para 2024</t>
  </si>
  <si>
    <t>Implementación de modelo de transporte propio</t>
  </si>
  <si>
    <t>Número de rutas nacionales intervenidas</t>
  </si>
  <si>
    <t>Este indicador permitirá un seguimiento a la operatividad de las rutas nacionales que movilizan carga entre las regionales de Servicios Postales Nacionales S.A.S.</t>
  </si>
  <si>
    <t xml:space="preserve">Rutas nacionales disponibles </t>
  </si>
  <si>
    <t xml:space="preserve">Al primer trimestre 2024 la operación en las 7  rutas nacionales se dio de manera normal, se hace seguimiento a cada una de las rutas en cuanto a tiempos y recorridos entre los COR </t>
  </si>
  <si>
    <t xml:space="preserve">A segundo trimestre de la presente vigencia al realizar seguimiento a las 7 rutas nacionales, se evidencia que el servicio de movilización de carga se ha prestado sin ninguna novedad operativa; sin embargo se identifican diferentes acciones de mejora en toda la cadena logística para tener una mejor eficiencia operativa. </t>
  </si>
  <si>
    <t>Si bien se ha presentado en su mayoría normalidad en la prestación del servicio durante el tercer trimestre del año para la primera semana de septiembre, se presentaron novedades de orden público en gran parte del territorio nacional, dado que ocurrieron bloqueos en las ciudades principales resultado del Paro Camionero, situación que impidió la movilización de carga entre la Central de tratamiento ubicada en Bogota y algunas sedes regionales, situación que obliga a Servicios Postales Nacional S.A.S a buscar alternativas en los recorridos, con el objetivo de mitigar los tiempos de movilización así como garantizar la prestación del servicio a cabalidad. Las siguientes rutas presentaron novedades en los recorridos tanto en la salida a ruta como en el recorrido de estas: Bogotá Medellín, Bogotá Cali, Bogotá Villavicencio Bogotá Ibagué Neiva Bogotá Bucaramanga Bogotá Eje cafetero</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</si>
  <si>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</si>
  <si>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</si>
  <si>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</si>
  <si>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</si>
  <si>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</si>
  <si>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</si>
  <si>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</si>
  <si>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Durante este primer trimestre se llevó a cabo el proceso de contratación de los 3 estudios de audiencias: Kantar Ibope, Centro Nacional de Consultoría y GlobalNews. Los estudios previos y del sector fueron aprobados y llevados a comité, donde se adelantó la firma de los contratos.
Actualmente los canales de televisión se enfrentan a un entorno mediático cada vez más competitivo y diversificado, donde la atención del espectador es un recurso valioso y limitado. En este contexto, los estudios de audiencias desempeñan un papel crucial para comprender y adaptarse a las preferencias y comportamientos de la audiencia. 
Estos 3 estudios contratados permiten a los operadores públicos de televisión comprender mejor su publico objetivo, evaluar la efectividad de los contenidos, orientar la estrategia publicitaria, tomar decisiones estratégicas, adaptarse a los cambios del mercado, entre otros.</t>
  </si>
  <si>
    <t>Los estudios de audiencia son esenciales para un canal de televisión público porque permiten al medio de comunicación comprender mejor el comportamiento de su audiencia y adaptar las estrategias de programación en consecuencia y de forma objetiva. Gracias a los estudios de audiencia, se los operadores públicos vienen diseñando políticas continuas de mejora de la calidad de la programación en virtud de los intereses y las preferencias de los consumidores.
Durante abril y mayo se realizaron más de 64 informes de audiencias para la televisión pública, donde se analizan variables de rating, alcance, tiempos de consumo, sexo, nivel socioeconómico, edad, entre otros; los cuales ayudan a planear nuevas estrategias para la producción y coproducción de contenidos para los canales públicos. También se brinda información sobre consumo de plataformas OTT y televisión por suscripción. 
A cierre de junio, se inicia el desarrollo de la encuesta a nivel regional, para conocer el uso de la televisión analógica y la Televisión Digital Terrestre – TDT; y el nivel de conocimiento de esta tecnología y el efecto de las acciones y estrategias desplegadas por el MinTIC para fomentar la TDT. Además, se realizaron 31 informes más de audiencias para los operadores públicos de televisión.</t>
  </si>
  <si>
    <t>Los estudios de audiencias permiten a cada uno de los canales regionales, RTVC y MinTIC; comprender cómo las audiencias consumen los contenidos, en qué pantallas, horarios, regiones o estrato socioeconómico, mediante televisión abierta o cerrada; tomando datos de años atrás o el monitoreo de la televisión en tiempo real. Además, de los beneficios para la producción de nuevos contenidos y el planteamiento de estrategias de la televisión pública; los estudios contratados son los que ayudan a monetizar los contenidos. 
Desde el GIT apoyamos a cada uno de los canales buscando fortalecer la TV pública; entregando diariamente a sus gerentes y sus equipos de audiencias un resumen ejecutivo del comportamiento de los canales el día anterior. Además, informes mensuales que resumen comportamientos de las audiencias de la TV Pública y las perspectivas de la industria de la televisión, así como las condiciones del servicio desde el punto de vista de los mercados que lo conforman, con una perspectiva de multiplataforma, entre otros. Ya son más de 190 informes de audiencias que se han realizado para los operadores públicos regionales y el operador nacional RTVC.
El GIT de Medios Públicos con los estudios de audiencias atiende las solicitudes del Gobierno y del MinTIC, para el monitoreo y análisis de alocuciones, contenidos financiados por el fondo, comunicados de prensa, programas de televisión, o cualquier contenido televisivo de interés que se transmita mediante los canales públicos o privados.</t>
  </si>
  <si>
    <t xml:space="preserve"> META CUMPLIDA</t>
  </si>
  <si>
    <t>E1-L2-11000</t>
  </si>
  <si>
    <t>https://mintic.sharepoint.com/:f:/r/ViceministerioTI/GITFSMP/Documentos%20compartidos/Soportes%20Plan%20Estrat%C3%A9gico%202023/Estudios%20e%20informes%20de%20medici%C3%B3n%20de%20audiencias%20e%20impacto%20de%20contenidos?csf=1&amp;web=1&amp;e=sE1N6K</t>
  </si>
  <si>
    <t>inlusion indicador hallazgo 14 ok</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</si>
  <si>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</si>
  <si>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</si>
  <si>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</si>
  <si>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</si>
  <si>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En el marco del evento AndinaLink realizado en Cartagena en marzo, se realizaron 16 paneles académicos con expertos de la industria audiovisual. Además, se realizó un encuentro sobre Derechos de Autor el cual contó con la participación de expertos en el tema y en el que se beneficiaron los operadores públicos de televisión, las empresas participantes de las convocatorias audiovisuales organizadas por MINTIC y el público general. Con estos eventos se dio apertura a los procesos que buscan formar el talento de los canales públicos para desarrollar contenidos en otras plataformas. Además, formar y actualizar a los productores y realizadores de contenidos multiplataforma digitales. Fueron muchos los agentes de la industria beneficiados con paneles.</t>
  </si>
  <si>
    <t>programacion en linea con aspa</t>
  </si>
  <si>
    <t>Durante el Festival de Cine Cartagena de Indias (FICCI), que se celebró el 18 y 19 de abril de 2024, se desarrollaron tres talleres sobre inteligencia artificial en la producción de guiones, producción audiovisual y producción musical, como parte de la agenda académica del festival. Estos talleres proporcionaron un espacio para el aprendizaje y el debate sobre la integración de tecnologías en las industrias creativas, contando con la participación de expertos nacionales y una audiencia total de 83 asistentes. Además, el 17 de abril, se realizó un evento de lanzamiento con 312 asistentes, organizado por el Ministerio de Tecnologías de la Información y las Comunicaciones de Colombia y RTVC, donde se presentaron las nuevas producciones que serán transmitidas durante el año 2024.
En mayo, en el corregimiento de Almagra, ubicado en los Montes de María, Departamento de Bolívar, se realizó una jornada de capacitación centrada en la creación de contenidos y la participación en convocatorias audiovisuales del Ministerio TIC de Colombia. Esta sesión de formación estuvo dirigida por el equipo de CNC, parte del proyecto de Formación de Promoción Audiovisual Colombia PAC, en colaboración con el Canal Telecafé y el GIT de Medios Públicos del Ministerio TIC. La actividad contó con la integración de Mujeres Cabezas de Familia y jóvenes productores audiovisuales, sumando un total de 115 participantes de la comunidad local.
También se desarrolló el proyecto de creación audiovisual con la comunidad LBGTI de la región de la Guajira. El proyecto llevó a cabo una importante colaboración audiovisual que culminó en la producción y transmisión en vivo del Reinado del DIVIDI, en alianza con el Canal Telecaribe. Este evento fue parte central de las celebraciones y contó con la participación de la comunidad LGBTI de la región, destacando su rica diversidad y promoviendo la inclusión de una población históricamente marginada.
En junio se desarrolló el evento especial de premiación a los ganadores de la convocatoria Abre Cámara 2024. Este evento fue la culminación de un proceso competitivo y enriquecedor para reconocer y celebrar la creatividad, el talento y el esfuerzo de las casas productoras audiovisuales, MiPymes, grupos étnicos y canales locales y comunitarios sin ánimo de lucro de todo el país. 
También, el Canal Televisión Regional del Oriente (TRO) celebró su 29 aniversario con una serie de actividades formativas en Bucaramanga y Cúcuta, respectivamente. El evento, titulado "Tendencias de las comunicaciones y producción audiovisual," reunió a expertos, académicos y profesionales del sector audiovisual para compartir conocimientos y experiencias en torno a las nuevas tendencias y desafíos en la industria. Realizar estas actividades de actualización y formación audiovisual es crucial para el desarrollo de la industria en las regiones, y particularmente en el Gran Santander. Estas jornadas de formación permiten a los profesionales del sector estar al tanto de las últimas tendencias, tecnologías y metodologías, lo que a su vez mejora la calidad y competitividad de las producciones locales. Este evento contó con la participación de 108 personas en Bucaramanga y 85 en Cúcuta, para un total de 193 personas.
Finalmente, se llevó a cabo una enriquecedora Charla PAC titulada "Transmedia: El Arte de Contar Historias de lo Lineal a lo Interactivo en Múltiples Plataformas". La charla contó con la asistencia de 105 personas, quienes se beneficiaron de las presentaciones y discusiones sobre las últimas tendencias en producción transmedia.</t>
  </si>
  <si>
    <t>Se realizó el FESTIVAL INTERNACIONAL DE LA IMAGEN GEOPOIESIS donde se propone un llamado a reconsiderar nuestras relaciones con el entorno natural y los paisajes culturales, una intersección entre la geografía y la imaginación humana. Por esto, la Geo-poiesis emerge como un concepto interdisciplinario que encarna la confluencia de la tierra ('geo') y la creación ('poiesis'). El Festival realizó 20 Conferencias en el Seminario Internacional, 13 Paisajes Sonoros, 20 Conversaciones, 9 Workshops, 65 Obras en la Muestra de Cine(y)Digital, 33 Exhibiciones (17 en Bogotá y 16 en Manizales), 20 Obras en la Muestra Monográfica de Media Art, 27 Puentes Sonoros, 1 Coloquio Interdoctoral (UCaldas, UTadeo y UPB) y un Foro Académico Internacional en Diseño y Creación en el que se presentaron 72 ponencias, 10 Pósters y 6 Paneles. Contó con la asistencia de 5.799 personas en sus diferentes ciudades, Bogotá, Manizales, La Dorada y Chinchiná.
También se realizó el "ENCUENTRO ACADÉMICO NACIONAL DE MEDIOS AUDIOVISUALES Y MULTIMEDIALES ALTERNATIVOS, COMUNITARIOS E INDEPENDIENTES DE COLOMBIA que se llevó a cabo en la ciudad de Armenia, departamento del Quindío. Se realizaron Masterclass Internacionales como los "Retos de Regulación y Autorregulación en el Entorno Digital" y Creatividad e Innovación para la Comunicación Hoy. Además, se realizaron talleres como Voces Diversas, Enfoque Investigativo, Enlace Comunitario, entre otros. También paneles académicos como: Construcción de Políticas Públicas para los Medios Alternativos, Tecnología e Infraestructura, Financiamiento y Sostenibilidad, Reconocimiento e Inclusión, Prevención y Atención de Violencias y Cualificación y Desarrollo Humano, Formalización y Asociatividad. El evento contó con la inscripción de 1.505 personas. 
Finalmente se financio el Plan de comunicaciones TDT que tiene como objetivo Informar y difundir ampliamente a toda la población, sobre la necesidad de actualizar los dispositivos receptores de señal para implementar la televisión digital terrestre (TDT).</t>
  </si>
  <si>
    <t>https://mintic.sharepoint.com/:f:/r/ViceministerioTI/GITFSMP/Documentos%20compartidos/Soportes%20Plan%20Estrat%C3%A9gico%202023/Capacitaciones%20en%20temas%20relacionados%20con%20el%20modelo%20de%20convergencia%20de%20la%20televisi%C3%B3n%20p%C3%BAblica?csf=1&amp;web=1&amp;e=loZdwa</t>
  </si>
  <si>
    <t>Servicio de producción y/o coproducción de contenidos convergentes</t>
  </si>
  <si>
    <t>Personas beneficiadas con Estímulos entregados a través de convocatorias</t>
  </si>
  <si>
    <t>Con los estímulos otorgados por las convocatorias Abre Cámara y Territorios al Aire, se logró fortalecer la industria audiovisual, dar vida a nuevas ideas de contenidos multiplataforma para el país y crear nuevos empleos en el sector audiovisual.</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</si>
  <si>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</si>
  <si>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</si>
  <si>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</si>
  <si>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La convocatoria ABRE CAMARA inicia su proceso de apertura donde entregará estímulos para más de 90 producciones audiovisuales con estándar internacional en diferentes formatos (Documental, ficción, web, animación, transmedia, etc). En el primer trimestre se publicó el borrador de condiciones de participación y se publicaron los siguientes documentos:
•	Resolución de Apertura
•	Condiciones de Participación
•	Anexos
•	Estudio del sector
•	Respuesta a las Observaciones del Borrador
La plataforma está abierta para la inscripción de la primera etapa hasta el 3 de abril, se proyecta recibir aproximadamente 500 postulante en esta convocatoria.
Por otra parte, la convocatoria TERRITORIOS AL AIRE 	inicia su proceso de apertura donde entregará estímulos para más de 100 producciones sonoras que alimentan las parrillas de las radios comunitaria. Se proyectó el borrador de condiciones de participación, está en revisión de las diferentes áreas jurídicas y asesores de los despachos.  El 4 de abril se proyecta sacar borrador de condiciones de participación para comentarios a la Industria y poder publicar convocatoria el 30 de abril.  
La convocatoria REGIONES SIN LIMITE inicia su proceso de apertura donde entregará estímulos para más de 30 producciones audiovisuales con contenidos diferenciales LGBTIQ+. Se proyectó la escritura del borrador de condiciones de participación, se está articulando con MinIgualdad para la revisión del mismo y proceder a publicar borrador, se estima aperturar convocatoria en mayo.
Finalmente los operadores regionales de televisión y el operador nacional RTVC, inician la producción y coproducción de nuevos proyectos de contenidos que llegan a fortalecer sus parrillas de programación.</t>
  </si>
  <si>
    <t>Para el mes de abril se financio El Buen Vivir en su 6ta temporada proyecto desarrollado por comunidades indígenas, La villa del sol Renace “100 años de historia de Marquetalia”, Proyecto 24/7 segunda temporada y Caminata de la Solidaridad SIENTE LA VIBRA 46 AÑOS.
En la convocatoria Abre Cámara el equipo de convocatorias y el equipo jurídico revisaron los documentos subsanados. El 8 de mayo se dio apertura a la etapa 2 y plataforma del proyecto.
Para el mes de mayo los proyectos ya financiados avanzaron en sus procesos naturales de producción y adicionalmente, fue aprobado la financiación de otros proyectos muy relevantes como Teveandina con Territorios y Voces Indígenas cuarta temporada que busca dar a conocer la cultura y tradiciones ancestrales de las comunidades indígenas. Para Telecaribe con el proyecto Córdoba lo tiene todo, que es un proyecto en donde presentan a las audiencias diferentes transmisiones de eventos culturales en todo el departamento de Córdoba. 
Además, en virtud de fortalecer la infraestructura de los canales, para el canal TRO se financió la adquisición de una Unidad móvil para mejorar la calidad técnica de los contenidos y descentralizar la producción. Además, para Teleantioquia y para todos los canales regionales de la televisión pública el proyecto de Transmisión de los juegos paralímpicos París 2024, con el cual también se busca apoyar a nuestros deportistas colombianos.
En junio, la convocatoria ABRE CÁMARA publicó la resolución de ganadores en el micrositio. Actualmente se encuentra en la proyección de las resoluciones particulares. Para el próximo mes se espera realizar la reunión de bienvenida a los ganadores en la carpa Mintic en el BAM.
La convocatoria TERRITORIOS AL AIRE comienza el proceso de FORMACIÓN - MÓDULO 1 - PRODUCCIÓN ESPECIALIZADA. Actualmente, el equipo de TERRITORIOS AL AIRE MinTic, está en revisión de las I. A. S. de cada uno de los participantes y organizando la información de las emisoras que están en el proceso de formación 
La convocatoria REGIONES SIN LÍMITES recibió 43 propuestas de los 8 canales regionales del país. A partir de allí se inició proceso de evaluación por una terna de jurados, que elegirán 6 proyectos documentales de mínimo 60 minutos y 17 miniseries de 6 capítulos de 6 minutos cada uno. 
Finalmente, el canal regional de televisión Teveandina SAS remitió la propuesta del proyecto PLAN DE COMUNICACIONES PLAN REGIONAL DE CESEREGIÓN SUR PGCEA 2024, que tiene como fin Informar y difundir ampliamente a toda la población de la Región sur - PGCEA sobre el cese de las emisión analógicas en el servicio de televisión abierta radiodifundida y la necesidad de actualizar los dispositivos receptores de señal para implementar la televisión digital terrestre (TDT).</t>
  </si>
  <si>
    <t>Se presentaron al comité de transferencias los siguientes proyectos, los cuales fueron aprobados, para el componente de contenidos para el canal Telecafé y Teveandina. Estos contenidos buscan promover la educación y el desarrollo cultural en Colombia, enfocado en la diversidad cultural y geográfica del país, a través de contenidos educativas y entretenidos; como lo es la propuesta Gigantes entre montañas de Telecafé que busca mostrar y exaltar a los hombres y mujeres del campo en los 53 municipios de Caldas, Quindío y Risaralda, que con sus proyectos de transformación social y productiva y  la propuesta Contenidos para el mañana 2024  del canal Teveandina el cual está conformada por dos proyectos: Andinozonicos y Exploradores Trece, para una audiencia infantil y juvenil.
También se presentaron al comité de transferencias la propuesta denominada Contenidos región trece 2024, conformada por 3 proyectos que son: Aventura X Cundinamarca, Berracas y Faunicolas que tienen por objetivo de estimular en niños y jóvenes el interés por la diversidad geográfica, cultural, histórica y musical de Colombia. Por Telecaribe la propuesta de Caribe étnico, conformada por 2 proyectos que son: Caribe Afro y Con las manos del Caribe los cuales tienen el propósito de promover a través de productos audiovisuales y multimediales los portadores del saber artesanal del caribe colombiano, visibilizando los asentamientos de afrodescendientes, su riqueza cultural y todas las manifestaciones folclóricas propias. Estos contenidos no solo van a contribuir al fortalecimiento de la programación del canal, sino que también promoverá la cultura de cada región en el país.
Por otra parte, la convocatoria ABRE CÁMARA se encuentra en trámites de radicación del segundo desembolso. La convocatoria TERRITORIOS AL AIRE llevó a cabo la ceremonia de entrega del certificado del diplomado a las emisoras ganadoras y a las que cumplieron el proceso de formación en la convocatoria, el cual fue desarrollado por Minculturas y la universidad Uniminuto.  Finalmente, en la convocatoria REGIONES SIN LÍMITES avanza la producción de las propuestas de los canales regionales.</t>
  </si>
  <si>
    <t>https://drive.google.com/drive/u/0/folders/13Vl7E2x7EI6Wr3wpDsPCBYXvjI30xuKV                                                                                         https://mintic.gov.co/micrositios/convocatoriastv2024/</t>
  </si>
  <si>
    <t>Cat: Fortalecimiento institucional como motor de cambio para recuperar la confianza de la ciudadanía y para el fortalecimiento del vínculo Estado Ciudadanía
Comp: Gobierno digital para la gente</t>
  </si>
  <si>
    <t>Apoyo a operadores públicos del servicio de televisión a nivel nacional-RTVC</t>
  </si>
  <si>
    <t>Aumentar la capacidad en la prestación del servicio público de televisión.</t>
  </si>
  <si>
    <t>Productos digitales desarrollados</t>
  </si>
  <si>
    <t>Número de productos digitales desarrollados</t>
  </si>
  <si>
    <t>Permite hacer seguimiento y llevar la trazabilidad de los productos digitales desarrollados por la fábrica de software y entregados a las áreas solicitantes para cada periodo de medición; los mencionados productos permiten aumentar y fortalecer la capacidad en la prestación de servicios digitales del sistema de medios.</t>
  </si>
  <si>
    <t>Sumatoria de productos digitales desarrollados durante la vigencia</t>
  </si>
  <si>
    <t>Al cierre del I trimestre de la vigencia 2024, desde RTVC se reporta el desarrollo de 2 productos digitales:
1. Actualización de Drupal 9 a 10
2. Desarrollo de notificaciones push para Android en app RTVCPlay
Para el periodo de medición se avanzó con el levantamiento de requerimientos con las áreas solicitantes al interior del sistema de medios.
Para el periodo de medición se avanzó con ejecución de actividades de desarrollo para los productos digitales en curso.</t>
  </si>
  <si>
    <t>No se presenta rezago teniendo en cuenta que el avance se encuentra alineado a la programación del ASPA para la vigencia 2024 así:
I trimestre: 2 productos 
II trimestre: 6 productos
III trimestre: 6 productos
IV trimestre: 13 productos</t>
  </si>
  <si>
    <t>Al cierre del mes de junio de 2024 se reporta el desarrollo de 2 productos digitales:
1. Migración Drupal 10 Señal Colombia
2. Migración Noticiero de Wordpress a Drupal 10
Para el periodo de medición se avanzó con el levantamiento de requerimientos con las áreas solicitantes al interior del sistema de medios así como con ejecución de actividades de desarrollo para los productos digitales en curso.
Se reporta un avance acumulado de 8 productos digitales desarrollados durante la vigencia 2024.</t>
  </si>
  <si>
    <t>Para el periodo de medición se reporte el avance de 3 Productos Digitales desarrollados:
1.	Landing administrable Canal Institucional (Gestas del tiempo): Landing administrable implementado en el sitio de Canal Institucional para la creación de internas dinámicas, administradas mediante el uso de bloque completamente editables y administrables por los usuarios con rol editor de la marca, para el evento de Gestas del Tiempo  -  Canal Institucional.
2.	Migración Radio Nacional D10: Se realiza la migración del core, módulos y demás complementos de radio nacional de Drupal 9 a la última  versión de Drupal 10 -  Radio Nacional.
3.	Migración Noticiero D10 Fase 3 AMP: En esta fase se implementó el AMP para el tipo de contenido Noticias y para la taxonomía de categorías, para aumentar el tráfico del sitio web. – Noticiero.
Para el periodo de medición se avanzó con el levantamiento de requerimientos con las áreas solicitantes al interior del sistema de medios así como la ejecución de actividades de desarrollo para los productos digitales en curso.
Al cierre del III trimestre se reporta un acumulado de 15 Productos Digitales desarrollados por RTVC.</t>
  </si>
  <si>
    <t>E1-L2-12000</t>
  </si>
  <si>
    <t>Contenidos digitales y/o convergentes en la plataforma RTVCPlay</t>
  </si>
  <si>
    <t>Aumentar la producción y difusión de contenidos digitales y/o convergentes en la televisión y la radio pública nacional</t>
  </si>
  <si>
    <t>Contenidos en plataforma RTVCPlay en funcionamiento</t>
  </si>
  <si>
    <t>Número de contenidos en plataforma RTVCPlay en funcionamiento</t>
  </si>
  <si>
    <t>Este indicador reporta los contenidos publicados en modalidad de termino definido según licencias, propio de manera indefinidas y en calidad de streaming por las señales en vivo de las marcas de RTVC. La plataforma OTT del Sistema de Medios públicos -RTVC RTVCPlay se encuentra actualmente en funcionamiento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RTVCPlay redirecciona a las páginas de las marcas con el fin de tener acceso completo de los contenidos.</t>
  </si>
  <si>
    <t>Sumatoria de Contenidos en plataforma RTVC PLAY en funcionamiento en la vigencia</t>
  </si>
  <si>
    <t>Al cierre del I trimestre de la vigencia 2024, dede RTVC se reporta el avance los siguientes contenidos:
1. RTVCPlay: 143 contenidos en funcionamiento, informados desde la plataforma RTVCPlay; la cual se encuentra actualmente en operación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t>
  </si>
  <si>
    <t xml:space="preserve">Las metas establecidas por trimestre según programación en el ASPA para la vigencia 2024 se relacionan a continuación:
I trimestre: 257 contenidos
II trimestre: 313 contenidos
III trimestre: 515 contenidos
IV trimestre: 365 contenidos
Frente a la progrmación, se presenta un rezago de 114 contenidos teniendo en cuenta que se encuentran en proceso de contratación, los equipos que generan los contenidos en plataforma. </t>
  </si>
  <si>
    <t>Al cierre del mes de junio de la vigencia 2024, dede RTVC se reporta el avance los siguientes contenidos:
1. RTVCPlay: 88 contenidos en funcionamiento, informados desde la plataforma RTVCPlay; la cual se encuentra actualmente en operación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acumulado de 641 contenidos en la vigencia 2024.</t>
  </si>
  <si>
    <t>El indicador se encuentran en cumplimiento de acuerdo a la programción de metas realizada.</t>
  </si>
  <si>
    <t>Al cierre del mes de Septiembre de la vigencia 2024, dede RTVC se reporta el avance los siguientes contenidos:
- RTVCPlay: 150 contenidos en funcionamiento, informados desde la plataforma RTVCPlay; la cual se encuentra actualmente en operación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acumulado de 1.027 contenidos en la vigencia 2024.</t>
  </si>
  <si>
    <t xml:space="preserve">De un total programado de 1.085 contenidos programados al cierre del mes de septiembre de 2024, se reporta un acumulado de 1.027 contenidos evidenciando un rezago de 58 contenidos teniendo en cuenta que los equipos que generan los contenidos fue completado en el transcurso del III trimestre. Con lo anterior se garantiza el cumplimiento de la meta establecida para la vigencia 2024. </t>
  </si>
  <si>
    <t>E1-L2-13000</t>
  </si>
  <si>
    <t>siif</t>
  </si>
  <si>
    <t>diferencia</t>
  </si>
  <si>
    <t>pes</t>
  </si>
  <si>
    <t>Personas Sensibilizadas en hábitos de seguridad digital</t>
  </si>
  <si>
    <t>INCLUSION INDICADOR HALLAZGO 14 OK</t>
  </si>
  <si>
    <t>Acercamiento al usuario y mitigación de incumplimientos de las empresas del sector</t>
  </si>
  <si>
    <t>Realizar las acciones de promoción y prevención para fortalecer el cumplimiento de las obligaciones  de los operadores de telecomunicaciones y servicios postales</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</si>
  <si>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</si>
  <si>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</si>
  <si>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</si>
  <si>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</si>
  <si>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27 actividades de promoción y prevención cuyo resultado se consolidará en el informe final de promoción y prevención </t>
  </si>
  <si>
    <t xml:space="preserve">Para el segundo trimestre se realizaron 80 actividades de promoción y prevención cuyo resultado se consolidará en el informe final de promoción y prevención. </t>
  </si>
  <si>
    <t xml:space="preserve">Para el tercer trimestre se realizaron 81 actividades de promoción y prevención cuyo resultado se consolidará en el informe final de promoción y prevención. </t>
  </si>
  <si>
    <t>E1-L1-6000</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</si>
  <si>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</si>
  <si>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PES 1T</t>
  </si>
  <si>
    <t>Ajustes realizados versión 1.1 – Actualización 31 de marzo 2023 contra la versión 1.0 publicada el 31 de enero de 2023
Con el fin de que los indicadores del Plan Estratégico Sectorial_PES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“El catalizador Democratización de las TIC”, se cambia por “Superación de privaciones como fundamento de la dignidad humana y condiciones básicas para el bienestar” Dado que este sufrió modificación en el PND (areas: las que apliquen)</t>
  </si>
  <si>
    <t>PES 2T</t>
  </si>
  <si>
    <t xml:space="preserve">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*Direccion de industria y comunicaciones se incluye elm indicador "Comunicaciones relevadas entre personas sordas y oyentes a través del servicio del Centro de Relevo"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</si>
  <si>
    <t>PES 3T</t>
  </si>
  <si>
    <t xml:space="preserve">*Direccion de Economia Digital pasa el indicador "Empresas y/o empresarios que adoptan tecnologías para la transformación digital." a la iniciativa TECNOLOGIA QUE TRANSFORMA
* Indicadores meta cuatrienio CPE: para los indicadores "Terminales de cómputo con contenidos digitales entregadas" "Terminales de cómputo con contenidos digitales entregadas a sedes educativas para uso de docentes", "Docentes formados en uso pedagógico de tecnologías de la información y las comunicaciones."Docentes acompañados en procesos de educativos con tecnologías digitales ","Estudiantes acompañados en procesos de educativos con tecnologías digitales" y "personas capacitadas en temas TIC", se subsana error cometido en la publicacion 2t, ya que para el valor de la meta cuatrienio se tomó por error la columna de meta vigencia 2026
*ANEse ajusta la meta del indicador “Número de resoluciones expedidas” de la iniciativa “Gestión integral de espectro para el incremento del bienestar social”
* SPN se ajusta el indicador "Número de oficinas donde prestamos el servicio"
* Medios Publicos, se ajusta la magnitud fisica de la meta “Contenidos convergentes producidos y coproducidos”
*Direccion de Economia Digital pasa el indicador "Empresas y/o empresarios que adoptan tecnologías para la transformación digital." a la iniciativa TECNOLOGIA QUE TRANSFORMA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*COLCERT, se incluye el indicador "Número de plataformas o sistemas de información disponibles para la seguridad digital del Estado" y se elimina el indicador "Personas capacitadas para la gestion TI y en seguridad y privacidad de la informacion"
</t>
  </si>
  <si>
    <t>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</si>
  <si>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</si>
  <si>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PES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</si>
</sst>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8" formatCode="&quot;$&quot;\ #,##0.00;[Red]\-&quot;$&quot;\ #,##0.00"/>
    <numFmt numFmtId="44" formatCode="_-&quot;$&quot;\ * #,##0.00_-;\-&quot;$&quot;\ * #,##0.00_-;_-&quot;$&quot;\ * &quot;-&quot;??_-;_-@_-"/>
    <numFmt numFmtId="43" formatCode="_-* #,##0.00_-;\-* #,##0.00_-;_-* &quot;-&quot;??_-;_-@_-"/>
    <numFmt numFmtId="164" formatCode="_-&quot;$&quot;\ * #,##0.00_-;\-&quot;$&quot;\ * #,##0.00_-;_-&quot;$&quot;\ * &quot;-&quot;_-;_-@_-"/>
    <numFmt numFmtId="165" formatCode="_-&quot;$&quot;* #,##0_-;\-&quot;$&quot;* #,##0_-;_-&quot;$&quot;* &quot;-&quot;_-;_-@_-"/>
    <numFmt numFmtId="166" formatCode="&quot;$&quot;#,##0"/>
    <numFmt numFmtId="167" formatCode="&quot;$&quot;\ #,##0.00"/>
    <numFmt numFmtId="168" formatCode="_-* #,##0_-;\-* #,##0_-;_-* &quot;-&quot;??_-;_-@_-"/>
    <numFmt numFmtId="169" formatCode="&quot;$&quot;#,##0.00"/>
    <numFmt numFmtId="170" formatCode="#,##0.0"/>
    <numFmt numFmtId="171" formatCode="0.0%"/>
    <numFmt numFmtId="172" formatCode="&quot;$&quot;\ #,##0"/>
  </numFmts>
  <fonts count="25" x14ac:knownFonts="1">
    <font>
      <sz val="11"/>
      <color theme="1"/>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sz val="12"/>
      <name val="Arial Narrow"/>
      <family val="2"/>
    </font>
    <font>
      <b/>
      <sz val="12"/>
      <color theme="0"/>
      <name val="Arial Narrow"/>
      <family val="2"/>
    </font>
    <font>
      <sz val="16"/>
      <name val="Arial Narrow"/>
      <family val="2"/>
    </font>
    <font>
      <b/>
      <sz val="16"/>
      <color theme="0"/>
      <name val="Arial Narrow"/>
      <family val="2"/>
    </font>
    <font>
      <b/>
      <sz val="16"/>
      <name val="Arial Narrow"/>
      <family val="2"/>
    </font>
    <font>
      <sz val="16"/>
      <color theme="1"/>
      <name val="Arial Narrow"/>
      <family val="2"/>
    </font>
    <font>
      <b/>
      <sz val="16"/>
      <color theme="3"/>
      <name val="Arial Narrow"/>
      <family val="2"/>
    </font>
    <font>
      <sz val="16"/>
      <color theme="0"/>
      <name val="Arial Narrow"/>
      <family val="2"/>
    </font>
    <font>
      <sz val="16"/>
      <color theme="3"/>
      <name val="Arial Narrow"/>
      <family val="2"/>
    </font>
    <font>
      <sz val="16"/>
      <color rgb="FF44546A"/>
      <name val="Arial Narrow"/>
      <family val="2"/>
    </font>
    <font>
      <b/>
      <sz val="16"/>
      <color theme="1"/>
      <name val="Arial Narrow"/>
      <family val="2"/>
    </font>
    <font>
      <b/>
      <sz val="16"/>
      <color theme="4" tint="0.79998168889431442"/>
      <name val="Arial Narrow"/>
      <family val="2"/>
    </font>
    <font>
      <sz val="18"/>
      <name val="Arial Narrow"/>
      <family val="2"/>
    </font>
    <font>
      <b/>
      <sz val="18"/>
      <name val="Arial Narrow"/>
      <family val="2"/>
    </font>
    <font>
      <sz val="16"/>
      <color rgb="FFFF0000"/>
      <name val="Arial Narrow"/>
      <family val="2"/>
    </font>
    <font>
      <sz val="16"/>
      <color rgb="FF000000"/>
      <name val="Arial Narrow"/>
      <family val="2"/>
    </font>
    <font>
      <sz val="16"/>
      <color theme="4" tint="0.79998168889431442"/>
      <name val="Arial Narrow"/>
      <family val="2"/>
    </font>
    <font>
      <b/>
      <sz val="12"/>
      <color theme="0"/>
      <name val="Arial"/>
      <family val="2"/>
    </font>
    <font>
      <sz val="11"/>
      <name val="Arial"/>
      <family val="2"/>
    </font>
    <font>
      <sz val="12"/>
      <color rgb="FF000000"/>
      <name val="Calibri Light"/>
      <family val="2"/>
    </font>
    <font>
      <sz val="12"/>
      <color theme="8" tint="-0.499984740745262"/>
      <name val="Arial Narrow"/>
      <family val="2"/>
    </font>
  </fonts>
  <fills count="43">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rgb="FFCC00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rgb="FFCC99FF"/>
        <bgColor indexed="64"/>
      </patternFill>
    </fill>
    <fill>
      <patternFill patternType="solid">
        <fgColor rgb="FF009900"/>
        <bgColor indexed="64"/>
      </patternFill>
    </fill>
    <fill>
      <patternFill patternType="solid">
        <fgColor rgb="FF66FFFF"/>
        <bgColor indexed="64"/>
      </patternFill>
    </fill>
    <fill>
      <patternFill patternType="solid">
        <fgColor rgb="FF00FF00"/>
        <bgColor indexed="64"/>
      </patternFill>
    </fill>
    <fill>
      <patternFill patternType="solid">
        <fgColor rgb="FFFFFF00"/>
        <bgColor indexed="64"/>
      </patternFill>
    </fill>
    <fill>
      <patternFill patternType="solid">
        <fgColor theme="0" tint="-0.249977111117893"/>
        <bgColor rgb="FF000000"/>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4.9989318521683403E-2"/>
        <bgColor rgb="FF000000"/>
      </patternFill>
    </fill>
    <fill>
      <patternFill patternType="solid">
        <fgColor theme="9" tint="0.79998168889431442"/>
        <bgColor rgb="FF000000"/>
      </patternFill>
    </fill>
    <fill>
      <patternFill patternType="solid">
        <fgColor theme="9" tint="0.59999389629810485"/>
        <bgColor indexed="64"/>
      </patternFill>
    </fill>
    <fill>
      <patternFill patternType="solid">
        <fgColor rgb="FFFF9900"/>
        <bgColor indexed="64"/>
      </patternFill>
    </fill>
    <fill>
      <patternFill patternType="solid">
        <fgColor rgb="FFFF99CC"/>
        <bgColor indexed="64"/>
      </patternFill>
    </fill>
    <fill>
      <patternFill patternType="solid">
        <fgColor rgb="FFFFCCFF"/>
        <bgColor indexed="64"/>
      </patternFill>
    </fill>
    <fill>
      <patternFill patternType="solid">
        <fgColor theme="7" tint="0.39997558519241921"/>
        <bgColor indexed="64"/>
      </patternFill>
    </fill>
    <fill>
      <patternFill patternType="solid">
        <fgColor rgb="FF66FF66"/>
        <bgColor indexed="64"/>
      </patternFill>
    </fill>
    <fill>
      <patternFill patternType="solid">
        <fgColor rgb="FFFF9999"/>
        <bgColor indexed="64"/>
      </patternFill>
    </fill>
    <fill>
      <patternFill patternType="solid">
        <fgColor theme="5" tint="0.59999389629810485"/>
        <bgColor indexed="64"/>
      </patternFill>
    </fill>
    <fill>
      <patternFill patternType="solid">
        <fgColor rgb="FFDAF2D0"/>
        <bgColor rgb="FF000000"/>
      </patternFill>
    </fill>
    <fill>
      <patternFill patternType="solid">
        <fgColor theme="0" tint="-4.9989318521683403E-2"/>
        <bgColor rgb="FFA8D08D"/>
      </patternFill>
    </fill>
    <fill>
      <patternFill patternType="solid">
        <fgColor theme="0" tint="-0.249977111117893"/>
        <bgColor rgb="FFA8D08D"/>
      </patternFill>
    </fill>
    <fill>
      <patternFill patternType="solid">
        <fgColor theme="9" tint="0.79998168889431442"/>
        <bgColor rgb="FFA8D08D"/>
      </patternFill>
    </fill>
    <fill>
      <patternFill patternType="solid">
        <fgColor rgb="FFA8D08D"/>
        <bgColor rgb="FFA8D08D"/>
      </patternFill>
    </fill>
    <fill>
      <patternFill patternType="solid">
        <fgColor rgb="FFDAF2D0"/>
        <bgColor rgb="FFA8D08D"/>
      </patternFill>
    </fill>
    <fill>
      <patternFill patternType="solid">
        <fgColor rgb="FFFFFFFF"/>
        <bgColor indexed="64"/>
      </patternFill>
    </fill>
    <fill>
      <patternFill patternType="solid">
        <fgColor theme="0" tint="-0.34998626667073579"/>
        <bgColor indexed="64"/>
      </patternFill>
    </fill>
  </fills>
  <borders count="13">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double">
        <color rgb="FF3F3F3F"/>
      </right>
      <top style="double">
        <color rgb="FF3F3F3F"/>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3" fillId="0" borderId="0" applyNumberFormat="0" applyFill="0" applyBorder="0" applyAlignment="0" applyProtection="0"/>
    <xf numFmtId="165" fontId="1" fillId="0" borderId="0" applyFont="0" applyFill="0" applyBorder="0" applyAlignment="0" applyProtection="0"/>
    <xf numFmtId="0" fontId="3" fillId="0" borderId="0" applyNumberFormat="0" applyFill="0" applyBorder="0" applyAlignment="0" applyProtection="0"/>
  </cellStyleXfs>
  <cellXfs count="378">
    <xf numFmtId="0" fontId="0" fillId="0" borderId="0" xfId="0"/>
    <xf numFmtId="0" fontId="4" fillId="3" borderId="0" xfId="0" applyFont="1" applyFill="1" applyAlignment="1">
      <alignment horizontal="center" vertical="center"/>
    </xf>
    <xf numFmtId="0" fontId="4" fillId="4" borderId="0" xfId="0" applyFont="1" applyFill="1" applyAlignment="1">
      <alignment horizontal="center" vertical="center"/>
    </xf>
    <xf numFmtId="0" fontId="5" fillId="4" borderId="0" xfId="0" applyFont="1" applyFill="1" applyAlignment="1">
      <alignment horizontal="center" vertical="center"/>
    </xf>
    <xf numFmtId="0" fontId="0" fillId="0" borderId="0" xfId="0" applyAlignment="1">
      <alignment horizontal="center" vertical="center"/>
    </xf>
    <xf numFmtId="10" fontId="4" fillId="3" borderId="0" xfId="0" applyNumberFormat="1" applyFont="1" applyFill="1" applyAlignment="1">
      <alignment horizontal="center" vertical="center"/>
    </xf>
    <xf numFmtId="0" fontId="2" fillId="7" borderId="2" xfId="4" applyFill="1" applyBorder="1" applyAlignment="1">
      <alignment horizontal="center" vertical="center" wrapText="1"/>
    </xf>
    <xf numFmtId="0" fontId="2" fillId="8" borderId="2" xfId="4" applyFill="1" applyBorder="1" applyAlignment="1">
      <alignment horizontal="center" vertical="center" wrapText="1"/>
    </xf>
    <xf numFmtId="0" fontId="2" fillId="9" borderId="2" xfId="4" applyFill="1" applyBorder="1" applyAlignment="1">
      <alignment horizontal="center" vertical="center" wrapText="1"/>
    </xf>
    <xf numFmtId="0" fontId="4" fillId="0" borderId="0" xfId="0" applyFont="1" applyAlignment="1">
      <alignment horizontal="center" vertical="center"/>
    </xf>
    <xf numFmtId="0" fontId="6" fillId="11" borderId="3" xfId="0" applyFont="1" applyFill="1" applyBorder="1" applyAlignment="1">
      <alignment horizontal="center" vertical="center" wrapText="1"/>
    </xf>
    <xf numFmtId="0" fontId="6" fillId="11" borderId="3" xfId="0" applyFont="1" applyFill="1" applyBorder="1" applyAlignment="1">
      <alignment horizontal="center" vertical="center"/>
    </xf>
    <xf numFmtId="166" fontId="6" fillId="11" borderId="3" xfId="6" applyNumberFormat="1" applyFont="1" applyFill="1" applyBorder="1" applyAlignment="1">
      <alignment horizontal="center" vertical="center" wrapText="1"/>
    </xf>
    <xf numFmtId="167" fontId="7" fillId="7" borderId="3" xfId="6"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3" fontId="6" fillId="6" borderId="4" xfId="0" applyNumberFormat="1" applyFont="1" applyFill="1" applyBorder="1" applyAlignment="1">
      <alignment horizontal="center" vertical="center" wrapText="1"/>
    </xf>
    <xf numFmtId="3" fontId="6" fillId="12" borderId="4"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xf>
    <xf numFmtId="3" fontId="8" fillId="6" borderId="4" xfId="0" applyNumberFormat="1" applyFont="1" applyFill="1" applyBorder="1" applyAlignment="1">
      <alignment horizontal="center" vertical="center" wrapText="1"/>
    </xf>
    <xf numFmtId="3" fontId="8" fillId="12" borderId="4" xfId="0" applyNumberFormat="1" applyFont="1" applyFill="1" applyBorder="1" applyAlignment="1">
      <alignment horizontal="center" vertical="center" wrapText="1"/>
    </xf>
    <xf numFmtId="3" fontId="8" fillId="13" borderId="4" xfId="0" applyNumberFormat="1" applyFont="1" applyFill="1" applyBorder="1" applyAlignment="1">
      <alignment horizontal="center" vertical="center" wrapText="1"/>
    </xf>
    <xf numFmtId="3" fontId="8" fillId="14" borderId="4" xfId="0" applyNumberFormat="1" applyFont="1" applyFill="1" applyBorder="1" applyAlignment="1">
      <alignment horizontal="center" vertical="center" wrapText="1"/>
    </xf>
    <xf numFmtId="3" fontId="6" fillId="14" borderId="4" xfId="0" applyNumberFormat="1" applyFont="1" applyFill="1" applyBorder="1" applyAlignment="1">
      <alignment horizontal="center" vertical="center" wrapText="1"/>
    </xf>
    <xf numFmtId="3" fontId="6" fillId="12" borderId="4" xfId="0" applyNumberFormat="1" applyFont="1" applyFill="1" applyBorder="1" applyAlignment="1" applyProtection="1">
      <alignment horizontal="center" vertical="center" wrapText="1"/>
      <protection locked="0"/>
    </xf>
    <xf numFmtId="0" fontId="6" fillId="15" borderId="4" xfId="0" applyFont="1" applyFill="1" applyBorder="1" applyAlignment="1">
      <alignment horizontal="center" vertical="center" wrapText="1"/>
    </xf>
    <xf numFmtId="3" fontId="7" fillId="7" borderId="4" xfId="3" applyNumberFormat="1" applyFont="1" applyFill="1" applyBorder="1" applyAlignment="1">
      <alignment horizontal="center" vertical="center" wrapText="1"/>
    </xf>
    <xf numFmtId="168" fontId="10" fillId="13" borderId="4" xfId="1" applyNumberFormat="1" applyFont="1" applyFill="1" applyBorder="1" applyAlignment="1">
      <alignment horizontal="center" vertical="center" wrapText="1"/>
    </xf>
    <xf numFmtId="4" fontId="8" fillId="12" borderId="4" xfId="0" applyNumberFormat="1" applyFont="1" applyFill="1" applyBorder="1" applyAlignment="1">
      <alignment horizontal="center" vertical="center" wrapText="1"/>
    </xf>
    <xf numFmtId="4" fontId="8" fillId="13" borderId="4" xfId="0" applyNumberFormat="1" applyFont="1" applyFill="1" applyBorder="1" applyAlignment="1">
      <alignment horizontal="center" vertical="center" wrapText="1"/>
    </xf>
    <xf numFmtId="0" fontId="6" fillId="19" borderId="4" xfId="0" applyFont="1" applyFill="1" applyBorder="1" applyAlignment="1">
      <alignment horizontal="center" vertical="center" wrapText="1"/>
    </xf>
    <xf numFmtId="1" fontId="10" fillId="13" borderId="4" xfId="3" applyNumberFormat="1" applyFont="1" applyFill="1" applyBorder="1" applyAlignment="1">
      <alignment horizontal="center" vertical="center" wrapText="1"/>
    </xf>
    <xf numFmtId="0" fontId="6" fillId="11" borderId="4" xfId="0" applyFont="1" applyFill="1" applyBorder="1" applyAlignment="1">
      <alignment horizontal="center" vertical="center" wrapText="1"/>
    </xf>
    <xf numFmtId="166" fontId="7" fillId="7" borderId="4" xfId="6" applyNumberFormat="1" applyFont="1" applyFill="1" applyBorder="1" applyAlignment="1">
      <alignment horizontal="center" vertical="center" wrapText="1"/>
    </xf>
    <xf numFmtId="167" fontId="7" fillId="7" borderId="4" xfId="6" applyNumberFormat="1" applyFont="1" applyFill="1" applyBorder="1" applyAlignment="1">
      <alignment horizontal="center" vertical="center" wrapText="1"/>
    </xf>
    <xf numFmtId="166" fontId="6" fillId="6" borderId="4" xfId="6" applyNumberFormat="1" applyFont="1" applyFill="1" applyBorder="1" applyAlignment="1">
      <alignment horizontal="center" vertical="center" wrapText="1"/>
    </xf>
    <xf numFmtId="0" fontId="7" fillId="7" borderId="4" xfId="0" applyFont="1" applyFill="1" applyBorder="1" applyAlignment="1">
      <alignment horizontal="center" vertical="center" wrapText="1"/>
    </xf>
    <xf numFmtId="3" fontId="11" fillId="7" borderId="4" xfId="0" applyNumberFormat="1" applyFont="1" applyFill="1" applyBorder="1" applyAlignment="1">
      <alignment horizontal="center" vertical="center" wrapText="1"/>
    </xf>
    <xf numFmtId="3" fontId="7" fillId="12" borderId="4" xfId="0" applyNumberFormat="1" applyFont="1" applyFill="1" applyBorder="1" applyAlignment="1">
      <alignment horizontal="center" vertical="center" wrapText="1"/>
    </xf>
    <xf numFmtId="9" fontId="6" fillId="6" borderId="3" xfId="0" applyNumberFormat="1" applyFont="1" applyFill="1" applyBorder="1" applyAlignment="1">
      <alignment horizontal="center" vertical="center" wrapText="1"/>
    </xf>
    <xf numFmtId="9" fontId="6" fillId="12" borderId="3" xfId="0" applyNumberFormat="1" applyFont="1" applyFill="1" applyBorder="1" applyAlignment="1">
      <alignment horizontal="center" vertical="center" wrapText="1"/>
    </xf>
    <xf numFmtId="9" fontId="7" fillId="7" borderId="3" xfId="0" applyNumberFormat="1" applyFont="1" applyFill="1" applyBorder="1" applyAlignment="1">
      <alignment horizontal="center" vertical="center" wrapText="1"/>
    </xf>
    <xf numFmtId="9" fontId="7" fillId="7" borderId="4" xfId="3" applyFont="1" applyFill="1" applyBorder="1" applyAlignment="1">
      <alignment horizontal="center" vertical="center"/>
    </xf>
    <xf numFmtId="9" fontId="8" fillId="6" borderId="3" xfId="3" applyFont="1" applyFill="1" applyBorder="1" applyAlignment="1">
      <alignment horizontal="center" vertical="center" wrapText="1"/>
    </xf>
    <xf numFmtId="9" fontId="8" fillId="12" borderId="3" xfId="3" applyFont="1" applyFill="1" applyBorder="1" applyAlignment="1">
      <alignment horizontal="center" vertical="center" wrapText="1"/>
    </xf>
    <xf numFmtId="9" fontId="8" fillId="14" borderId="3" xfId="3" applyFont="1" applyFill="1" applyBorder="1" applyAlignment="1">
      <alignment horizontal="center" vertical="center" wrapText="1"/>
    </xf>
    <xf numFmtId="9" fontId="6" fillId="14" borderId="4" xfId="3" applyFont="1" applyFill="1" applyBorder="1" applyAlignment="1">
      <alignment horizontal="center" vertical="center" wrapText="1"/>
    </xf>
    <xf numFmtId="9" fontId="6" fillId="6" borderId="3" xfId="3" applyFont="1" applyFill="1" applyBorder="1" applyAlignment="1">
      <alignment horizontal="center" vertical="center" wrapText="1"/>
    </xf>
    <xf numFmtId="9" fontId="6" fillId="6" borderId="4" xfId="3" applyFont="1" applyFill="1" applyBorder="1" applyAlignment="1">
      <alignment horizontal="center" vertical="center" wrapText="1"/>
    </xf>
    <xf numFmtId="9" fontId="6" fillId="12" borderId="4" xfId="3" applyFont="1" applyFill="1" applyBorder="1" applyAlignment="1">
      <alignment horizontal="center" vertical="center" wrapText="1"/>
    </xf>
    <xf numFmtId="9" fontId="12" fillId="22" borderId="3" xfId="0" applyNumberFormat="1" applyFont="1" applyFill="1" applyBorder="1" applyAlignment="1" applyProtection="1">
      <alignment horizontal="center" vertical="center" wrapText="1"/>
      <protection locked="0"/>
    </xf>
    <xf numFmtId="0" fontId="12" fillId="23" borderId="3" xfId="0" applyFont="1" applyFill="1" applyBorder="1" applyAlignment="1">
      <alignment horizontal="center" vertical="center" wrapText="1"/>
    </xf>
    <xf numFmtId="0" fontId="12" fillId="25" borderId="3" xfId="0" applyFont="1" applyFill="1" applyBorder="1" applyAlignment="1">
      <alignment horizontal="center" vertical="center" wrapText="1"/>
    </xf>
    <xf numFmtId="0" fontId="12" fillId="25" borderId="4" xfId="0" applyFont="1" applyFill="1" applyBorder="1" applyAlignment="1">
      <alignment vertical="center" wrapText="1"/>
    </xf>
    <xf numFmtId="0" fontId="12" fillId="25" borderId="4" xfId="0" applyFont="1" applyFill="1" applyBorder="1" applyAlignment="1">
      <alignment horizontal="center" vertical="center" wrapText="1"/>
    </xf>
    <xf numFmtId="0" fontId="6" fillId="12" borderId="4" xfId="0" applyFont="1" applyFill="1" applyBorder="1" applyAlignment="1">
      <alignment horizontal="center" vertical="center" wrapText="1"/>
    </xf>
    <xf numFmtId="9" fontId="7" fillId="24" borderId="4" xfId="0" applyNumberFormat="1" applyFont="1" applyFill="1" applyBorder="1" applyAlignment="1">
      <alignment horizontal="center" vertical="center" wrapText="1"/>
    </xf>
    <xf numFmtId="9" fontId="10" fillId="25" borderId="4" xfId="0" applyNumberFormat="1" applyFont="1" applyFill="1" applyBorder="1" applyAlignment="1">
      <alignment horizontal="center" vertical="center" wrapText="1"/>
    </xf>
    <xf numFmtId="9" fontId="10" fillId="22" borderId="4" xfId="3" applyFont="1" applyFill="1" applyBorder="1" applyAlignment="1">
      <alignment horizontal="center" vertical="center" wrapText="1"/>
    </xf>
    <xf numFmtId="43" fontId="8" fillId="13" borderId="4" xfId="1" applyFont="1" applyFill="1" applyBorder="1" applyAlignment="1">
      <alignment horizontal="center" vertical="center" wrapText="1"/>
    </xf>
    <xf numFmtId="9" fontId="10" fillId="26" borderId="4" xfId="3" applyFont="1" applyFill="1" applyBorder="1" applyAlignment="1">
      <alignment horizontal="center" vertical="center" wrapText="1"/>
    </xf>
    <xf numFmtId="9" fontId="10" fillId="25" borderId="4" xfId="3" applyFont="1" applyFill="1" applyBorder="1" applyAlignment="1">
      <alignment horizontal="center" vertical="center" wrapText="1"/>
    </xf>
    <xf numFmtId="9" fontId="12" fillId="25" borderId="4" xfId="0" applyNumberFormat="1" applyFont="1" applyFill="1" applyBorder="1" applyAlignment="1">
      <alignment horizontal="center" vertical="center" wrapText="1"/>
    </xf>
    <xf numFmtId="9" fontId="12" fillId="22" borderId="3" xfId="0" applyNumberFormat="1" applyFont="1" applyFill="1" applyBorder="1" applyAlignment="1">
      <alignment horizontal="center" vertical="center" wrapText="1"/>
    </xf>
    <xf numFmtId="3" fontId="12" fillId="22" borderId="4" xfId="0" applyNumberFormat="1" applyFont="1" applyFill="1" applyBorder="1" applyAlignment="1">
      <alignment horizontal="center" vertical="center" wrapText="1"/>
    </xf>
    <xf numFmtId="9" fontId="12" fillId="26" borderId="3" xfId="0" applyNumberFormat="1" applyFont="1" applyFill="1" applyBorder="1" applyAlignment="1">
      <alignment horizontal="center" vertical="center" wrapText="1"/>
    </xf>
    <xf numFmtId="9" fontId="12" fillId="25" borderId="3" xfId="0" applyNumberFormat="1" applyFont="1" applyFill="1" applyBorder="1" applyAlignment="1">
      <alignment horizontal="center" vertical="center" wrapText="1"/>
    </xf>
    <xf numFmtId="9" fontId="12" fillId="6" borderId="3" xfId="3" applyFont="1" applyFill="1" applyBorder="1" applyAlignment="1">
      <alignment horizontal="center" vertical="center" wrapText="1"/>
    </xf>
    <xf numFmtId="0" fontId="12" fillId="5" borderId="4" xfId="0" applyFont="1" applyFill="1" applyBorder="1" applyAlignment="1">
      <alignment horizontal="center" vertical="center" wrapText="1"/>
    </xf>
    <xf numFmtId="3" fontId="12" fillId="25" borderId="4" xfId="0" applyNumberFormat="1" applyFont="1" applyFill="1" applyBorder="1" applyAlignment="1">
      <alignment horizontal="center" vertical="center" wrapText="1"/>
    </xf>
    <xf numFmtId="3" fontId="7" fillId="24" borderId="4" xfId="0" applyNumberFormat="1" applyFont="1" applyFill="1" applyBorder="1" applyAlignment="1">
      <alignment horizontal="center" vertical="center" wrapText="1"/>
    </xf>
    <xf numFmtId="3" fontId="10" fillId="25" borderId="4" xfId="0" applyNumberFormat="1" applyFont="1" applyFill="1" applyBorder="1" applyAlignment="1">
      <alignment horizontal="center" vertical="center" wrapText="1"/>
    </xf>
    <xf numFmtId="4" fontId="10" fillId="22" borderId="4" xfId="0" applyNumberFormat="1" applyFont="1" applyFill="1" applyBorder="1" applyAlignment="1">
      <alignment horizontal="center" vertical="center" wrapText="1"/>
    </xf>
    <xf numFmtId="170" fontId="10" fillId="26" borderId="4" xfId="0" applyNumberFormat="1" applyFont="1" applyFill="1" applyBorder="1" applyAlignment="1">
      <alignment horizontal="center" vertical="center" wrapText="1"/>
    </xf>
    <xf numFmtId="170" fontId="6" fillId="14" borderId="4" xfId="0" applyNumberFormat="1" applyFont="1" applyFill="1" applyBorder="1" applyAlignment="1">
      <alignment horizontal="center" vertical="center" wrapText="1"/>
    </xf>
    <xf numFmtId="3" fontId="12" fillId="22" borderId="4" xfId="0" applyNumberFormat="1" applyFont="1" applyFill="1" applyBorder="1" applyAlignment="1" applyProtection="1">
      <alignment horizontal="center" vertical="center" wrapText="1"/>
      <protection locked="0"/>
    </xf>
    <xf numFmtId="3" fontId="12" fillId="26" borderId="4" xfId="0" applyNumberFormat="1" applyFont="1" applyFill="1" applyBorder="1" applyAlignment="1">
      <alignment horizontal="center" vertical="center" wrapText="1"/>
    </xf>
    <xf numFmtId="4" fontId="10" fillId="26" borderId="4" xfId="0" applyNumberFormat="1" applyFont="1" applyFill="1" applyBorder="1" applyAlignment="1">
      <alignment horizontal="center" vertical="center" wrapText="1"/>
    </xf>
    <xf numFmtId="4" fontId="6" fillId="14" borderId="4" xfId="0" applyNumberFormat="1" applyFont="1" applyFill="1" applyBorder="1" applyAlignment="1">
      <alignment horizontal="center" vertical="center" wrapText="1"/>
    </xf>
    <xf numFmtId="9" fontId="12" fillId="22" borderId="4" xfId="0" applyNumberFormat="1" applyFont="1" applyFill="1" applyBorder="1" applyAlignment="1">
      <alignment horizontal="center" vertical="center" wrapText="1"/>
    </xf>
    <xf numFmtId="9" fontId="8" fillId="13" borderId="4" xfId="3" applyFont="1" applyFill="1" applyBorder="1" applyAlignment="1">
      <alignment horizontal="center" vertical="center" wrapText="1"/>
    </xf>
    <xf numFmtId="9" fontId="12" fillId="22" borderId="4" xfId="0" applyNumberFormat="1" applyFont="1" applyFill="1" applyBorder="1" applyAlignment="1" applyProtection="1">
      <alignment horizontal="center" vertical="center" wrapText="1"/>
      <protection locked="0"/>
    </xf>
    <xf numFmtId="9" fontId="12" fillId="26" borderId="4" xfId="0" applyNumberFormat="1" applyFont="1" applyFill="1" applyBorder="1" applyAlignment="1">
      <alignment horizontal="center" vertical="center" wrapText="1"/>
    </xf>
    <xf numFmtId="9" fontId="12" fillId="6" borderId="4" xfId="3" applyFont="1" applyFill="1" applyBorder="1" applyAlignment="1">
      <alignment horizontal="center" vertical="center" wrapText="1"/>
    </xf>
    <xf numFmtId="9" fontId="10" fillId="13" borderId="4" xfId="3" applyFont="1" applyFill="1" applyBorder="1" applyAlignment="1">
      <alignment horizontal="center" vertical="center" wrapText="1"/>
    </xf>
    <xf numFmtId="0" fontId="12" fillId="6" borderId="4" xfId="0" applyFont="1" applyFill="1" applyBorder="1" applyAlignment="1">
      <alignment horizontal="center" vertical="center" wrapText="1"/>
    </xf>
    <xf numFmtId="0" fontId="13" fillId="22" borderId="4" xfId="0" applyFont="1" applyFill="1" applyBorder="1" applyAlignment="1">
      <alignment horizontal="center" vertical="center" wrapText="1"/>
    </xf>
    <xf numFmtId="3" fontId="10" fillId="6" borderId="4" xfId="0" applyNumberFormat="1" applyFont="1" applyFill="1" applyBorder="1" applyAlignment="1">
      <alignment horizontal="center" vertical="center" wrapText="1"/>
    </xf>
    <xf numFmtId="3" fontId="10" fillId="12" borderId="4" xfId="0" applyNumberFormat="1" applyFont="1" applyFill="1" applyBorder="1" applyAlignment="1">
      <alignment horizontal="center" vertical="center" wrapText="1"/>
    </xf>
    <xf numFmtId="3" fontId="10" fillId="12" borderId="4" xfId="0" applyNumberFormat="1" applyFont="1" applyFill="1" applyBorder="1" applyAlignment="1" applyProtection="1">
      <alignment horizontal="center" vertical="center" wrapText="1"/>
      <protection locked="0"/>
    </xf>
    <xf numFmtId="3" fontId="10" fillId="14" borderId="4" xfId="0" applyNumberFormat="1" applyFont="1" applyFill="1" applyBorder="1" applyAlignment="1">
      <alignment horizontal="center" vertical="center" wrapText="1"/>
    </xf>
    <xf numFmtId="3" fontId="12" fillId="6" borderId="4" xfId="0" applyNumberFormat="1" applyFont="1" applyFill="1" applyBorder="1" applyAlignment="1">
      <alignment horizontal="center" vertical="center" wrapText="1"/>
    </xf>
    <xf numFmtId="3" fontId="12" fillId="12" borderId="4" xfId="0" applyNumberFormat="1" applyFont="1" applyFill="1" applyBorder="1" applyAlignment="1" applyProtection="1">
      <alignment horizontal="center" vertical="center" wrapText="1"/>
      <protection locked="0"/>
    </xf>
    <xf numFmtId="3" fontId="12" fillId="14" borderId="4" xfId="0" applyNumberFormat="1" applyFont="1" applyFill="1" applyBorder="1" applyAlignment="1">
      <alignment horizontal="center" vertical="center" wrapText="1"/>
    </xf>
    <xf numFmtId="8" fontId="12" fillId="25" borderId="6" xfId="0" applyNumberFormat="1" applyFont="1" applyFill="1" applyBorder="1" applyAlignment="1">
      <alignment horizontal="center" vertical="center" wrapText="1"/>
    </xf>
    <xf numFmtId="3" fontId="12" fillId="12" borderId="4" xfId="0" applyNumberFormat="1" applyFont="1" applyFill="1" applyBorder="1" applyAlignment="1">
      <alignment horizontal="center" vertical="center" wrapText="1"/>
    </xf>
    <xf numFmtId="9" fontId="12" fillId="6" borderId="4" xfId="0" applyNumberFormat="1" applyFont="1" applyFill="1" applyBorder="1" applyAlignment="1">
      <alignment horizontal="center" vertical="center" wrapText="1"/>
    </xf>
    <xf numFmtId="9" fontId="7" fillId="7" borderId="4" xfId="0" applyNumberFormat="1" applyFont="1" applyFill="1" applyBorder="1" applyAlignment="1">
      <alignment horizontal="center" vertical="center" wrapText="1"/>
    </xf>
    <xf numFmtId="9" fontId="10" fillId="6" borderId="4" xfId="0" applyNumberFormat="1" applyFont="1" applyFill="1" applyBorder="1" applyAlignment="1">
      <alignment horizontal="center" vertical="center" wrapText="1"/>
    </xf>
    <xf numFmtId="9" fontId="10" fillId="12" borderId="4" xfId="3" applyFont="1" applyFill="1" applyBorder="1" applyAlignment="1">
      <alignment horizontal="center" vertical="center" wrapText="1"/>
    </xf>
    <xf numFmtId="9" fontId="10" fillId="12" borderId="4" xfId="3" applyFont="1" applyFill="1" applyBorder="1" applyAlignment="1" applyProtection="1">
      <alignment horizontal="center" vertical="center" wrapText="1"/>
      <protection locked="0"/>
    </xf>
    <xf numFmtId="9" fontId="10" fillId="14" borderId="4" xfId="3" applyFont="1" applyFill="1" applyBorder="1" applyAlignment="1">
      <alignment horizontal="center" vertical="center" wrapText="1"/>
    </xf>
    <xf numFmtId="9" fontId="10" fillId="6" borderId="4" xfId="3" applyFont="1" applyFill="1" applyBorder="1" applyAlignment="1">
      <alignment horizontal="center" vertical="center" wrapText="1"/>
    </xf>
    <xf numFmtId="9" fontId="12" fillId="8" borderId="4" xfId="0" applyNumberFormat="1" applyFont="1" applyFill="1" applyBorder="1" applyAlignment="1">
      <alignment horizontal="center" vertical="center" wrapText="1"/>
    </xf>
    <xf numFmtId="9" fontId="12" fillId="12" borderId="6" xfId="0" applyNumberFormat="1" applyFont="1" applyFill="1" applyBorder="1" applyAlignment="1">
      <alignment horizontal="center" vertical="center" wrapText="1"/>
    </xf>
    <xf numFmtId="9" fontId="12" fillId="12" borderId="6" xfId="0" applyNumberFormat="1" applyFont="1" applyFill="1" applyBorder="1" applyAlignment="1" applyProtection="1">
      <alignment horizontal="center" vertical="center" wrapText="1"/>
      <protection locked="0"/>
    </xf>
    <xf numFmtId="9" fontId="12" fillId="14" borderId="6" xfId="0" applyNumberFormat="1" applyFont="1" applyFill="1" applyBorder="1" applyAlignment="1">
      <alignment horizontal="center" vertical="center" wrapText="1"/>
    </xf>
    <xf numFmtId="9" fontId="12" fillId="8" borderId="6" xfId="0" applyNumberFormat="1" applyFont="1" applyFill="1" applyBorder="1" applyAlignment="1">
      <alignment horizontal="center" vertical="center" wrapText="1"/>
    </xf>
    <xf numFmtId="9" fontId="12" fillId="6" borderId="6" xfId="3" applyFont="1" applyFill="1" applyBorder="1" applyAlignment="1">
      <alignment horizontal="center" vertical="center" wrapText="1"/>
    </xf>
    <xf numFmtId="3" fontId="10" fillId="22" borderId="4" xfId="0" applyNumberFormat="1" applyFont="1" applyFill="1" applyBorder="1" applyAlignment="1">
      <alignment horizontal="center" vertical="center" wrapText="1"/>
    </xf>
    <xf numFmtId="3" fontId="10" fillId="22" borderId="4" xfId="0" applyNumberFormat="1" applyFont="1" applyFill="1" applyBorder="1" applyAlignment="1" applyProtection="1">
      <alignment horizontal="center" vertical="center" wrapText="1"/>
      <protection locked="0"/>
    </xf>
    <xf numFmtId="3" fontId="10" fillId="13" borderId="4" xfId="0" applyNumberFormat="1" applyFont="1" applyFill="1" applyBorder="1" applyAlignment="1">
      <alignment horizontal="center" vertical="center" wrapText="1"/>
    </xf>
    <xf numFmtId="3" fontId="10" fillId="26" borderId="4" xfId="0" applyNumberFormat="1" applyFont="1" applyFill="1" applyBorder="1" applyAlignment="1">
      <alignment horizontal="center" vertical="center" wrapText="1"/>
    </xf>
    <xf numFmtId="167" fontId="7" fillId="7" borderId="3" xfId="0" applyNumberFormat="1" applyFont="1" applyFill="1" applyBorder="1" applyAlignment="1">
      <alignment horizontal="center" vertical="center" wrapText="1"/>
    </xf>
    <xf numFmtId="0" fontId="6" fillId="21" borderId="4" xfId="0" applyFont="1" applyFill="1" applyBorder="1" applyAlignment="1">
      <alignment horizontal="center" vertical="center" wrapText="1"/>
    </xf>
    <xf numFmtId="0" fontId="6" fillId="6" borderId="4" xfId="0" applyFont="1" applyFill="1" applyBorder="1" applyAlignment="1">
      <alignment vertical="center" wrapText="1"/>
    </xf>
    <xf numFmtId="3" fontId="8" fillId="12" borderId="4" xfId="0" applyNumberFormat="1" applyFont="1" applyFill="1" applyBorder="1" applyAlignment="1" applyProtection="1">
      <alignment horizontal="center" vertical="center" wrapText="1"/>
      <protection locked="0"/>
    </xf>
    <xf numFmtId="3" fontId="6" fillId="22" borderId="4" xfId="0" applyNumberFormat="1" applyFont="1" applyFill="1" applyBorder="1" applyAlignment="1" applyProtection="1">
      <alignment horizontal="center" vertical="center" wrapText="1"/>
      <protection locked="0"/>
    </xf>
    <xf numFmtId="3" fontId="6" fillId="22" borderId="8" xfId="0" applyNumberFormat="1" applyFont="1" applyFill="1" applyBorder="1" applyAlignment="1" applyProtection="1">
      <alignment horizontal="center" vertical="center" wrapText="1"/>
      <protection locked="0"/>
    </xf>
    <xf numFmtId="10" fontId="6" fillId="6" borderId="4" xfId="3" applyNumberFormat="1" applyFont="1" applyFill="1" applyBorder="1" applyAlignment="1">
      <alignment horizontal="center" vertical="center" wrapText="1"/>
    </xf>
    <xf numFmtId="9" fontId="6" fillId="12" borderId="4" xfId="0" applyNumberFormat="1" applyFont="1" applyFill="1" applyBorder="1" applyAlignment="1">
      <alignment horizontal="center" vertical="center" wrapText="1"/>
    </xf>
    <xf numFmtId="171" fontId="7" fillId="7" borderId="4" xfId="0" applyNumberFormat="1" applyFont="1" applyFill="1" applyBorder="1" applyAlignment="1">
      <alignment horizontal="center" vertical="center" wrapText="1"/>
    </xf>
    <xf numFmtId="171" fontId="8" fillId="6" borderId="4" xfId="0" applyNumberFormat="1" applyFont="1" applyFill="1" applyBorder="1" applyAlignment="1">
      <alignment horizontal="center" vertical="center" wrapText="1"/>
    </xf>
    <xf numFmtId="171" fontId="8" fillId="12" borderId="4" xfId="3" applyNumberFormat="1" applyFont="1" applyFill="1" applyBorder="1" applyAlignment="1">
      <alignment horizontal="center" vertical="center" wrapText="1"/>
    </xf>
    <xf numFmtId="10" fontId="8" fillId="13" borderId="4" xfId="3" applyNumberFormat="1" applyFont="1" applyFill="1" applyBorder="1" applyAlignment="1">
      <alignment horizontal="center" vertical="center" wrapText="1"/>
    </xf>
    <xf numFmtId="10" fontId="14" fillId="14" borderId="4" xfId="3" applyNumberFormat="1" applyFont="1" applyFill="1" applyBorder="1" applyAlignment="1">
      <alignment horizontal="center" vertical="center" wrapText="1"/>
    </xf>
    <xf numFmtId="9" fontId="8" fillId="6" borderId="4" xfId="3" applyFont="1" applyFill="1" applyBorder="1" applyAlignment="1">
      <alignment horizontal="center" vertical="center" wrapText="1"/>
    </xf>
    <xf numFmtId="171" fontId="6" fillId="14" borderId="4" xfId="3" applyNumberFormat="1" applyFont="1" applyFill="1" applyBorder="1" applyAlignment="1">
      <alignment horizontal="center" vertical="center" wrapText="1"/>
    </xf>
    <xf numFmtId="171" fontId="6" fillId="6" borderId="4" xfId="0" applyNumberFormat="1" applyFont="1" applyFill="1" applyBorder="1" applyAlignment="1">
      <alignment horizontal="center" vertical="center" wrapText="1"/>
    </xf>
    <xf numFmtId="9" fontId="6" fillId="12" borderId="4" xfId="3" applyFont="1" applyFill="1" applyBorder="1" applyAlignment="1">
      <alignment horizontal="left" vertical="top" wrapText="1"/>
    </xf>
    <xf numFmtId="9" fontId="6" fillId="12" borderId="4" xfId="3" applyFont="1" applyFill="1" applyBorder="1" applyAlignment="1" applyProtection="1">
      <alignment horizontal="center" vertical="center" wrapText="1"/>
      <protection locked="0"/>
    </xf>
    <xf numFmtId="9" fontId="6" fillId="14" borderId="4" xfId="3" applyFont="1" applyFill="1" applyBorder="1" applyAlignment="1" applyProtection="1">
      <alignment horizontal="center" vertical="top" wrapText="1"/>
      <protection locked="0"/>
    </xf>
    <xf numFmtId="171" fontId="6" fillId="6" borderId="4" xfId="3" applyNumberFormat="1" applyFont="1" applyFill="1" applyBorder="1" applyAlignment="1">
      <alignment horizontal="center" vertical="center" wrapText="1"/>
    </xf>
    <xf numFmtId="0" fontId="6" fillId="30" borderId="4" xfId="0" applyFont="1" applyFill="1" applyBorder="1" applyAlignment="1">
      <alignment horizontal="center" vertical="center" wrapText="1"/>
    </xf>
    <xf numFmtId="10" fontId="6" fillId="12" borderId="4" xfId="0" applyNumberFormat="1" applyFont="1" applyFill="1" applyBorder="1" applyAlignment="1">
      <alignment horizontal="center" vertical="center" wrapText="1"/>
    </xf>
    <xf numFmtId="10" fontId="8" fillId="12" borderId="4" xfId="3" applyNumberFormat="1" applyFont="1" applyFill="1" applyBorder="1" applyAlignment="1">
      <alignment horizontal="center" vertical="center" wrapText="1"/>
    </xf>
    <xf numFmtId="171" fontId="8" fillId="14" borderId="4" xfId="3" applyNumberFormat="1" applyFont="1" applyFill="1" applyBorder="1" applyAlignment="1">
      <alignment horizontal="center" vertical="center" wrapText="1"/>
    </xf>
    <xf numFmtId="9" fontId="6" fillId="14" borderId="4" xfId="3" applyFont="1" applyFill="1" applyBorder="1" applyAlignment="1" applyProtection="1">
      <alignment horizontal="center" vertical="center" wrapText="1"/>
      <protection locked="0"/>
    </xf>
    <xf numFmtId="3" fontId="6" fillId="6" borderId="3" xfId="0" applyNumberFormat="1" applyFont="1" applyFill="1" applyBorder="1" applyAlignment="1">
      <alignment horizontal="center" vertical="center" wrapText="1"/>
    </xf>
    <xf numFmtId="3" fontId="6" fillId="12" borderId="3" xfId="0" applyNumberFormat="1" applyFont="1" applyFill="1" applyBorder="1" applyAlignment="1">
      <alignment horizontal="center" vertical="center" wrapText="1"/>
    </xf>
    <xf numFmtId="3" fontId="6" fillId="12" borderId="3" xfId="0" applyNumberFormat="1" applyFont="1" applyFill="1" applyBorder="1" applyAlignment="1">
      <alignment horizontal="center" vertical="top" wrapText="1"/>
    </xf>
    <xf numFmtId="3" fontId="7" fillId="7" borderId="3" xfId="0" applyNumberFormat="1" applyFont="1" applyFill="1" applyBorder="1" applyAlignment="1">
      <alignment horizontal="center" vertical="center" wrapText="1"/>
    </xf>
    <xf numFmtId="3" fontId="8" fillId="6" borderId="3" xfId="0" applyNumberFormat="1" applyFont="1" applyFill="1" applyBorder="1" applyAlignment="1">
      <alignment horizontal="center" vertical="center" wrapText="1"/>
    </xf>
    <xf numFmtId="3" fontId="8" fillId="12" borderId="3" xfId="0" applyNumberFormat="1" applyFont="1" applyFill="1" applyBorder="1" applyAlignment="1">
      <alignment horizontal="center" vertical="center" wrapText="1"/>
    </xf>
    <xf numFmtId="3" fontId="8" fillId="14" borderId="3" xfId="0" applyNumberFormat="1" applyFont="1" applyFill="1" applyBorder="1" applyAlignment="1">
      <alignment horizontal="center" vertical="center" wrapText="1"/>
    </xf>
    <xf numFmtId="3" fontId="6" fillId="12" borderId="3" xfId="0" applyNumberFormat="1" applyFont="1" applyFill="1" applyBorder="1" applyAlignment="1" applyProtection="1">
      <alignment horizontal="center" vertical="center" wrapText="1"/>
      <protection locked="0"/>
    </xf>
    <xf numFmtId="3" fontId="6" fillId="14" borderId="3" xfId="0" applyNumberFormat="1" applyFont="1" applyFill="1" applyBorder="1" applyAlignment="1">
      <alignment horizontal="center" vertical="center" wrapText="1"/>
    </xf>
    <xf numFmtId="0" fontId="4" fillId="31" borderId="0" xfId="0" applyFont="1" applyFill="1" applyAlignment="1">
      <alignment horizontal="center" vertical="center"/>
    </xf>
    <xf numFmtId="0" fontId="6" fillId="11" borderId="4" xfId="0" applyFont="1" applyFill="1" applyBorder="1" applyAlignment="1">
      <alignment vertical="center" wrapText="1"/>
    </xf>
    <xf numFmtId="167" fontId="6" fillId="6" borderId="4" xfId="6" applyNumberFormat="1" applyFont="1" applyFill="1" applyBorder="1" applyAlignment="1">
      <alignment horizontal="center" vertical="center" wrapText="1"/>
    </xf>
    <xf numFmtId="167" fontId="6" fillId="6" borderId="4" xfId="6" applyNumberFormat="1" applyFont="1" applyFill="1" applyBorder="1" applyAlignment="1" applyProtection="1">
      <alignment horizontal="center" vertical="center" wrapText="1"/>
      <protection locked="0"/>
    </xf>
    <xf numFmtId="167" fontId="6" fillId="6" borderId="4" xfId="6" applyNumberFormat="1" applyFont="1" applyFill="1" applyBorder="1" applyAlignment="1">
      <alignment vertical="center" wrapText="1"/>
    </xf>
    <xf numFmtId="0" fontId="6" fillId="6" borderId="3" xfId="0" applyFont="1" applyFill="1" applyBorder="1" applyAlignment="1">
      <alignment vertical="center" wrapText="1"/>
    </xf>
    <xf numFmtId="3" fontId="6" fillId="5" borderId="3" xfId="0" applyNumberFormat="1" applyFont="1" applyFill="1" applyBorder="1" applyAlignment="1">
      <alignment horizontal="center" vertical="center" wrapText="1"/>
    </xf>
    <xf numFmtId="3" fontId="6" fillId="12" borderId="9" xfId="0" applyNumberFormat="1" applyFont="1" applyFill="1" applyBorder="1" applyAlignment="1">
      <alignment horizontal="center" vertical="center" wrapText="1"/>
    </xf>
    <xf numFmtId="0" fontId="6" fillId="10" borderId="4" xfId="0" applyFont="1" applyFill="1" applyBorder="1" applyAlignment="1">
      <alignment vertical="center" wrapText="1"/>
    </xf>
    <xf numFmtId="6" fontId="7" fillId="7" borderId="4" xfId="0" applyNumberFormat="1" applyFont="1" applyFill="1" applyBorder="1" applyAlignment="1">
      <alignment horizontal="center" vertical="center" wrapText="1"/>
    </xf>
    <xf numFmtId="6" fontId="6" fillId="6" borderId="4" xfId="0" applyNumberFormat="1" applyFont="1" applyFill="1" applyBorder="1" applyAlignment="1">
      <alignment horizontal="center" vertical="center" wrapText="1"/>
    </xf>
    <xf numFmtId="3" fontId="6" fillId="12" borderId="7" xfId="0" applyNumberFormat="1" applyFont="1" applyFill="1" applyBorder="1" applyAlignment="1">
      <alignment horizontal="center" vertical="center" wrapText="1"/>
    </xf>
    <xf numFmtId="3" fontId="12" fillId="14" borderId="4" xfId="0" applyNumberFormat="1" applyFont="1" applyFill="1" applyBorder="1" applyAlignment="1">
      <alignment horizontal="center" vertical="top" wrapText="1"/>
    </xf>
    <xf numFmtId="4" fontId="10" fillId="12" borderId="4" xfId="0" applyNumberFormat="1" applyFont="1" applyFill="1" applyBorder="1" applyAlignment="1">
      <alignment horizontal="center" vertical="center" wrapText="1"/>
    </xf>
    <xf numFmtId="4" fontId="10" fillId="14" borderId="4" xfId="0" applyNumberFormat="1" applyFont="1" applyFill="1" applyBorder="1" applyAlignment="1">
      <alignment horizontal="center" vertical="center" wrapText="1"/>
    </xf>
    <xf numFmtId="0" fontId="15" fillId="7" borderId="4" xfId="0" applyFont="1" applyFill="1" applyBorder="1" applyAlignment="1">
      <alignment horizontal="center" vertical="center" wrapText="1"/>
    </xf>
    <xf numFmtId="3" fontId="15" fillId="7" borderId="4" xfId="0" applyNumberFormat="1" applyFont="1" applyFill="1" applyBorder="1" applyAlignment="1">
      <alignment horizontal="center" vertical="center" wrapText="1"/>
    </xf>
    <xf numFmtId="3" fontId="15" fillId="12" borderId="4" xfId="0" applyNumberFormat="1" applyFont="1" applyFill="1" applyBorder="1" applyAlignment="1">
      <alignment horizontal="center" vertical="center" wrapText="1"/>
    </xf>
    <xf numFmtId="44" fontId="7" fillId="7" borderId="3" xfId="2" applyFont="1" applyFill="1" applyBorder="1" applyAlignment="1">
      <alignment horizontal="center" vertical="center" wrapText="1"/>
    </xf>
    <xf numFmtId="166" fontId="6" fillId="6" borderId="3" xfId="0" applyNumberFormat="1" applyFont="1" applyFill="1" applyBorder="1" applyAlignment="1">
      <alignment horizontal="center" vertical="center" wrapText="1"/>
    </xf>
    <xf numFmtId="9" fontId="7" fillId="7" borderId="4" xfId="3" applyFont="1" applyFill="1" applyBorder="1" applyAlignment="1">
      <alignment horizontal="center" vertical="center" wrapText="1"/>
    </xf>
    <xf numFmtId="9" fontId="8" fillId="12" borderId="4" xfId="3" applyFont="1" applyFill="1" applyBorder="1" applyAlignment="1">
      <alignment horizontal="center" vertical="center" wrapText="1"/>
    </xf>
    <xf numFmtId="9" fontId="8" fillId="14" borderId="4" xfId="3" applyFont="1" applyFill="1" applyBorder="1" applyAlignment="1">
      <alignment horizontal="center" vertical="center" wrapText="1"/>
    </xf>
    <xf numFmtId="0" fontId="6" fillId="12" borderId="4" xfId="0" applyFont="1" applyFill="1" applyBorder="1" applyAlignment="1" applyProtection="1">
      <alignment horizontal="center" vertical="center" wrapText="1"/>
      <protection locked="0"/>
    </xf>
    <xf numFmtId="0" fontId="6" fillId="14" borderId="4" xfId="0" applyFont="1" applyFill="1" applyBorder="1" applyAlignment="1">
      <alignment horizontal="center" vertical="center" wrapText="1"/>
    </xf>
    <xf numFmtId="0" fontId="6" fillId="14" borderId="4" xfId="0" applyFont="1" applyFill="1" applyBorder="1" applyAlignment="1" applyProtection="1">
      <alignment horizontal="center" vertical="center" wrapText="1"/>
      <protection locked="0"/>
    </xf>
    <xf numFmtId="0" fontId="6" fillId="32" borderId="4" xfId="0" applyFont="1" applyFill="1" applyBorder="1" applyAlignment="1">
      <alignment horizontal="center" vertical="center" wrapText="1"/>
    </xf>
    <xf numFmtId="2" fontId="10" fillId="13" borderId="4" xfId="3" applyNumberFormat="1" applyFont="1" applyFill="1" applyBorder="1" applyAlignment="1">
      <alignment horizontal="center" vertical="center" wrapText="1"/>
    </xf>
    <xf numFmtId="3" fontId="16" fillId="14" borderId="4" xfId="0" applyNumberFormat="1" applyFont="1" applyFill="1" applyBorder="1" applyAlignment="1">
      <alignment horizontal="center" vertical="center" wrapText="1"/>
    </xf>
    <xf numFmtId="3" fontId="17" fillId="14" borderId="4" xfId="0" applyNumberFormat="1" applyFont="1" applyFill="1" applyBorder="1" applyAlignment="1">
      <alignment horizontal="center" vertical="center" wrapText="1"/>
    </xf>
    <xf numFmtId="0" fontId="16" fillId="14" borderId="4" xfId="0" applyFont="1" applyFill="1" applyBorder="1" applyAlignment="1">
      <alignment horizontal="center" vertical="center" wrapText="1"/>
    </xf>
    <xf numFmtId="9" fontId="17" fillId="14" borderId="4" xfId="3" applyFont="1" applyFill="1" applyBorder="1" applyAlignment="1">
      <alignment horizontal="center" vertical="center" wrapText="1"/>
    </xf>
    <xf numFmtId="3" fontId="18" fillId="12" borderId="4" xfId="0" applyNumberFormat="1" applyFont="1" applyFill="1" applyBorder="1" applyAlignment="1">
      <alignment horizontal="center" vertical="center" wrapText="1"/>
    </xf>
    <xf numFmtId="0" fontId="6" fillId="33" borderId="4" xfId="0" applyFont="1" applyFill="1" applyBorder="1" applyAlignment="1">
      <alignment horizontal="center" vertical="center" wrapText="1"/>
    </xf>
    <xf numFmtId="172" fontId="7" fillId="7" borderId="4" xfId="6" applyNumberFormat="1" applyFont="1" applyFill="1" applyBorder="1" applyAlignment="1">
      <alignment horizontal="center" vertical="center" wrapText="1"/>
    </xf>
    <xf numFmtId="0" fontId="6" fillId="25" borderId="4" xfId="0" applyFont="1" applyFill="1" applyBorder="1" applyAlignment="1">
      <alignment horizontal="center" vertical="center" wrapText="1"/>
    </xf>
    <xf numFmtId="3" fontId="6" fillId="12" borderId="4" xfId="0" applyNumberFormat="1" applyFont="1" applyFill="1" applyBorder="1" applyAlignment="1">
      <alignment horizontal="left" vertical="center" wrapText="1"/>
    </xf>
    <xf numFmtId="166" fontId="6" fillId="6" borderId="4" xfId="6" applyNumberFormat="1" applyFont="1" applyFill="1" applyBorder="1" applyAlignment="1" applyProtection="1">
      <alignment horizontal="center" vertical="center" wrapText="1"/>
      <protection locked="0"/>
    </xf>
    <xf numFmtId="0" fontId="6" fillId="8" borderId="4" xfId="0" applyFont="1" applyFill="1" applyBorder="1" applyAlignment="1">
      <alignment horizontal="center" vertical="center" wrapText="1"/>
    </xf>
    <xf numFmtId="166" fontId="6" fillId="11" borderId="4" xfId="6" applyNumberFormat="1" applyFont="1" applyFill="1" applyBorder="1" applyAlignment="1">
      <alignment horizontal="center" vertical="center" wrapText="1"/>
    </xf>
    <xf numFmtId="9" fontId="6" fillId="14" borderId="4" xfId="0" applyNumberFormat="1" applyFont="1" applyFill="1" applyBorder="1" applyAlignment="1">
      <alignment horizontal="center" vertical="center" wrapText="1"/>
    </xf>
    <xf numFmtId="0" fontId="6" fillId="34" borderId="4" xfId="0" applyFont="1" applyFill="1" applyBorder="1" applyAlignment="1">
      <alignment horizontal="center" vertical="center" wrapText="1"/>
    </xf>
    <xf numFmtId="3" fontId="11" fillId="5" borderId="4" xfId="0" applyNumberFormat="1" applyFont="1" applyFill="1" applyBorder="1" applyAlignment="1">
      <alignment horizontal="center" vertical="center" wrapText="1"/>
    </xf>
    <xf numFmtId="3" fontId="6" fillId="6" borderId="0" xfId="0" applyNumberFormat="1" applyFont="1" applyFill="1" applyAlignment="1">
      <alignment horizontal="center" vertical="center" wrapText="1"/>
    </xf>
    <xf numFmtId="3" fontId="6" fillId="12" borderId="10" xfId="0" applyNumberFormat="1" applyFont="1" applyFill="1" applyBorder="1" applyAlignment="1">
      <alignment horizontal="center" vertical="center" wrapText="1"/>
    </xf>
    <xf numFmtId="0" fontId="6" fillId="35" borderId="11" xfId="0" applyFont="1" applyFill="1" applyBorder="1" applyAlignment="1">
      <alignment horizontal="center" vertical="center" wrapText="1"/>
    </xf>
    <xf numFmtId="0" fontId="6" fillId="10" borderId="4" xfId="0" applyFont="1" applyFill="1" applyBorder="1" applyAlignment="1">
      <alignment horizontal="center" vertical="center" wrapText="1"/>
    </xf>
    <xf numFmtId="3" fontId="8" fillId="36" borderId="11" xfId="0" applyNumberFormat="1" applyFont="1" applyFill="1" applyBorder="1" applyAlignment="1">
      <alignment horizontal="center" vertical="center" wrapText="1"/>
    </xf>
    <xf numFmtId="3" fontId="8" fillId="37" borderId="11" xfId="0" applyNumberFormat="1" applyFont="1" applyFill="1" applyBorder="1" applyAlignment="1">
      <alignment horizontal="center" vertical="center" wrapText="1"/>
    </xf>
    <xf numFmtId="3" fontId="8" fillId="38" borderId="11" xfId="0" applyNumberFormat="1" applyFont="1" applyFill="1" applyBorder="1" applyAlignment="1">
      <alignment horizontal="center" vertical="center" wrapText="1"/>
    </xf>
    <xf numFmtId="3" fontId="6" fillId="36" borderId="11" xfId="0" applyNumberFormat="1" applyFont="1" applyFill="1" applyBorder="1" applyAlignment="1">
      <alignment horizontal="center" vertical="center" wrapText="1"/>
    </xf>
    <xf numFmtId="3" fontId="11" fillId="39" borderId="11" xfId="0" applyNumberFormat="1" applyFont="1" applyFill="1" applyBorder="1" applyAlignment="1">
      <alignment horizontal="center" vertical="center" wrapText="1"/>
    </xf>
    <xf numFmtId="3" fontId="19" fillId="37" borderId="12" xfId="0" applyNumberFormat="1" applyFont="1" applyFill="1" applyBorder="1" applyAlignment="1">
      <alignment horizontal="center" vertical="center" wrapText="1"/>
    </xf>
    <xf numFmtId="3" fontId="6" fillId="37" borderId="4" xfId="0" applyNumberFormat="1" applyFont="1" applyFill="1" applyBorder="1" applyAlignment="1">
      <alignment horizontal="center" vertical="center" wrapText="1"/>
    </xf>
    <xf numFmtId="3" fontId="6" fillId="37" borderId="4" xfId="0" applyNumberFormat="1" applyFont="1" applyFill="1" applyBorder="1" applyAlignment="1" applyProtection="1">
      <alignment horizontal="center" vertical="center" wrapText="1"/>
      <protection locked="0"/>
    </xf>
    <xf numFmtId="0" fontId="19" fillId="40" borderId="11" xfId="0" applyFont="1" applyFill="1" applyBorder="1" applyAlignment="1">
      <alignment horizontal="center" vertical="center" wrapText="1"/>
    </xf>
    <xf numFmtId="3" fontId="11" fillId="39" borderId="0" xfId="0" applyNumberFormat="1" applyFont="1" applyFill="1" applyAlignment="1">
      <alignment horizontal="center" vertical="center" wrapText="1"/>
    </xf>
    <xf numFmtId="3" fontId="19" fillId="37" borderId="11" xfId="0" applyNumberFormat="1" applyFont="1" applyFill="1" applyBorder="1" applyAlignment="1">
      <alignment horizontal="center" vertical="center" wrapText="1"/>
    </xf>
    <xf numFmtId="3" fontId="6" fillId="37" borderId="0" xfId="0" applyNumberFormat="1" applyFont="1" applyFill="1" applyAlignment="1">
      <alignment horizontal="center" vertical="center" wrapText="1"/>
    </xf>
    <xf numFmtId="3" fontId="6" fillId="37" borderId="7" xfId="0" applyNumberFormat="1" applyFont="1" applyFill="1" applyBorder="1" applyAlignment="1" applyProtection="1">
      <alignment horizontal="center" vertical="center" wrapText="1"/>
      <protection locked="0"/>
    </xf>
    <xf numFmtId="3" fontId="6" fillId="12" borderId="0" xfId="0" applyNumberFormat="1" applyFont="1" applyFill="1" applyAlignment="1">
      <alignment horizontal="center" vertical="center" wrapText="1"/>
    </xf>
    <xf numFmtId="0" fontId="20" fillId="24" borderId="4" xfId="0" applyFont="1" applyFill="1" applyBorder="1" applyAlignment="1">
      <alignment horizontal="center" vertical="center" wrapText="1"/>
    </xf>
    <xf numFmtId="3" fontId="20" fillId="24" borderId="4" xfId="0" applyNumberFormat="1" applyFont="1" applyFill="1" applyBorder="1" applyAlignment="1">
      <alignment horizontal="center" vertical="center" wrapText="1"/>
    </xf>
    <xf numFmtId="3" fontId="6" fillId="7" borderId="4" xfId="0" applyNumberFormat="1" applyFont="1" applyFill="1" applyBorder="1" applyAlignment="1">
      <alignment horizontal="center" vertical="center" wrapText="1"/>
    </xf>
    <xf numFmtId="3" fontId="10" fillId="24" borderId="4" xfId="0" applyNumberFormat="1" applyFont="1" applyFill="1" applyBorder="1" applyAlignment="1">
      <alignment horizontal="center" vertical="center" wrapText="1"/>
    </xf>
    <xf numFmtId="3" fontId="12" fillId="22" borderId="4" xfId="0" applyNumberFormat="1" applyFont="1" applyFill="1" applyBorder="1" applyAlignment="1">
      <alignment vertical="center" wrapText="1"/>
    </xf>
    <xf numFmtId="9" fontId="12" fillId="22" borderId="6" xfId="0" applyNumberFormat="1" applyFont="1" applyFill="1" applyBorder="1" applyAlignment="1">
      <alignment vertical="center" wrapText="1"/>
    </xf>
    <xf numFmtId="9" fontId="12" fillId="22" borderId="6" xfId="0" applyNumberFormat="1" applyFont="1" applyFill="1" applyBorder="1" applyAlignment="1">
      <alignment horizontal="center" vertical="center" wrapText="1"/>
    </xf>
    <xf numFmtId="9" fontId="12" fillId="22" borderId="6" xfId="0" applyNumberFormat="1" applyFont="1" applyFill="1" applyBorder="1" applyAlignment="1" applyProtection="1">
      <alignment horizontal="center" vertical="center" wrapText="1"/>
      <protection locked="0"/>
    </xf>
    <xf numFmtId="9" fontId="12" fillId="26" borderId="6" xfId="0" applyNumberFormat="1" applyFont="1" applyFill="1" applyBorder="1" applyAlignment="1">
      <alignment horizontal="center" vertical="center" wrapText="1"/>
    </xf>
    <xf numFmtId="9" fontId="12" fillId="25" borderId="6" xfId="0" applyNumberFormat="1" applyFont="1" applyFill="1" applyBorder="1" applyAlignment="1">
      <alignment horizontal="center" vertical="center" wrapText="1"/>
    </xf>
    <xf numFmtId="3" fontId="11" fillId="8" borderId="4" xfId="0" applyNumberFormat="1" applyFont="1" applyFill="1" applyBorder="1" applyAlignment="1">
      <alignment horizontal="center" vertical="center" wrapText="1"/>
    </xf>
    <xf numFmtId="3" fontId="11" fillId="12" borderId="4" xfId="0" applyNumberFormat="1" applyFont="1" applyFill="1" applyBorder="1" applyAlignment="1">
      <alignment horizontal="center" vertical="center" wrapText="1"/>
    </xf>
    <xf numFmtId="44" fontId="7" fillId="24" borderId="3" xfId="2" applyFont="1" applyFill="1" applyBorder="1" applyAlignment="1">
      <alignment horizontal="center" vertical="center" wrapText="1"/>
    </xf>
    <xf numFmtId="44" fontId="12" fillId="25" borderId="3" xfId="2" applyFont="1" applyFill="1" applyBorder="1" applyAlignment="1">
      <alignment horizontal="center" vertical="center" wrapText="1"/>
    </xf>
    <xf numFmtId="0" fontId="12" fillId="25" borderId="3" xfId="0" applyFont="1" applyFill="1" applyBorder="1" applyAlignment="1">
      <alignment vertical="center" wrapText="1"/>
    </xf>
    <xf numFmtId="3" fontId="12" fillId="25" borderId="3" xfId="0" applyNumberFormat="1" applyFont="1" applyFill="1" applyBorder="1" applyAlignment="1">
      <alignment horizontal="center" vertical="center" wrapText="1"/>
    </xf>
    <xf numFmtId="3" fontId="7" fillId="24" borderId="3" xfId="0" applyNumberFormat="1" applyFont="1" applyFill="1" applyBorder="1" applyAlignment="1">
      <alignment horizontal="center" vertical="center" wrapText="1"/>
    </xf>
    <xf numFmtId="3" fontId="10" fillId="25" borderId="3" xfId="0" applyNumberFormat="1" applyFont="1" applyFill="1" applyBorder="1" applyAlignment="1">
      <alignment horizontal="center" vertical="center" wrapText="1"/>
    </xf>
    <xf numFmtId="3" fontId="10" fillId="22" borderId="3" xfId="0" applyNumberFormat="1" applyFont="1" applyFill="1" applyBorder="1" applyAlignment="1">
      <alignment horizontal="center" vertical="center" wrapText="1"/>
    </xf>
    <xf numFmtId="3" fontId="10" fillId="26" borderId="3" xfId="0" applyNumberFormat="1" applyFont="1" applyFill="1" applyBorder="1" applyAlignment="1">
      <alignment horizontal="center" vertical="center" wrapText="1"/>
    </xf>
    <xf numFmtId="3" fontId="12" fillId="22" borderId="3" xfId="0" applyNumberFormat="1" applyFont="1" applyFill="1" applyBorder="1" applyAlignment="1">
      <alignment horizontal="center" vertical="center" wrapText="1"/>
    </xf>
    <xf numFmtId="3" fontId="12" fillId="22" borderId="3" xfId="0" applyNumberFormat="1" applyFont="1" applyFill="1" applyBorder="1" applyAlignment="1" applyProtection="1">
      <alignment horizontal="center" vertical="center" wrapText="1"/>
      <protection locked="0"/>
    </xf>
    <xf numFmtId="3" fontId="12" fillId="26" borderId="3" xfId="0" applyNumberFormat="1" applyFont="1" applyFill="1" applyBorder="1" applyAlignment="1">
      <alignment horizontal="center" vertical="center" wrapText="1"/>
    </xf>
    <xf numFmtId="0" fontId="12" fillId="6" borderId="4" xfId="0" applyFont="1" applyFill="1" applyBorder="1" applyAlignment="1">
      <alignment vertical="center" wrapText="1"/>
    </xf>
    <xf numFmtId="0" fontId="4" fillId="5" borderId="0" xfId="0" applyFont="1" applyFill="1" applyAlignment="1">
      <alignment horizontal="center" vertical="center"/>
    </xf>
    <xf numFmtId="44" fontId="0" fillId="5" borderId="0" xfId="2" applyFont="1" applyFill="1" applyAlignment="1">
      <alignment horizontal="center" vertical="center"/>
    </xf>
    <xf numFmtId="0" fontId="6" fillId="0" borderId="0" xfId="0" applyFont="1" applyAlignment="1">
      <alignment horizontal="center" vertical="center"/>
    </xf>
    <xf numFmtId="44" fontId="4" fillId="3" borderId="0" xfId="0" applyNumberFormat="1" applyFont="1" applyFill="1" applyAlignment="1">
      <alignment horizontal="center" vertical="center"/>
    </xf>
    <xf numFmtId="44" fontId="0" fillId="0" borderId="0" xfId="2" applyFont="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164" fontId="21" fillId="10" borderId="3"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2" fillId="7" borderId="5" xfId="4" applyFill="1" applyBorder="1" applyAlignment="1">
      <alignment horizontal="center" vertical="center" wrapText="1"/>
    </xf>
    <xf numFmtId="164" fontId="22" fillId="10"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4" fillId="6" borderId="4" xfId="0" applyFont="1" applyFill="1" applyBorder="1" applyAlignment="1">
      <alignment horizontal="center" vertical="center"/>
    </xf>
    <xf numFmtId="0" fontId="4" fillId="16" borderId="0" xfId="0" applyFont="1" applyFill="1" applyAlignment="1">
      <alignment horizontal="center" vertical="center"/>
    </xf>
    <xf numFmtId="0" fontId="0" fillId="17" borderId="4" xfId="0" applyFill="1" applyBorder="1"/>
    <xf numFmtId="0" fontId="6" fillId="18" borderId="4" xfId="0" applyFont="1" applyFill="1" applyBorder="1" applyAlignment="1">
      <alignment horizontal="center" vertical="center"/>
    </xf>
    <xf numFmtId="0" fontId="4" fillId="20" borderId="0" xfId="0" applyFont="1" applyFill="1" applyAlignment="1">
      <alignment horizontal="center" vertical="center"/>
    </xf>
    <xf numFmtId="0" fontId="4" fillId="21" borderId="4" xfId="0" applyFont="1" applyFill="1" applyBorder="1" applyAlignment="1">
      <alignment horizontal="center" vertical="center"/>
    </xf>
    <xf numFmtId="0" fontId="23" fillId="20" borderId="0" xfId="0" applyFont="1" applyFill="1" applyAlignment="1">
      <alignment horizontal="justify" vertical="center" wrapText="1"/>
    </xf>
    <xf numFmtId="0" fontId="0" fillId="20" borderId="0" xfId="0" applyFill="1"/>
    <xf numFmtId="0" fontId="4" fillId="27" borderId="0" xfId="0" applyFont="1" applyFill="1" applyAlignment="1">
      <alignment horizontal="center" vertical="center"/>
    </xf>
    <xf numFmtId="0" fontId="4" fillId="3" borderId="4" xfId="0" applyFont="1" applyFill="1" applyBorder="1" applyAlignment="1">
      <alignment horizontal="center" vertical="center" wrapText="1"/>
    </xf>
    <xf numFmtId="0" fontId="12" fillId="3" borderId="4" xfId="0" applyFont="1" applyFill="1" applyBorder="1"/>
    <xf numFmtId="0" fontId="12" fillId="28"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11" borderId="4" xfId="0" applyFont="1" applyFill="1" applyBorder="1" applyAlignment="1">
      <alignment horizontal="center" vertical="center"/>
    </xf>
    <xf numFmtId="0" fontId="0" fillId="29" borderId="4" xfId="0" applyFill="1" applyBorder="1"/>
    <xf numFmtId="6" fontId="3" fillId="11" borderId="4" xfId="7" applyNumberFormat="1" applyFill="1" applyBorder="1" applyAlignment="1">
      <alignment horizontal="center" vertical="center" wrapText="1"/>
    </xf>
    <xf numFmtId="6" fontId="3" fillId="21" borderId="0" xfId="7" applyNumberFormat="1" applyFill="1" applyBorder="1" applyAlignment="1">
      <alignment horizontal="center" vertical="center" wrapText="1"/>
    </xf>
    <xf numFmtId="0" fontId="4" fillId="31" borderId="4" xfId="0" applyFont="1" applyFill="1" applyBorder="1" applyAlignment="1">
      <alignment vertical="center"/>
    </xf>
    <xf numFmtId="0" fontId="3" fillId="11" borderId="4" xfId="7" applyFill="1" applyBorder="1" applyAlignment="1">
      <alignment horizontal="center" vertical="center" wrapText="1"/>
    </xf>
    <xf numFmtId="167" fontId="12" fillId="27" borderId="0" xfId="2" applyNumberFormat="1" applyFont="1" applyFill="1" applyBorder="1" applyAlignment="1">
      <alignment horizontal="center" vertical="center" wrapText="1"/>
    </xf>
    <xf numFmtId="0" fontId="12" fillId="0" borderId="4" xfId="0" applyFont="1" applyBorder="1"/>
    <xf numFmtId="0" fontId="12" fillId="0" borderId="4" xfId="0" applyFont="1" applyBorder="1" applyAlignment="1">
      <alignment horizontal="center" vertical="center"/>
    </xf>
    <xf numFmtId="0" fontId="6" fillId="10" borderId="4" xfId="0" applyFont="1" applyFill="1" applyBorder="1" applyAlignment="1">
      <alignment horizontal="center" vertical="center"/>
    </xf>
    <xf numFmtId="167" fontId="6" fillId="6" borderId="3" xfId="6" applyNumberFormat="1" applyFont="1" applyFill="1" applyBorder="1" applyAlignment="1">
      <alignment horizontal="center" vertical="center" wrapText="1"/>
    </xf>
    <xf numFmtId="4" fontId="8" fillId="14" borderId="4" xfId="0" applyNumberFormat="1" applyFont="1" applyFill="1" applyBorder="1" applyAlignment="1">
      <alignment horizontal="center" vertical="center" wrapText="1"/>
    </xf>
    <xf numFmtId="4" fontId="6" fillId="6" borderId="4" xfId="0" applyNumberFormat="1" applyFont="1" applyFill="1" applyBorder="1" applyAlignment="1">
      <alignment horizontal="center" vertical="center" wrapText="1"/>
    </xf>
    <xf numFmtId="0" fontId="24" fillId="20" borderId="0" xfId="0" applyFont="1" applyFill="1" applyAlignment="1">
      <alignment horizontal="center" vertical="center"/>
    </xf>
    <xf numFmtId="0" fontId="3" fillId="11" borderId="4" xfId="5" applyFill="1" applyBorder="1" applyAlignment="1">
      <alignment horizontal="center" vertical="center" wrapText="1"/>
    </xf>
    <xf numFmtId="0" fontId="3" fillId="11" borderId="0" xfId="5" applyFill="1" applyBorder="1" applyAlignment="1">
      <alignment horizontal="center" vertical="center" wrapText="1"/>
    </xf>
    <xf numFmtId="0" fontId="4" fillId="3" borderId="4" xfId="0" applyFont="1" applyFill="1" applyBorder="1" applyAlignment="1">
      <alignment vertical="center"/>
    </xf>
    <xf numFmtId="0" fontId="0" fillId="41" borderId="0" xfId="0" applyFill="1"/>
    <xf numFmtId="0" fontId="0" fillId="0" borderId="0" xfId="0" applyAlignment="1">
      <alignment wrapText="1"/>
    </xf>
    <xf numFmtId="0" fontId="0" fillId="42" borderId="0" xfId="0" applyFill="1" applyAlignment="1">
      <alignment horizontal="center"/>
    </xf>
    <xf numFmtId="0" fontId="0" fillId="42" borderId="0" xfId="0" applyFill="1"/>
    <xf numFmtId="0" fontId="0" fillId="42" borderId="0" xfId="0" applyFill="1" applyAlignment="1">
      <alignment vertical="top" wrapText="1"/>
    </xf>
    <xf numFmtId="0" fontId="0" fillId="42" borderId="0" xfId="0" applyFill="1" applyAlignment="1">
      <alignment wrapText="1"/>
    </xf>
    <xf numFmtId="0" fontId="0" fillId="42" borderId="0" xfId="0" applyFill="1" applyAlignment="1">
      <alignment horizontal="center" vertical="center"/>
    </xf>
    <xf numFmtId="0" fontId="0" fillId="42" borderId="0" xfId="0" applyFill="1" applyAlignment="1">
      <alignment horizontal="left" wrapText="1"/>
    </xf>
    <xf numFmtId="0" fontId="0" fillId="14" borderId="0" xfId="0" applyFill="1" applyAlignment="1">
      <alignment wrapText="1"/>
    </xf>
    <xf numFmtId="0" fontId="0" fillId="42" borderId="0" xfId="0" applyFill="1" applyAlignment="1">
      <alignment horizontal="center" vertical="center" wrapText="1"/>
    </xf>
    <xf numFmtId="44" fontId="12" fillId="25" borderId="4"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7" xfId="0" applyFont="1" applyFill="1" applyBorder="1" applyAlignment="1">
      <alignment horizontal="center" vertical="center" wrapText="1"/>
    </xf>
    <xf numFmtId="166" fontId="6" fillId="6" borderId="3" xfId="6" applyNumberFormat="1" applyFont="1" applyFill="1" applyBorder="1" applyAlignment="1">
      <alignment horizontal="center" vertical="center" wrapText="1"/>
    </xf>
    <xf numFmtId="166" fontId="6" fillId="6" borderId="6" xfId="6" applyNumberFormat="1" applyFont="1" applyFill="1" applyBorder="1" applyAlignment="1">
      <alignment horizontal="center" vertical="center" wrapText="1"/>
    </xf>
    <xf numFmtId="166" fontId="6" fillId="6" borderId="7" xfId="6"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11" borderId="3" xfId="0" applyFont="1" applyFill="1" applyBorder="1" applyAlignment="1">
      <alignment horizontal="center" vertical="center"/>
    </xf>
    <xf numFmtId="0" fontId="6" fillId="11" borderId="6" xfId="0" applyFont="1" applyFill="1" applyBorder="1" applyAlignment="1">
      <alignment horizontal="center" vertical="center"/>
    </xf>
    <xf numFmtId="0" fontId="6" fillId="11" borderId="7" xfId="0" applyFont="1" applyFill="1" applyBorder="1" applyAlignment="1">
      <alignment horizontal="center" vertical="center"/>
    </xf>
    <xf numFmtId="166" fontId="6" fillId="11" borderId="3" xfId="6" applyNumberFormat="1" applyFont="1" applyFill="1" applyBorder="1" applyAlignment="1">
      <alignment horizontal="center" vertical="center" wrapText="1"/>
    </xf>
    <xf numFmtId="166" fontId="6" fillId="11" borderId="6" xfId="6" applyNumberFormat="1" applyFont="1" applyFill="1" applyBorder="1" applyAlignment="1">
      <alignment horizontal="center" vertical="center" wrapText="1"/>
    </xf>
    <xf numFmtId="166" fontId="6" fillId="11" borderId="7" xfId="6" applyNumberFormat="1" applyFont="1" applyFill="1" applyBorder="1" applyAlignment="1">
      <alignment horizontal="center" vertical="center" wrapText="1"/>
    </xf>
    <xf numFmtId="166" fontId="7" fillId="7" borderId="3" xfId="6" applyNumberFormat="1" applyFont="1" applyFill="1" applyBorder="1" applyAlignment="1">
      <alignment horizontal="center" vertical="center" wrapText="1"/>
    </xf>
    <xf numFmtId="166" fontId="7" fillId="7" borderId="6" xfId="6" applyNumberFormat="1" applyFont="1" applyFill="1" applyBorder="1" applyAlignment="1">
      <alignment horizontal="center" vertical="center" wrapText="1"/>
    </xf>
    <xf numFmtId="166" fontId="7" fillId="7" borderId="7" xfId="6" applyNumberFormat="1" applyFont="1" applyFill="1" applyBorder="1" applyAlignment="1">
      <alignment horizontal="center" vertical="center" wrapText="1"/>
    </xf>
    <xf numFmtId="167" fontId="7" fillId="7" borderId="3" xfId="6" applyNumberFormat="1" applyFont="1" applyFill="1" applyBorder="1" applyAlignment="1">
      <alignment horizontal="center" vertical="center" wrapText="1"/>
    </xf>
    <xf numFmtId="167" fontId="7" fillId="7" borderId="6" xfId="6" applyNumberFormat="1" applyFont="1" applyFill="1" applyBorder="1" applyAlignment="1">
      <alignment horizontal="center" vertical="center" wrapText="1"/>
    </xf>
    <xf numFmtId="167" fontId="7" fillId="7" borderId="7" xfId="6" applyNumberFormat="1" applyFont="1" applyFill="1" applyBorder="1" applyAlignment="1">
      <alignment horizontal="center" vertical="center" wrapText="1"/>
    </xf>
    <xf numFmtId="169" fontId="6" fillId="6" borderId="3" xfId="6" applyNumberFormat="1" applyFont="1" applyFill="1" applyBorder="1" applyAlignment="1">
      <alignment horizontal="center" vertical="center" wrapText="1"/>
    </xf>
    <xf numFmtId="169" fontId="6" fillId="6" borderId="6" xfId="6" applyNumberFormat="1" applyFont="1" applyFill="1" applyBorder="1" applyAlignment="1">
      <alignment horizontal="center" vertical="center" wrapText="1"/>
    </xf>
    <xf numFmtId="169" fontId="6" fillId="6" borderId="7" xfId="6" applyNumberFormat="1"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12" fillId="23" borderId="3" xfId="0" applyFont="1" applyFill="1" applyBorder="1" applyAlignment="1">
      <alignment horizontal="center" vertical="center" wrapText="1"/>
    </xf>
    <xf numFmtId="0" fontId="12" fillId="23" borderId="6" xfId="0" applyFont="1" applyFill="1" applyBorder="1" applyAlignment="1">
      <alignment horizontal="center" vertical="center" wrapText="1"/>
    </xf>
    <xf numFmtId="0" fontId="12" fillId="23" borderId="7" xfId="0" applyFont="1" applyFill="1" applyBorder="1" applyAlignment="1">
      <alignment horizontal="center" vertical="center" wrapText="1"/>
    </xf>
    <xf numFmtId="0" fontId="12" fillId="25" borderId="3" xfId="0" applyFont="1" applyFill="1" applyBorder="1" applyAlignment="1">
      <alignment horizontal="center" vertical="center" wrapText="1"/>
    </xf>
    <xf numFmtId="0" fontId="12" fillId="25" borderId="6" xfId="0" applyFont="1" applyFill="1" applyBorder="1" applyAlignment="1">
      <alignment horizontal="center" vertical="center" wrapText="1"/>
    </xf>
    <xf numFmtId="0" fontId="12" fillId="25" borderId="7" xfId="0" applyFont="1" applyFill="1" applyBorder="1" applyAlignment="1">
      <alignment horizontal="center" vertical="center" wrapText="1"/>
    </xf>
    <xf numFmtId="6" fontId="7" fillId="24" borderId="3" xfId="0" applyNumberFormat="1" applyFont="1" applyFill="1" applyBorder="1" applyAlignment="1">
      <alignment horizontal="center" vertical="center" wrapText="1"/>
    </xf>
    <xf numFmtId="6" fontId="7" fillId="24" borderId="6" xfId="0" applyNumberFormat="1" applyFont="1" applyFill="1" applyBorder="1" applyAlignment="1">
      <alignment horizontal="center" vertical="center" wrapText="1"/>
    </xf>
    <xf numFmtId="6" fontId="7" fillId="24" borderId="7" xfId="0" applyNumberFormat="1" applyFont="1" applyFill="1" applyBorder="1" applyAlignment="1">
      <alignment horizontal="center" vertical="center" wrapText="1"/>
    </xf>
    <xf numFmtId="6" fontId="12" fillId="25" borderId="3" xfId="0" applyNumberFormat="1" applyFont="1" applyFill="1" applyBorder="1" applyAlignment="1">
      <alignment horizontal="center" vertical="center" wrapText="1"/>
    </xf>
    <xf numFmtId="6" fontId="12" fillId="25" borderId="6" xfId="0" applyNumberFormat="1" applyFont="1" applyFill="1" applyBorder="1" applyAlignment="1">
      <alignment horizontal="center" vertical="center" wrapText="1"/>
    </xf>
    <xf numFmtId="6" fontId="12" fillId="25" borderId="7" xfId="0" applyNumberFormat="1" applyFont="1" applyFill="1" applyBorder="1" applyAlignment="1">
      <alignment horizontal="center" vertical="center" wrapText="1"/>
    </xf>
    <xf numFmtId="8" fontId="12" fillId="25" borderId="3" xfId="0" applyNumberFormat="1" applyFont="1" applyFill="1" applyBorder="1" applyAlignment="1">
      <alignment horizontal="center" vertical="center" wrapText="1"/>
    </xf>
    <xf numFmtId="8" fontId="12" fillId="25" borderId="6" xfId="0" applyNumberFormat="1" applyFont="1" applyFill="1" applyBorder="1" applyAlignment="1">
      <alignment horizontal="center" vertical="center" wrapText="1"/>
    </xf>
    <xf numFmtId="8" fontId="12" fillId="25" borderId="7" xfId="0" applyNumberFormat="1"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25" borderId="4" xfId="0" applyFont="1" applyFill="1" applyBorder="1" applyAlignment="1">
      <alignment horizontal="center" vertical="center" wrapText="1"/>
    </xf>
    <xf numFmtId="167" fontId="7" fillId="7" borderId="3" xfId="2" applyNumberFormat="1" applyFont="1" applyFill="1" applyBorder="1" applyAlignment="1">
      <alignment horizontal="center" vertical="center" wrapText="1"/>
    </xf>
    <xf numFmtId="167" fontId="7" fillId="7" borderId="6" xfId="2" applyNumberFormat="1" applyFont="1" applyFill="1" applyBorder="1" applyAlignment="1">
      <alignment horizontal="center" vertical="center" wrapText="1"/>
    </xf>
    <xf numFmtId="167" fontId="7" fillId="7" borderId="7" xfId="2" applyNumberFormat="1" applyFont="1" applyFill="1" applyBorder="1" applyAlignment="1">
      <alignment horizontal="center" vertical="center" wrapText="1"/>
    </xf>
    <xf numFmtId="167" fontId="12" fillId="6" borderId="3" xfId="2" applyNumberFormat="1" applyFont="1" applyFill="1" applyBorder="1" applyAlignment="1">
      <alignment horizontal="center" vertical="center" wrapText="1"/>
    </xf>
    <xf numFmtId="167" fontId="12" fillId="6" borderId="6" xfId="2" applyNumberFormat="1" applyFont="1" applyFill="1" applyBorder="1" applyAlignment="1">
      <alignment horizontal="center" vertical="center" wrapText="1"/>
    </xf>
    <xf numFmtId="167" fontId="12" fillId="6" borderId="7" xfId="2" applyNumberFormat="1" applyFont="1" applyFill="1" applyBorder="1" applyAlignment="1">
      <alignment horizontal="center" vertical="center" wrapText="1"/>
    </xf>
    <xf numFmtId="6" fontId="6" fillId="6" borderId="4" xfId="0" applyNumberFormat="1" applyFont="1" applyFill="1" applyBorder="1" applyAlignment="1">
      <alignment horizontal="center" vertical="center" wrapText="1"/>
    </xf>
    <xf numFmtId="0" fontId="6" fillId="23" borderId="3" xfId="0" applyFont="1" applyFill="1" applyBorder="1" applyAlignment="1">
      <alignment horizontal="center" vertical="center" wrapText="1"/>
    </xf>
    <xf numFmtId="0" fontId="6" fillId="23" borderId="6" xfId="0" applyFont="1" applyFill="1" applyBorder="1" applyAlignment="1">
      <alignment horizontal="center" vertical="center" wrapText="1"/>
    </xf>
    <xf numFmtId="0" fontId="6" fillId="23" borderId="7" xfId="0" applyFont="1" applyFill="1" applyBorder="1" applyAlignment="1">
      <alignment horizontal="center" vertical="center" wrapText="1"/>
    </xf>
    <xf numFmtId="6" fontId="6" fillId="6" borderId="3" xfId="0" applyNumberFormat="1" applyFont="1" applyFill="1" applyBorder="1" applyAlignment="1">
      <alignment horizontal="center" vertical="center" wrapText="1"/>
    </xf>
    <xf numFmtId="6" fontId="6" fillId="6" borderId="6" xfId="0" applyNumberFormat="1" applyFont="1" applyFill="1" applyBorder="1" applyAlignment="1">
      <alignment horizontal="center" vertical="center" wrapText="1"/>
    </xf>
    <xf numFmtId="6" fontId="6" fillId="6" borderId="7" xfId="0" applyNumberFormat="1" applyFont="1" applyFill="1" applyBorder="1" applyAlignment="1">
      <alignment horizontal="center" vertical="center" wrapText="1"/>
    </xf>
    <xf numFmtId="6" fontId="7" fillId="7" borderId="3" xfId="0" applyNumberFormat="1" applyFont="1" applyFill="1" applyBorder="1" applyAlignment="1">
      <alignment horizontal="center" vertical="center" wrapText="1"/>
    </xf>
    <xf numFmtId="6" fontId="7" fillId="7" borderId="6" xfId="0" applyNumberFormat="1" applyFont="1" applyFill="1" applyBorder="1" applyAlignment="1">
      <alignment horizontal="center" vertical="center" wrapText="1"/>
    </xf>
    <xf numFmtId="6" fontId="7" fillId="7" borderId="7" xfId="0" applyNumberFormat="1" applyFont="1" applyFill="1" applyBorder="1" applyAlignment="1">
      <alignment horizontal="center" vertical="center" wrapText="1"/>
    </xf>
    <xf numFmtId="167" fontId="7" fillId="7" borderId="3" xfId="0" applyNumberFormat="1" applyFont="1" applyFill="1" applyBorder="1" applyAlignment="1">
      <alignment horizontal="center" vertical="center" wrapText="1"/>
    </xf>
    <xf numFmtId="167" fontId="7" fillId="7" borderId="6" xfId="0" applyNumberFormat="1" applyFont="1" applyFill="1" applyBorder="1" applyAlignment="1">
      <alignment horizontal="center" vertical="center" wrapText="1"/>
    </xf>
    <xf numFmtId="167" fontId="7" fillId="7" borderId="7" xfId="0" applyNumberFormat="1" applyFont="1" applyFill="1" applyBorder="1" applyAlignment="1">
      <alignment horizontal="center" vertical="center" wrapText="1"/>
    </xf>
    <xf numFmtId="167" fontId="12" fillId="6" borderId="4" xfId="2" applyNumberFormat="1" applyFont="1" applyFill="1" applyBorder="1" applyAlignment="1">
      <alignment horizontal="center" vertical="center" wrapText="1"/>
    </xf>
    <xf numFmtId="0" fontId="12" fillId="11" borderId="4" xfId="0" applyFont="1" applyFill="1" applyBorder="1" applyAlignment="1">
      <alignment horizontal="center" vertical="center" wrapText="1"/>
    </xf>
    <xf numFmtId="167" fontId="7" fillId="7" borderId="4" xfId="2" applyNumberFormat="1" applyFont="1" applyFill="1" applyBorder="1" applyAlignment="1">
      <alignment horizontal="center" vertical="center" wrapText="1"/>
    </xf>
    <xf numFmtId="167" fontId="6" fillId="6" borderId="4" xfId="2" applyNumberFormat="1" applyFont="1" applyFill="1" applyBorder="1" applyAlignment="1">
      <alignment horizontal="center" vertical="center" wrapText="1"/>
    </xf>
    <xf numFmtId="166" fontId="6" fillId="6" borderId="3" xfId="0" applyNumberFormat="1" applyFont="1" applyFill="1" applyBorder="1" applyAlignment="1">
      <alignment horizontal="center" vertical="center" wrapText="1"/>
    </xf>
    <xf numFmtId="166" fontId="6" fillId="6" borderId="6" xfId="0" applyNumberFormat="1" applyFont="1" applyFill="1" applyBorder="1" applyAlignment="1">
      <alignment horizontal="center" vertical="center" wrapText="1"/>
    </xf>
    <xf numFmtId="166" fontId="6" fillId="6" borderId="7" xfId="0" applyNumberFormat="1" applyFont="1" applyFill="1" applyBorder="1" applyAlignment="1">
      <alignment horizontal="center" vertical="center" wrapText="1"/>
    </xf>
    <xf numFmtId="44" fontId="7" fillId="7" borderId="3" xfId="2" applyFont="1" applyFill="1" applyBorder="1" applyAlignment="1">
      <alignment horizontal="center" vertical="center" wrapText="1"/>
    </xf>
    <xf numFmtId="44" fontId="7" fillId="7" borderId="6" xfId="2" applyFont="1" applyFill="1" applyBorder="1" applyAlignment="1">
      <alignment horizontal="center" vertical="center" wrapText="1"/>
    </xf>
    <xf numFmtId="44" fontId="7" fillId="7" borderId="7" xfId="2" applyFont="1" applyFill="1" applyBorder="1" applyAlignment="1">
      <alignment horizontal="center" vertical="center" wrapText="1"/>
    </xf>
    <xf numFmtId="0" fontId="12" fillId="23" borderId="4" xfId="0" applyFont="1" applyFill="1" applyBorder="1" applyAlignment="1">
      <alignment horizontal="center" vertical="center" wrapText="1"/>
    </xf>
    <xf numFmtId="167" fontId="6" fillId="6" borderId="3" xfId="0" applyNumberFormat="1" applyFont="1" applyFill="1" applyBorder="1" applyAlignment="1">
      <alignment horizontal="center" vertical="center" wrapText="1"/>
    </xf>
    <xf numFmtId="167" fontId="6" fillId="6" borderId="6" xfId="0" applyNumberFormat="1" applyFont="1" applyFill="1" applyBorder="1" applyAlignment="1">
      <alignment horizontal="center" vertical="center" wrapText="1"/>
    </xf>
    <xf numFmtId="167" fontId="6" fillId="6" borderId="7" xfId="0" applyNumberFormat="1" applyFont="1" applyFill="1" applyBorder="1" applyAlignment="1">
      <alignment horizontal="center" vertical="center" wrapText="1"/>
    </xf>
    <xf numFmtId="6" fontId="7" fillId="24" borderId="4" xfId="0" applyNumberFormat="1" applyFont="1" applyFill="1" applyBorder="1" applyAlignment="1">
      <alignment horizontal="center" vertical="center" wrapText="1"/>
    </xf>
    <xf numFmtId="167" fontId="6" fillId="6" borderId="3" xfId="0" applyNumberFormat="1" applyFont="1" applyFill="1" applyBorder="1" applyAlignment="1" applyProtection="1">
      <alignment horizontal="center" vertical="center" wrapText="1"/>
      <protection locked="0"/>
    </xf>
    <xf numFmtId="167" fontId="6" fillId="6" borderId="6" xfId="0" applyNumberFormat="1" applyFont="1" applyFill="1" applyBorder="1" applyAlignment="1" applyProtection="1">
      <alignment horizontal="center" vertical="center" wrapText="1"/>
      <protection locked="0"/>
    </xf>
    <xf numFmtId="167" fontId="6" fillId="6" borderId="7" xfId="0" applyNumberFormat="1" applyFont="1" applyFill="1" applyBorder="1" applyAlignment="1" applyProtection="1">
      <alignment horizontal="center" vertical="center" wrapText="1"/>
      <protection locked="0"/>
    </xf>
    <xf numFmtId="3" fontId="12" fillId="25" borderId="4" xfId="0" applyNumberFormat="1" applyFont="1" applyFill="1" applyBorder="1" applyAlignment="1">
      <alignment horizontal="center" vertical="center" wrapText="1"/>
    </xf>
    <xf numFmtId="8" fontId="7" fillId="24" borderId="4" xfId="0" applyNumberFormat="1" applyFont="1" applyFill="1" applyBorder="1" applyAlignment="1">
      <alignment horizontal="center" vertical="center" wrapText="1"/>
    </xf>
    <xf numFmtId="8" fontId="7" fillId="24" borderId="3" xfId="0" applyNumberFormat="1" applyFont="1" applyFill="1" applyBorder="1" applyAlignment="1">
      <alignment horizontal="center" vertical="center" wrapText="1"/>
    </xf>
    <xf numFmtId="8" fontId="7" fillId="24" borderId="6" xfId="0" applyNumberFormat="1" applyFont="1" applyFill="1" applyBorder="1" applyAlignment="1">
      <alignment horizontal="center" vertical="center" wrapText="1"/>
    </xf>
    <xf numFmtId="8" fontId="7" fillId="24" borderId="7" xfId="0" applyNumberFormat="1" applyFont="1" applyFill="1" applyBorder="1" applyAlignment="1">
      <alignment horizontal="center" vertical="center" wrapText="1"/>
    </xf>
    <xf numFmtId="166" fontId="6" fillId="6" borderId="3" xfId="6" applyNumberFormat="1" applyFont="1" applyFill="1" applyBorder="1" applyAlignment="1" applyProtection="1">
      <alignment horizontal="center" vertical="center" wrapText="1"/>
      <protection locked="0"/>
    </xf>
    <xf numFmtId="166" fontId="6" fillId="6" borderId="6" xfId="6" applyNumberFormat="1" applyFont="1" applyFill="1" applyBorder="1" applyAlignment="1" applyProtection="1">
      <alignment horizontal="center" vertical="center" wrapText="1"/>
      <protection locked="0"/>
    </xf>
    <xf numFmtId="166" fontId="6" fillId="6" borderId="7" xfId="6" applyNumberFormat="1" applyFont="1" applyFill="1" applyBorder="1" applyAlignment="1" applyProtection="1">
      <alignment horizontal="center" vertical="center" wrapText="1"/>
      <protection locked="0"/>
    </xf>
    <xf numFmtId="0" fontId="4" fillId="3" borderId="0" xfId="0" applyFont="1" applyFill="1" applyAlignment="1">
      <alignment horizontal="center" vertical="center"/>
    </xf>
  </cellXfs>
  <cellStyles count="8">
    <cellStyle name="Celda de comprobación" xfId="4" builtinId="23"/>
    <cellStyle name="Hipervínculo" xfId="5" builtinId="8"/>
    <cellStyle name="Hyperlink" xfId="7" xr:uid="{B7008EF9-9974-4F8B-B52A-FA61C571CF89}"/>
    <cellStyle name="Millares" xfId="1" builtinId="3"/>
    <cellStyle name="Moneda" xfId="2" builtinId="4"/>
    <cellStyle name="Moneda [0] 2" xfId="6" xr:uid="{1635B78F-EC1E-4BB1-B177-120126E59D8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112643</xdr:colOff>
      <xdr:row>0</xdr:row>
      <xdr:rowOff>0</xdr:rowOff>
    </xdr:from>
    <xdr:to>
      <xdr:col>47</xdr:col>
      <xdr:colOff>112643</xdr:colOff>
      <xdr:row>1</xdr:row>
      <xdr:rowOff>60246</xdr:rowOff>
    </xdr:to>
    <xdr:sp macro="" textlink="">
      <xdr:nvSpPr>
        <xdr:cNvPr id="2" name="Rectángulo redondeado 1">
          <a:extLst>
            <a:ext uri="{FF2B5EF4-FFF2-40B4-BE49-F238E27FC236}">
              <a16:creationId xmlns:a16="http://schemas.microsoft.com/office/drawing/2014/main" id="{FCDD77C8-2A4B-4E4F-BE2E-333454FB35A6}"/>
            </a:ext>
          </a:extLst>
        </xdr:cNvPr>
        <xdr:cNvSpPr/>
      </xdr:nvSpPr>
      <xdr:spPr>
        <a:xfrm>
          <a:off x="73081763" y="0"/>
          <a:ext cx="34533840" cy="342186"/>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32</xdr:col>
      <xdr:colOff>0</xdr:colOff>
      <xdr:row>0</xdr:row>
      <xdr:rowOff>88290</xdr:rowOff>
    </xdr:from>
    <xdr:to>
      <xdr:col>36</xdr:col>
      <xdr:colOff>524565</xdr:colOff>
      <xdr:row>4</xdr:row>
      <xdr:rowOff>0</xdr:rowOff>
    </xdr:to>
    <xdr:pic>
      <xdr:nvPicPr>
        <xdr:cNvPr id="3" name="Imagen 2" descr="Logotipo, nombre de la empresa&#10;&#10;Descripción generada automáticamente">
          <a:extLst>
            <a:ext uri="{FF2B5EF4-FFF2-40B4-BE49-F238E27FC236}">
              <a16:creationId xmlns:a16="http://schemas.microsoft.com/office/drawing/2014/main" id="{2725CF07-E8A6-470E-88CE-46C49390FB5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969120" y="88290"/>
          <a:ext cx="524565" cy="338430"/>
        </a:xfrm>
        <a:prstGeom prst="rect">
          <a:avLst/>
        </a:prstGeom>
      </xdr:spPr>
    </xdr:pic>
    <xdr:clientData/>
  </xdr:twoCellAnchor>
  <xdr:twoCellAnchor>
    <xdr:from>
      <xdr:col>46</xdr:col>
      <xdr:colOff>1673920</xdr:colOff>
      <xdr:row>0</xdr:row>
      <xdr:rowOff>151848</xdr:rowOff>
    </xdr:from>
    <xdr:to>
      <xdr:col>46</xdr:col>
      <xdr:colOff>2282020</xdr:colOff>
      <xdr:row>3</xdr:row>
      <xdr:rowOff>41413</xdr:rowOff>
    </xdr:to>
    <xdr:pic>
      <xdr:nvPicPr>
        <xdr:cNvPr id="4" name="Imagen 3" descr="Logotipo, nombre de la empresa&#10;&#10;Descripción generada automáticamente">
          <a:extLst>
            <a:ext uri="{FF2B5EF4-FFF2-40B4-BE49-F238E27FC236}">
              <a16:creationId xmlns:a16="http://schemas.microsoft.com/office/drawing/2014/main" id="{91E86496-41F1-4B1E-8DD7-778CA126D8F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6570840" y="151848"/>
          <a:ext cx="608100" cy="247705"/>
        </a:xfrm>
        <a:prstGeom prst="rect">
          <a:avLst/>
        </a:prstGeom>
      </xdr:spPr>
    </xdr:pic>
    <xdr:clientData/>
  </xdr:twoCellAnchor>
  <xdr:twoCellAnchor>
    <xdr:from>
      <xdr:col>0</xdr:col>
      <xdr:colOff>0</xdr:colOff>
      <xdr:row>0</xdr:row>
      <xdr:rowOff>0</xdr:rowOff>
    </xdr:from>
    <xdr:to>
      <xdr:col>46</xdr:col>
      <xdr:colOff>-1</xdr:colOff>
      <xdr:row>7</xdr:row>
      <xdr:rowOff>-1</xdr:rowOff>
    </xdr:to>
    <xdr:sp macro="" textlink="">
      <xdr:nvSpPr>
        <xdr:cNvPr id="5" name="Rectángulo redondeado 1">
          <a:extLst>
            <a:ext uri="{FF2B5EF4-FFF2-40B4-BE49-F238E27FC236}">
              <a16:creationId xmlns:a16="http://schemas.microsoft.com/office/drawing/2014/main" id="{12A0BDE3-D4D7-4BB8-A346-1F2F6E1D5B65}"/>
            </a:ext>
          </a:extLst>
        </xdr:cNvPr>
        <xdr:cNvSpPr/>
      </xdr:nvSpPr>
      <xdr:spPr>
        <a:xfrm>
          <a:off x="0" y="0"/>
          <a:ext cx="89172142" cy="907142"/>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Arial Rounded MT Bold" panose="020F0704030504030204" pitchFamily="34" charset="0"/>
            </a:rPr>
            <a:t>PP</a:t>
          </a:r>
          <a:r>
            <a:rPr lang="es-CO" sz="2000">
              <a:solidFill>
                <a:sysClr val="windowText" lastClr="000000"/>
              </a:solidFill>
              <a:latin typeface="Arial Rounded MT Bold" panose="020F0704030504030204" pitchFamily="34" charset="0"/>
            </a:rPr>
            <a:t>PLAN ESTRATEGICO SECTORIAL</a:t>
          </a:r>
          <a:r>
            <a:rPr lang="es-CO" sz="2000" baseline="0">
              <a:solidFill>
                <a:sysClr val="windowText" lastClr="000000"/>
              </a:solidFill>
              <a:latin typeface="Arial Rounded MT Bold" panose="020F0704030504030204" pitchFamily="34" charset="0"/>
            </a:rPr>
            <a:t> 3T </a:t>
          </a:r>
          <a:endParaRPr lang="es-CO" sz="2000">
            <a:latin typeface="Arial Rounded MT Bold" panose="020F0704030504030204" pitchFamily="34" charset="0"/>
          </a:endParaRPr>
        </a:p>
      </xdr:txBody>
    </xdr:sp>
    <xdr:clientData/>
  </xdr:twoCellAnchor>
  <xdr:twoCellAnchor>
    <xdr:from>
      <xdr:col>0</xdr:col>
      <xdr:colOff>0</xdr:colOff>
      <xdr:row>0</xdr:row>
      <xdr:rowOff>0</xdr:rowOff>
    </xdr:from>
    <xdr:to>
      <xdr:col>0</xdr:col>
      <xdr:colOff>834508</xdr:colOff>
      <xdr:row>6</xdr:row>
      <xdr:rowOff>435428</xdr:rowOff>
    </xdr:to>
    <xdr:pic>
      <xdr:nvPicPr>
        <xdr:cNvPr id="6" name="Imagen 5" descr="Logotipo, nombre de la empresa&#10;&#10;Descripción generada automáticamente">
          <a:extLst>
            <a:ext uri="{FF2B5EF4-FFF2-40B4-BE49-F238E27FC236}">
              <a16:creationId xmlns:a16="http://schemas.microsoft.com/office/drawing/2014/main" id="{806B0CED-2FC6-4BEA-A775-DD49D2E2C23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834508" cy="870857"/>
        </a:xfrm>
        <a:prstGeom prst="rect">
          <a:avLst/>
        </a:prstGeom>
      </xdr:spPr>
    </xdr:pic>
    <xdr:clientData/>
  </xdr:twoCellAnchor>
  <xdr:twoCellAnchor>
    <xdr:from>
      <xdr:col>45</xdr:col>
      <xdr:colOff>1415143</xdr:colOff>
      <xdr:row>0</xdr:row>
      <xdr:rowOff>90714</xdr:rowOff>
    </xdr:from>
    <xdr:to>
      <xdr:col>45</xdr:col>
      <xdr:colOff>2467429</xdr:colOff>
      <xdr:row>6</xdr:row>
      <xdr:rowOff>453570</xdr:rowOff>
    </xdr:to>
    <xdr:pic>
      <xdr:nvPicPr>
        <xdr:cNvPr id="7" name="Imagen 6" descr="Logotipo, nombre de la empresa&#10;&#10;Descripción generada automáticamente">
          <a:extLst>
            <a:ext uri="{FF2B5EF4-FFF2-40B4-BE49-F238E27FC236}">
              <a16:creationId xmlns:a16="http://schemas.microsoft.com/office/drawing/2014/main" id="{B6B5436F-B8AE-4BA3-87A5-C106D67CDB8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7974714" y="90714"/>
          <a:ext cx="1052286" cy="798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F4B2E2FA-EABF-4BF8-AFB1-24D595DD501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2F420F03-3D7C-4D59-AC68-CE9EF7A918A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16F7357B-72CC-45B1-8C1A-22F3142FB32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1</xdr:row>
      <xdr:rowOff>180974</xdr:rowOff>
    </xdr:to>
    <xdr:pic>
      <xdr:nvPicPr>
        <xdr:cNvPr id="2" name="Imagen 1" descr="Logotipo, nombre de la empresa&#10;&#10;Descripción generada automáticamente">
          <a:extLst>
            <a:ext uri="{FF2B5EF4-FFF2-40B4-BE49-F238E27FC236}">
              <a16:creationId xmlns:a16="http://schemas.microsoft.com/office/drawing/2014/main" id="{949C2D21-B6DA-4BD7-A890-0AA4D9C116B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9631680</xdr:colOff>
      <xdr:row>0</xdr:row>
      <xdr:rowOff>0</xdr:rowOff>
    </xdr:from>
    <xdr:to>
      <xdr:col>1</xdr:col>
      <xdr:colOff>48260</xdr:colOff>
      <xdr:row>1</xdr:row>
      <xdr:rowOff>746760</xdr:rowOff>
    </xdr:to>
    <xdr:pic>
      <xdr:nvPicPr>
        <xdr:cNvPr id="3" name="Imagen 2" descr="Logotipo, nombre de la empresa&#10;&#10;Descripción generada automáticamente">
          <a:extLst>
            <a:ext uri="{FF2B5EF4-FFF2-40B4-BE49-F238E27FC236}">
              <a16:creationId xmlns:a16="http://schemas.microsoft.com/office/drawing/2014/main" id="{60C9A70B-2991-4204-BE21-B9F959E05DD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6316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r/gel/2024/PLANEACION%20Y%20FINANCIERA/005.%20PLAN%20ESTRAT%C3%89GICO%20SECTORIAL%20-%20PES/01%20TRIMESTRE?csf=1&amp;web=1&amp;e=nh1Dod" TargetMode="External"/><Relationship Id="rId3" Type="http://schemas.openxmlformats.org/officeDocument/2006/relationships/hyperlink" Target="../../../../../../../../../../:f:/r/ViceministerioTI/GITFSMP/Documentos%20compartidos/Soportes%20Plan%20Estrat%C3%A9gico%202023/Capacitaciones%20en%20temas%20relacionados%20con%20el%20modelo%20de%20convergencia%20de%20la%20televisi%C3%B3n%20p%C3%BAblica?csf=1&amp;web=1&amp;e=loZdwa" TargetMode="External"/><Relationship Id="rId7" Type="http://schemas.openxmlformats.org/officeDocument/2006/relationships/hyperlink" Target="../../../../../../../../../../:f:/r/gel/2024/PLANEACION%20Y%20FINANCIERA/005.%20PLAN%20ESTRAT%C3%89GICO%20SECTORIAL%20-%20PES/01%20TRIMESTRE?csf=1&amp;web=1&amp;e=nh1Dod" TargetMode="External"/><Relationship Id="rId12" Type="http://schemas.openxmlformats.org/officeDocument/2006/relationships/drawing" Target="../drawings/drawing1.xml"/><Relationship Id="rId2" Type="http://schemas.openxmlformats.org/officeDocument/2006/relationships/hyperlink" Target="../../../../../../../../../../:f:/r/ViceministerioTI/GITFSMP/Documentos%20compartidos/Soportes%20Plan%20Estrat%C3%A9gico%202023/Estudios%20e%20informes%20de%20medici%C3%B3n%20de%20audiencias%20e%20impacto%20de%20contenidos?csf=1&amp;web=1&amp;e=sE1N6K" TargetMode="External"/><Relationship Id="rId1" Type="http://schemas.openxmlformats.org/officeDocument/2006/relationships/hyperlink" Target="https://mintic-my.sharepoint.com/:f:/r/personal/dmarino_mintic_gov_co/Documents/RESOLUCIONES%202023/ARCHIVO%20INTEGRATIC%202023?csf=1&amp;web=1&amp;e=18NcWj" TargetMode="External"/><Relationship Id="rId6" Type="http://schemas.openxmlformats.org/officeDocument/2006/relationships/hyperlink" Target="../../../../../../../../../../:f:/r/gel/2024/PLANEACION%20Y%20FINANCIERA/005.%20PLAN%20ESTRAT%C3%89GICO%20SECTORIAL%20-%20PES/01%20TRIMESTRE?csf=1&amp;web=1&amp;e=nh1Dod" TargetMode="External"/><Relationship Id="rId11" Type="http://schemas.openxmlformats.org/officeDocument/2006/relationships/printerSettings" Target="../printerSettings/printerSettings1.bin"/><Relationship Id="rId5" Type="http://schemas.openxmlformats.org/officeDocument/2006/relationships/hyperlink" Target="../../../../../../../../../../:f:/r/sites/grupoespecializadoderecursosyactuacionesadministrativas/Entregables%20ASPA%202024/2024/PRIMER%20TRIMESTRE%202024?csf=1&amp;web=1&amp;e=6807PQ" TargetMode="External"/><Relationship Id="rId10" Type="http://schemas.openxmlformats.org/officeDocument/2006/relationships/hyperlink" Target="../../../../../../../../../../:f:/r/direccion_economia_digital/Documentos%20compartidos/PLANEACI%C3%93N/PLAN%20ESTRAT%C3%89GICO%20S/2023-2026/Empresas%20y%20o%20empresarios/1er%20trimestre?csf=1&amp;web=1&amp;e=TZ2Lns" TargetMode="External"/><Relationship Id="rId4" Type="http://schemas.openxmlformats.org/officeDocument/2006/relationships/hyperlink" Target="https://drive.google.com/drive/u/0/folders/13Vl7E2x7EI6Wr3wpDsPCBYXvjI30xuKV" TargetMode="External"/><Relationship Id="rId9" Type="http://schemas.openxmlformats.org/officeDocument/2006/relationships/hyperlink" Target="../../../../../../../../../../:f:/r/gel/2024/PLANEACION%20Y%20FINANCIERA/005.%20PLAN%20ESTRAT%C3%89GICO%20SECTORIAL%20-%20PES/01%20TRIMESTRE?csf=1&amp;web=1&amp;e=nh1Do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A926-34AB-4FFC-B4D4-F17898290140}">
  <sheetPr>
    <tabColor rgb="FFCC00FF"/>
    <pageSetUpPr fitToPage="1"/>
  </sheetPr>
  <dimension ref="A1:BC139"/>
  <sheetViews>
    <sheetView tabSelected="1" topLeftCell="I1" zoomScale="59" zoomScaleNormal="59" zoomScaleSheetLayoutView="42" workbookViewId="0">
      <pane ySplit="8" topLeftCell="A9" activePane="bottomLeft" state="frozen"/>
      <selection activeCell="V73" sqref="V73"/>
      <selection pane="bottomLeft" activeCell="K9" sqref="K9:K12"/>
    </sheetView>
  </sheetViews>
  <sheetFormatPr baseColWidth="10" defaultColWidth="38" defaultRowHeight="20.399999999999999" outlineLevelCol="1" x14ac:dyDescent="0.3"/>
  <cols>
    <col min="1" max="5" width="38" style="1"/>
    <col min="6" max="13" width="38" style="1" customWidth="1"/>
    <col min="14" max="15" width="38" style="1" hidden="1" customWidth="1"/>
    <col min="16" max="20" width="38" style="1" customWidth="1"/>
    <col min="21" max="23" width="38" style="1" hidden="1" customWidth="1"/>
    <col min="24" max="28" width="38" style="1" customWidth="1"/>
    <col min="29" max="29" width="38" style="1" hidden="1" customWidth="1"/>
    <col min="30" max="30" width="38" style="1" customWidth="1"/>
    <col min="31" max="31" width="38" style="1" hidden="1" customWidth="1"/>
    <col min="32" max="32" width="38" style="1" customWidth="1"/>
    <col min="33" max="35" width="38" style="1" hidden="1" customWidth="1"/>
    <col min="36" max="36" width="38" style="1" hidden="1" customWidth="1" outlineLevel="1"/>
    <col min="37" max="37" width="83.88671875" style="1" customWidth="1" outlineLevel="1"/>
    <col min="38" max="38" width="55" style="1" hidden="1" customWidth="1" outlineLevel="1"/>
    <col min="39" max="39" width="55.33203125" style="1" customWidth="1" outlineLevel="1"/>
    <col min="40" max="40" width="55.6640625" style="1" hidden="1" customWidth="1" outlineLevel="1"/>
    <col min="41" max="41" width="56.33203125" style="1" customWidth="1" outlineLevel="1"/>
    <col min="42" max="42" width="45.33203125" style="1" hidden="1" customWidth="1" outlineLevel="1"/>
    <col min="43" max="43" width="55" style="1" hidden="1" customWidth="1" outlineLevel="1"/>
    <col min="44" max="44" width="38" style="1" customWidth="1" outlineLevel="1"/>
    <col min="45" max="45" width="38" style="1" customWidth="1"/>
    <col min="46" max="46" width="38" style="1" customWidth="1" outlineLevel="1"/>
    <col min="47" max="47" width="38" style="1" hidden="1" customWidth="1" outlineLevel="1"/>
    <col min="48" max="48" width="0" style="235" hidden="1" customWidth="1"/>
    <col min="49" max="51" width="38" style="1" hidden="1" customWidth="1"/>
    <col min="52" max="52" width="0" style="1" hidden="1" customWidth="1"/>
    <col min="53" max="53" width="47.77734375" style="1" hidden="1" customWidth="1"/>
    <col min="54" max="54" width="0" hidden="1" customWidth="1"/>
    <col min="55" max="55" width="0" style="235" hidden="1" customWidth="1"/>
    <col min="56" max="16384" width="38" style="1"/>
  </cols>
  <sheetData>
    <row r="1" spans="1:55" ht="22.2" customHeight="1" x14ac:dyDescent="0.3">
      <c r="K1" s="233" t="s">
        <v>849</v>
      </c>
      <c r="L1" s="234">
        <v>2973578828258</v>
      </c>
      <c r="M1" s="234">
        <f>SUBTOTAL(9,M9:M90)</f>
        <v>624349723301.32007</v>
      </c>
      <c r="AJ1" s="2"/>
      <c r="AK1" s="2"/>
      <c r="AL1" s="2"/>
      <c r="AM1" s="2"/>
      <c r="AN1" s="2"/>
      <c r="AO1" s="2"/>
      <c r="AP1" s="2"/>
      <c r="AQ1" s="2"/>
      <c r="AR1" s="2"/>
      <c r="AS1" s="2"/>
      <c r="AT1" s="2"/>
      <c r="AU1" s="2"/>
    </row>
    <row r="2" spans="1:55" ht="4.95" customHeight="1" x14ac:dyDescent="0.3">
      <c r="K2" s="233"/>
      <c r="L2" s="233"/>
      <c r="AJ2" s="2"/>
      <c r="AK2" s="2"/>
      <c r="AL2" s="2"/>
      <c r="AM2" s="2"/>
      <c r="AN2" s="2"/>
      <c r="AO2" s="2"/>
      <c r="AP2" s="2"/>
      <c r="AQ2" s="2"/>
      <c r="AR2" s="2"/>
      <c r="AS2" s="2"/>
      <c r="AT2" s="2"/>
      <c r="AU2" s="2"/>
    </row>
    <row r="3" spans="1:55" ht="1.2" customHeight="1" x14ac:dyDescent="0.3">
      <c r="AJ3" s="2"/>
      <c r="AK3" s="2"/>
      <c r="AL3" s="2"/>
      <c r="AM3" s="2"/>
      <c r="AN3" s="2"/>
      <c r="AO3" s="2"/>
      <c r="AP3" s="2"/>
      <c r="AQ3" s="2"/>
      <c r="AR3" s="2"/>
      <c r="AS3" s="2"/>
      <c r="AT3" s="2"/>
      <c r="AU3" s="2"/>
    </row>
    <row r="4" spans="1:55" ht="5.4" customHeight="1" x14ac:dyDescent="0.3">
      <c r="AJ4" s="2"/>
      <c r="AK4" s="2"/>
      <c r="AL4" s="2"/>
      <c r="AM4" s="2"/>
      <c r="AN4" s="2"/>
      <c r="AO4" s="2"/>
      <c r="AP4" s="2"/>
      <c r="AQ4" s="2"/>
      <c r="AR4" s="2"/>
      <c r="AS4" s="2"/>
      <c r="AT4" s="2"/>
      <c r="AU4" s="2"/>
    </row>
    <row r="5" spans="1:55" ht="16.95" hidden="1" customHeight="1" thickBot="1" x14ac:dyDescent="0.35">
      <c r="AJ5" s="2"/>
      <c r="AK5" s="2"/>
      <c r="AL5" s="2"/>
      <c r="AM5" s="2"/>
      <c r="AN5" s="2"/>
      <c r="AO5" s="2"/>
      <c r="AP5" s="2"/>
      <c r="AQ5" s="2"/>
      <c r="AR5" s="2"/>
      <c r="AS5" s="2"/>
      <c r="AT5" s="2"/>
      <c r="AU5" s="2"/>
    </row>
    <row r="6" spans="1:55" ht="17.399999999999999" hidden="1" customHeight="1" thickTop="1" x14ac:dyDescent="0.3">
      <c r="K6" s="1" t="s">
        <v>850</v>
      </c>
      <c r="L6" s="236">
        <f>L1-L7</f>
        <v>202563182989</v>
      </c>
      <c r="AJ6" s="3"/>
      <c r="AK6" s="3"/>
      <c r="AL6" s="3"/>
      <c r="AM6" s="3"/>
      <c r="AN6" s="3"/>
      <c r="AO6" s="3"/>
      <c r="AP6" s="3"/>
      <c r="AQ6" s="3"/>
      <c r="AR6" s="3"/>
      <c r="AS6" s="3"/>
      <c r="AT6" s="3"/>
      <c r="AU6" s="3"/>
    </row>
    <row r="7" spans="1:55" s="4" customFormat="1" ht="36.6" customHeight="1" thickBot="1" x14ac:dyDescent="0.35">
      <c r="K7" s="4" t="s">
        <v>851</v>
      </c>
      <c r="L7" s="237">
        <f>SUBTOTAL(9,L9:L90)</f>
        <v>2771015645269</v>
      </c>
      <c r="M7" s="237">
        <f>SUBTOTAL(9,M9:M90)</f>
        <v>624349723301.32007</v>
      </c>
      <c r="AJ7" s="5"/>
      <c r="AK7" s="5"/>
      <c r="AL7" s="5"/>
      <c r="AM7" s="5"/>
      <c r="AN7" s="5"/>
      <c r="AO7" s="5"/>
      <c r="AP7" s="5"/>
      <c r="AQ7" s="5"/>
      <c r="AR7" s="5"/>
      <c r="AS7" s="5"/>
      <c r="AV7" s="238"/>
      <c r="BB7" s="239"/>
      <c r="BC7" s="239"/>
    </row>
    <row r="8" spans="1:55" s="9" customFormat="1" ht="69" customHeight="1" thickTop="1" x14ac:dyDescent="0.3">
      <c r="A8" s="6" t="s">
        <v>0</v>
      </c>
      <c r="B8" s="6" t="s">
        <v>1</v>
      </c>
      <c r="C8" s="6" t="s">
        <v>2</v>
      </c>
      <c r="D8" s="6" t="s">
        <v>3</v>
      </c>
      <c r="E8" s="6" t="s">
        <v>4</v>
      </c>
      <c r="F8" s="6" t="s">
        <v>5</v>
      </c>
      <c r="G8" s="6" t="s">
        <v>6</v>
      </c>
      <c r="H8" s="6" t="s">
        <v>7</v>
      </c>
      <c r="I8" s="6" t="s">
        <v>8</v>
      </c>
      <c r="J8" s="6" t="s">
        <v>9</v>
      </c>
      <c r="K8" s="6" t="s">
        <v>10</v>
      </c>
      <c r="L8" s="6" t="s">
        <v>11</v>
      </c>
      <c r="M8" s="7" t="s">
        <v>12</v>
      </c>
      <c r="N8" s="6" t="s">
        <v>13</v>
      </c>
      <c r="O8" s="6" t="s">
        <v>14</v>
      </c>
      <c r="P8" s="6" t="s">
        <v>15</v>
      </c>
      <c r="Q8" s="6" t="s">
        <v>16</v>
      </c>
      <c r="R8" s="6" t="s">
        <v>17</v>
      </c>
      <c r="S8" s="6" t="s">
        <v>18</v>
      </c>
      <c r="T8" s="6" t="s">
        <v>19</v>
      </c>
      <c r="U8" s="6" t="s">
        <v>20</v>
      </c>
      <c r="V8" s="6" t="s">
        <v>21</v>
      </c>
      <c r="W8" s="6" t="s">
        <v>22</v>
      </c>
      <c r="X8" s="6" t="s">
        <v>23</v>
      </c>
      <c r="Y8" s="6" t="s">
        <v>24</v>
      </c>
      <c r="Z8" s="6" t="s">
        <v>25</v>
      </c>
      <c r="AA8" s="6" t="s">
        <v>26</v>
      </c>
      <c r="AB8" s="6" t="s">
        <v>27</v>
      </c>
      <c r="AC8" s="8"/>
      <c r="AD8" s="6" t="s">
        <v>28</v>
      </c>
      <c r="AE8" s="6" t="s">
        <v>29</v>
      </c>
      <c r="AF8" s="6" t="s">
        <v>30</v>
      </c>
      <c r="AG8" s="6" t="s">
        <v>31</v>
      </c>
      <c r="AH8" s="6" t="s">
        <v>32</v>
      </c>
      <c r="AI8" s="6" t="s">
        <v>33</v>
      </c>
      <c r="AJ8" s="6" t="s">
        <v>34</v>
      </c>
      <c r="AK8" s="6" t="s">
        <v>35</v>
      </c>
      <c r="AL8" s="6" t="s">
        <v>36</v>
      </c>
      <c r="AM8" s="6" t="s">
        <v>37</v>
      </c>
      <c r="AN8" s="6" t="s">
        <v>38</v>
      </c>
      <c r="AO8" s="7" t="s">
        <v>39</v>
      </c>
      <c r="AP8" s="7" t="s">
        <v>40</v>
      </c>
      <c r="AQ8" s="6" t="s">
        <v>41</v>
      </c>
      <c r="AR8" s="6" t="s">
        <v>42</v>
      </c>
      <c r="AS8" s="6" t="s">
        <v>43</v>
      </c>
      <c r="AT8" s="6" t="s">
        <v>44</v>
      </c>
      <c r="AU8" s="8" t="s">
        <v>45</v>
      </c>
      <c r="AV8" s="240" t="s">
        <v>46</v>
      </c>
      <c r="AW8" s="235" t="s">
        <v>47</v>
      </c>
      <c r="AX8" s="235" t="s">
        <v>48</v>
      </c>
      <c r="AY8" s="9" t="s">
        <v>49</v>
      </c>
      <c r="AZ8" s="9" t="s">
        <v>50</v>
      </c>
      <c r="BA8" s="241" t="s">
        <v>51</v>
      </c>
      <c r="BB8" s="242" t="s">
        <v>52</v>
      </c>
      <c r="BC8" s="6" t="s">
        <v>53</v>
      </c>
    </row>
    <row r="9" spans="1:55" ht="367.2" customHeight="1" x14ac:dyDescent="0.3">
      <c r="A9" s="286" t="s">
        <v>54</v>
      </c>
      <c r="B9" s="286" t="s">
        <v>55</v>
      </c>
      <c r="C9" s="286" t="s">
        <v>56</v>
      </c>
      <c r="D9" s="286" t="s">
        <v>57</v>
      </c>
      <c r="E9" s="286" t="s">
        <v>58</v>
      </c>
      <c r="F9" s="286" t="s">
        <v>59</v>
      </c>
      <c r="G9" s="295" t="s">
        <v>60</v>
      </c>
      <c r="H9" s="298" t="s">
        <v>61</v>
      </c>
      <c r="I9" s="298" t="s">
        <v>62</v>
      </c>
      <c r="J9" s="301">
        <v>21009814332</v>
      </c>
      <c r="K9" s="304">
        <v>20528145712.880001</v>
      </c>
      <c r="L9" s="289">
        <v>22370105598</v>
      </c>
      <c r="M9" s="289">
        <v>9283470915.3400002</v>
      </c>
      <c r="N9" s="289">
        <f>(L9*0.03)+L9</f>
        <v>23041208765.939999</v>
      </c>
      <c r="O9" s="289">
        <f>(N9*0.03)+N9</f>
        <v>23732445028.918198</v>
      </c>
      <c r="P9" s="292" t="s">
        <v>63</v>
      </c>
      <c r="Q9" s="292" t="s">
        <v>64</v>
      </c>
      <c r="R9" s="15" t="s">
        <v>65</v>
      </c>
      <c r="S9" s="15" t="s">
        <v>66</v>
      </c>
      <c r="T9" s="16">
        <v>0</v>
      </c>
      <c r="U9" s="16">
        <f>Y9</f>
        <v>2479</v>
      </c>
      <c r="V9" s="17" t="s">
        <v>67</v>
      </c>
      <c r="W9" s="17" t="s">
        <v>68</v>
      </c>
      <c r="X9" s="18">
        <v>2479</v>
      </c>
      <c r="Y9" s="19">
        <v>2479</v>
      </c>
      <c r="Z9" s="20">
        <v>7068</v>
      </c>
      <c r="AA9" s="21">
        <v>165</v>
      </c>
      <c r="AB9" s="21">
        <v>5047</v>
      </c>
      <c r="AC9" s="22"/>
      <c r="AD9" s="23">
        <v>1782</v>
      </c>
      <c r="AE9" s="20"/>
      <c r="AF9" s="24">
        <f>AA9+AB9+AD9+AE9</f>
        <v>6994</v>
      </c>
      <c r="AG9" s="16">
        <v>2000</v>
      </c>
      <c r="AH9" s="16">
        <v>0</v>
      </c>
      <c r="AI9" s="16">
        <v>2000</v>
      </c>
      <c r="AJ9" s="16">
        <v>0</v>
      </c>
      <c r="AK9" s="17" t="s">
        <v>69</v>
      </c>
      <c r="AL9" s="17" t="s">
        <v>70</v>
      </c>
      <c r="AM9" s="25" t="s">
        <v>71</v>
      </c>
      <c r="AN9" s="25" t="s">
        <v>72</v>
      </c>
      <c r="AO9" s="24" t="s">
        <v>73</v>
      </c>
      <c r="AP9" s="24" t="s">
        <v>74</v>
      </c>
      <c r="AQ9" s="16"/>
      <c r="AR9" s="16">
        <f t="shared" ref="AR9:AR17" si="0">+_xlfn.IFS(S9="Acumulado",X9+Z9+AG9+AI9,S9="Capacidad",AI9,S9="Flujo",AI9,S9="Reducción",AI9,S9="Stock",AI9)</f>
        <v>13547</v>
      </c>
      <c r="AS9" s="16">
        <f t="shared" ref="AS9:AS17" si="1">+_xlfn.IFS(S9="Acumulado",Y9+AF9+AH9+AJ9,S9="Capacidad",AF9,S9="Flujo",AF9,S9="Reducción",AF9,S9="Stock",AF9)</f>
        <v>9473</v>
      </c>
      <c r="AT9" s="292" t="s">
        <v>75</v>
      </c>
      <c r="AU9" s="26" t="s">
        <v>75</v>
      </c>
      <c r="AV9" s="243" t="s">
        <v>76</v>
      </c>
      <c r="AW9" s="244"/>
      <c r="AX9" s="244" t="s">
        <v>77</v>
      </c>
      <c r="AY9" s="245"/>
      <c r="AZ9" s="246" t="s">
        <v>78</v>
      </c>
      <c r="BA9" s="244" t="s">
        <v>79</v>
      </c>
      <c r="BB9" s="247" t="s">
        <v>80</v>
      </c>
      <c r="BC9" s="248" t="s">
        <v>81</v>
      </c>
    </row>
    <row r="10" spans="1:55" ht="163.19999999999999" x14ac:dyDescent="0.3">
      <c r="A10" s="287"/>
      <c r="B10" s="287"/>
      <c r="C10" s="287"/>
      <c r="D10" s="287"/>
      <c r="E10" s="287"/>
      <c r="F10" s="287"/>
      <c r="G10" s="296"/>
      <c r="H10" s="299"/>
      <c r="I10" s="299"/>
      <c r="J10" s="302">
        <v>0</v>
      </c>
      <c r="K10" s="305"/>
      <c r="L10" s="290"/>
      <c r="M10" s="290"/>
      <c r="N10" s="290"/>
      <c r="O10" s="290"/>
      <c r="P10" s="293"/>
      <c r="Q10" s="294"/>
      <c r="R10" s="15" t="s">
        <v>82</v>
      </c>
      <c r="S10" s="15" t="s">
        <v>66</v>
      </c>
      <c r="T10" s="16">
        <v>0</v>
      </c>
      <c r="U10" s="16">
        <f t="shared" ref="U10:U12" si="2">Y10</f>
        <v>3427</v>
      </c>
      <c r="V10" s="17" t="s">
        <v>83</v>
      </c>
      <c r="W10" s="17" t="s">
        <v>84</v>
      </c>
      <c r="X10" s="18">
        <v>3315</v>
      </c>
      <c r="Y10" s="19">
        <v>3427</v>
      </c>
      <c r="Z10" s="20">
        <v>4547</v>
      </c>
      <c r="AA10" s="21">
        <v>537</v>
      </c>
      <c r="AB10" s="21">
        <v>794</v>
      </c>
      <c r="AC10" s="22"/>
      <c r="AD10" s="23">
        <v>2589</v>
      </c>
      <c r="AE10" s="20"/>
      <c r="AF10" s="24">
        <f>AA10+AB10+AD10+AE10</f>
        <v>3920</v>
      </c>
      <c r="AG10" s="16">
        <v>1100</v>
      </c>
      <c r="AH10" s="16">
        <v>0</v>
      </c>
      <c r="AI10" s="16">
        <v>1100</v>
      </c>
      <c r="AJ10" s="16">
        <v>0</v>
      </c>
      <c r="AK10" s="17" t="s">
        <v>85</v>
      </c>
      <c r="AL10" s="17" t="s">
        <v>86</v>
      </c>
      <c r="AM10" s="25" t="s">
        <v>87</v>
      </c>
      <c r="AN10" s="25" t="s">
        <v>88</v>
      </c>
      <c r="AO10" s="24" t="s">
        <v>89</v>
      </c>
      <c r="AP10" s="24" t="s">
        <v>90</v>
      </c>
      <c r="AQ10" s="16"/>
      <c r="AR10" s="16">
        <f t="shared" si="0"/>
        <v>10062</v>
      </c>
      <c r="AS10" s="16">
        <f t="shared" si="1"/>
        <v>7347</v>
      </c>
      <c r="AT10" s="293"/>
      <c r="AU10" s="26" t="s">
        <v>75</v>
      </c>
      <c r="AV10" s="243" t="s">
        <v>76</v>
      </c>
      <c r="AW10" s="244"/>
      <c r="AX10" s="244" t="s">
        <v>77</v>
      </c>
      <c r="AY10" s="245"/>
      <c r="AZ10" s="246" t="s">
        <v>78</v>
      </c>
      <c r="BA10" s="244" t="s">
        <v>79</v>
      </c>
      <c r="BB10" s="247" t="s">
        <v>80</v>
      </c>
      <c r="BC10" s="248" t="s">
        <v>81</v>
      </c>
    </row>
    <row r="11" spans="1:55" ht="244.8" x14ac:dyDescent="0.3">
      <c r="A11" s="287"/>
      <c r="B11" s="287"/>
      <c r="C11" s="287"/>
      <c r="D11" s="287"/>
      <c r="E11" s="287"/>
      <c r="F11" s="287"/>
      <c r="G11" s="296"/>
      <c r="H11" s="299"/>
      <c r="I11" s="299"/>
      <c r="J11" s="302"/>
      <c r="K11" s="305"/>
      <c r="L11" s="290"/>
      <c r="M11" s="290"/>
      <c r="N11" s="290"/>
      <c r="O11" s="290"/>
      <c r="P11" s="293"/>
      <c r="Q11" s="15" t="s">
        <v>91</v>
      </c>
      <c r="R11" s="15" t="s">
        <v>92</v>
      </c>
      <c r="S11" s="15" t="s">
        <v>66</v>
      </c>
      <c r="T11" s="16" t="s">
        <v>61</v>
      </c>
      <c r="U11" s="16" t="s">
        <v>61</v>
      </c>
      <c r="V11" s="17" t="s">
        <v>93</v>
      </c>
      <c r="W11" s="17" t="s">
        <v>94</v>
      </c>
      <c r="X11" s="27"/>
      <c r="Y11" s="19"/>
      <c r="Z11" s="20">
        <v>228</v>
      </c>
      <c r="AA11" s="21">
        <v>27</v>
      </c>
      <c r="AB11" s="21">
        <v>80</v>
      </c>
      <c r="AC11" s="28"/>
      <c r="AD11" s="23">
        <v>81</v>
      </c>
      <c r="AE11" s="20"/>
      <c r="AF11" s="24">
        <f t="shared" ref="AF11" si="3">AA11+AB11+AD11+AE11</f>
        <v>188</v>
      </c>
      <c r="AG11" s="16">
        <v>255</v>
      </c>
      <c r="AH11" s="16"/>
      <c r="AI11" s="16">
        <v>254</v>
      </c>
      <c r="AJ11" s="16"/>
      <c r="AK11" s="17" t="s">
        <v>95</v>
      </c>
      <c r="AL11" s="17" t="s">
        <v>96</v>
      </c>
      <c r="AM11" s="25" t="s">
        <v>97</v>
      </c>
      <c r="AN11" s="25" t="s">
        <v>98</v>
      </c>
      <c r="AO11" s="24" t="s">
        <v>99</v>
      </c>
      <c r="AP11" s="24" t="s">
        <v>98</v>
      </c>
      <c r="AQ11" s="16"/>
      <c r="AR11" s="16">
        <f t="shared" si="0"/>
        <v>737</v>
      </c>
      <c r="AS11" s="16">
        <f t="shared" si="1"/>
        <v>188</v>
      </c>
      <c r="AT11" s="293"/>
      <c r="AU11" s="26" t="s">
        <v>75</v>
      </c>
      <c r="AV11" s="243" t="s">
        <v>76</v>
      </c>
      <c r="AW11" s="244"/>
      <c r="AX11" s="244" t="s">
        <v>77</v>
      </c>
      <c r="AY11" s="245"/>
      <c r="AZ11" s="246" t="s">
        <v>78</v>
      </c>
      <c r="BA11" s="244" t="s">
        <v>79</v>
      </c>
      <c r="BB11" s="247" t="s">
        <v>80</v>
      </c>
      <c r="BC11" s="248" t="s">
        <v>81</v>
      </c>
    </row>
    <row r="12" spans="1:55" ht="204" x14ac:dyDescent="0.3">
      <c r="A12" s="288"/>
      <c r="B12" s="288"/>
      <c r="C12" s="288"/>
      <c r="D12" s="288"/>
      <c r="E12" s="288"/>
      <c r="F12" s="288"/>
      <c r="G12" s="297"/>
      <c r="H12" s="300"/>
      <c r="I12" s="300"/>
      <c r="J12" s="303">
        <v>0</v>
      </c>
      <c r="K12" s="306"/>
      <c r="L12" s="291"/>
      <c r="M12" s="291"/>
      <c r="N12" s="291"/>
      <c r="O12" s="291"/>
      <c r="P12" s="294"/>
      <c r="Q12" s="15" t="s">
        <v>100</v>
      </c>
      <c r="R12" s="15" t="s">
        <v>101</v>
      </c>
      <c r="S12" s="15" t="s">
        <v>102</v>
      </c>
      <c r="T12" s="16">
        <v>0</v>
      </c>
      <c r="U12" s="16">
        <f t="shared" si="2"/>
        <v>1</v>
      </c>
      <c r="V12" s="17" t="s">
        <v>103</v>
      </c>
      <c r="W12" s="17" t="s">
        <v>104</v>
      </c>
      <c r="X12" s="18">
        <v>1</v>
      </c>
      <c r="Y12" s="19">
        <v>1</v>
      </c>
      <c r="Z12" s="20">
        <v>1</v>
      </c>
      <c r="AA12" s="29">
        <v>1</v>
      </c>
      <c r="AB12" s="21">
        <v>1</v>
      </c>
      <c r="AC12" s="30"/>
      <c r="AD12" s="23">
        <v>1</v>
      </c>
      <c r="AE12" s="20"/>
      <c r="AF12" s="24">
        <f>AA12</f>
        <v>1</v>
      </c>
      <c r="AG12" s="16">
        <v>1</v>
      </c>
      <c r="AH12" s="16">
        <v>0</v>
      </c>
      <c r="AI12" s="16">
        <v>1</v>
      </c>
      <c r="AJ12" s="16">
        <v>0</v>
      </c>
      <c r="AK12" s="17" t="s">
        <v>105</v>
      </c>
      <c r="AL12" s="17" t="s">
        <v>98</v>
      </c>
      <c r="AM12" s="25" t="s">
        <v>106</v>
      </c>
      <c r="AN12" s="25" t="s">
        <v>98</v>
      </c>
      <c r="AO12" s="24" t="s">
        <v>107</v>
      </c>
      <c r="AP12" s="24" t="s">
        <v>108</v>
      </c>
      <c r="AQ12" s="16"/>
      <c r="AR12" s="16">
        <f t="shared" si="0"/>
        <v>1</v>
      </c>
      <c r="AS12" s="16">
        <f t="shared" si="1"/>
        <v>1</v>
      </c>
      <c r="AT12" s="294"/>
      <c r="AU12" s="26" t="s">
        <v>75</v>
      </c>
      <c r="AV12" s="243" t="s">
        <v>76</v>
      </c>
      <c r="AW12" s="244"/>
      <c r="AX12" s="244" t="s">
        <v>77</v>
      </c>
      <c r="AY12" s="245"/>
      <c r="AZ12" s="246" t="s">
        <v>78</v>
      </c>
      <c r="BA12" s="244" t="s">
        <v>79</v>
      </c>
      <c r="BB12" s="247" t="s">
        <v>80</v>
      </c>
      <c r="BC12" s="248" t="s">
        <v>81</v>
      </c>
    </row>
    <row r="13" spans="1:55" ht="123" customHeight="1" x14ac:dyDescent="0.3">
      <c r="A13" s="286" t="s">
        <v>54</v>
      </c>
      <c r="B13" s="286" t="s">
        <v>109</v>
      </c>
      <c r="C13" s="286" t="s">
        <v>56</v>
      </c>
      <c r="D13" s="286" t="s">
        <v>57</v>
      </c>
      <c r="E13" s="286" t="s">
        <v>110</v>
      </c>
      <c r="F13" s="286" t="s">
        <v>111</v>
      </c>
      <c r="G13" s="295" t="s">
        <v>60</v>
      </c>
      <c r="H13" s="286" t="s">
        <v>112</v>
      </c>
      <c r="I13" s="286" t="s">
        <v>113</v>
      </c>
      <c r="J13" s="301">
        <v>305512617211</v>
      </c>
      <c r="K13" s="304">
        <v>301171131219.32001</v>
      </c>
      <c r="L13" s="289">
        <v>228906651498</v>
      </c>
      <c r="M13" s="289">
        <v>11498929312.93</v>
      </c>
      <c r="N13" s="289">
        <f>(L13*0.03)+L13</f>
        <v>235773851042.94</v>
      </c>
      <c r="O13" s="289">
        <f>(N13*0.03)+N13</f>
        <v>242847066574.22821</v>
      </c>
      <c r="P13" s="292" t="s">
        <v>114</v>
      </c>
      <c r="Q13" s="292" t="s">
        <v>115</v>
      </c>
      <c r="R13" s="14" t="s">
        <v>116</v>
      </c>
      <c r="S13" s="15" t="s">
        <v>102</v>
      </c>
      <c r="T13" s="16">
        <v>36</v>
      </c>
      <c r="U13" s="16">
        <v>36</v>
      </c>
      <c r="V13" s="17" t="s">
        <v>117</v>
      </c>
      <c r="W13" s="17" t="s">
        <v>118</v>
      </c>
      <c r="X13" s="18">
        <v>47</v>
      </c>
      <c r="Y13" s="19">
        <v>36</v>
      </c>
      <c r="Z13" s="20">
        <v>47</v>
      </c>
      <c r="AA13" s="21">
        <v>36</v>
      </c>
      <c r="AB13" s="21">
        <v>36</v>
      </c>
      <c r="AC13" s="22"/>
      <c r="AD13" s="23">
        <v>36</v>
      </c>
      <c r="AE13" s="20"/>
      <c r="AF13" s="24">
        <f>AB13</f>
        <v>36</v>
      </c>
      <c r="AG13" s="16">
        <v>47</v>
      </c>
      <c r="AH13" s="16">
        <v>0</v>
      </c>
      <c r="AI13" s="16">
        <v>47</v>
      </c>
      <c r="AJ13" s="16">
        <v>0</v>
      </c>
      <c r="AK13" s="17" t="s">
        <v>119</v>
      </c>
      <c r="AL13" s="17"/>
      <c r="AM13" s="17" t="s">
        <v>119</v>
      </c>
      <c r="AN13" s="17" t="s">
        <v>120</v>
      </c>
      <c r="AO13" s="24" t="s">
        <v>121</v>
      </c>
      <c r="AP13" s="24" t="s">
        <v>120</v>
      </c>
      <c r="AQ13" s="16"/>
      <c r="AR13" s="16">
        <f t="shared" si="0"/>
        <v>47</v>
      </c>
      <c r="AS13" s="16">
        <f t="shared" si="1"/>
        <v>36</v>
      </c>
      <c r="AT13" s="292" t="s">
        <v>122</v>
      </c>
      <c r="AU13" s="31" t="s">
        <v>122</v>
      </c>
      <c r="AV13" s="243" t="s">
        <v>123</v>
      </c>
      <c r="AW13" s="244"/>
      <c r="AX13" s="244" t="s">
        <v>77</v>
      </c>
      <c r="AY13" s="245"/>
      <c r="AZ13" s="249" t="s">
        <v>124</v>
      </c>
      <c r="BA13" s="250" t="s">
        <v>125</v>
      </c>
      <c r="BB13" s="247" t="s">
        <v>80</v>
      </c>
      <c r="BC13" s="248" t="s">
        <v>81</v>
      </c>
    </row>
    <row r="14" spans="1:55" ht="409.6" x14ac:dyDescent="0.3">
      <c r="A14" s="288"/>
      <c r="B14" s="288"/>
      <c r="C14" s="288"/>
      <c r="D14" s="288"/>
      <c r="E14" s="288"/>
      <c r="F14" s="288"/>
      <c r="G14" s="297"/>
      <c r="H14" s="288"/>
      <c r="I14" s="288"/>
      <c r="J14" s="303">
        <v>0</v>
      </c>
      <c r="K14" s="306"/>
      <c r="L14" s="291"/>
      <c r="M14" s="291"/>
      <c r="N14" s="291"/>
      <c r="O14" s="291"/>
      <c r="P14" s="294"/>
      <c r="Q14" s="294"/>
      <c r="R14" s="15" t="s">
        <v>126</v>
      </c>
      <c r="S14" s="15" t="s">
        <v>102</v>
      </c>
      <c r="T14" s="16">
        <v>786</v>
      </c>
      <c r="U14" s="16">
        <v>786</v>
      </c>
      <c r="V14" s="17" t="s">
        <v>127</v>
      </c>
      <c r="W14" s="17" t="s">
        <v>128</v>
      </c>
      <c r="X14" s="18">
        <v>788</v>
      </c>
      <c r="Y14" s="19">
        <v>788</v>
      </c>
      <c r="Z14" s="20">
        <v>788</v>
      </c>
      <c r="AA14" s="21">
        <v>788</v>
      </c>
      <c r="AB14" s="21">
        <v>788</v>
      </c>
      <c r="AC14" s="32"/>
      <c r="AD14" s="23">
        <v>788</v>
      </c>
      <c r="AE14" s="20"/>
      <c r="AF14" s="24">
        <f>AA14</f>
        <v>788</v>
      </c>
      <c r="AG14" s="16">
        <v>788</v>
      </c>
      <c r="AH14" s="16">
        <v>0</v>
      </c>
      <c r="AI14" s="16">
        <v>788</v>
      </c>
      <c r="AJ14" s="16">
        <v>0</v>
      </c>
      <c r="AK14" s="17" t="s">
        <v>129</v>
      </c>
      <c r="AL14" s="17"/>
      <c r="AM14" s="17" t="s">
        <v>129</v>
      </c>
      <c r="AN14" s="17" t="s">
        <v>130</v>
      </c>
      <c r="AO14" s="24" t="s">
        <v>131</v>
      </c>
      <c r="AP14" s="24" t="s">
        <v>130</v>
      </c>
      <c r="AQ14" s="16"/>
      <c r="AR14" s="16">
        <f t="shared" si="0"/>
        <v>788</v>
      </c>
      <c r="AS14" s="16">
        <f t="shared" si="1"/>
        <v>788</v>
      </c>
      <c r="AT14" s="293"/>
      <c r="AU14" s="31" t="s">
        <v>122</v>
      </c>
      <c r="AV14" s="243" t="s">
        <v>123</v>
      </c>
      <c r="AW14" s="244"/>
      <c r="AX14" s="244" t="s">
        <v>77</v>
      </c>
      <c r="AY14" s="245"/>
      <c r="AZ14" s="249"/>
      <c r="BA14" s="250" t="s">
        <v>125</v>
      </c>
      <c r="BB14" s="247" t="s">
        <v>80</v>
      </c>
      <c r="BC14" s="248" t="s">
        <v>81</v>
      </c>
    </row>
    <row r="15" spans="1:55" ht="409.6" x14ac:dyDescent="0.3">
      <c r="A15" s="33" t="s">
        <v>54</v>
      </c>
      <c r="B15" s="10" t="s">
        <v>109</v>
      </c>
      <c r="C15" s="33" t="s">
        <v>56</v>
      </c>
      <c r="D15" s="33" t="s">
        <v>57</v>
      </c>
      <c r="E15" s="33" t="s">
        <v>132</v>
      </c>
      <c r="F15" s="33" t="s">
        <v>133</v>
      </c>
      <c r="G15" s="33" t="s">
        <v>60</v>
      </c>
      <c r="H15" s="33" t="s">
        <v>112</v>
      </c>
      <c r="I15" s="33" t="s">
        <v>113</v>
      </c>
      <c r="J15" s="34">
        <v>48372931849</v>
      </c>
      <c r="K15" s="35">
        <v>47032623907.68</v>
      </c>
      <c r="L15" s="36">
        <v>654532112240</v>
      </c>
      <c r="M15" s="36">
        <v>27136026522.330002</v>
      </c>
      <c r="N15" s="36">
        <f>(L15*0.03)+L15</f>
        <v>674168075607.19995</v>
      </c>
      <c r="O15" s="36">
        <f>(N15*0.03)+N15</f>
        <v>694393117875.41589</v>
      </c>
      <c r="P15" s="15" t="s">
        <v>134</v>
      </c>
      <c r="Q15" s="15" t="s">
        <v>135</v>
      </c>
      <c r="R15" s="15" t="s">
        <v>136</v>
      </c>
      <c r="S15" s="15" t="s">
        <v>137</v>
      </c>
      <c r="T15" s="16">
        <v>54726</v>
      </c>
      <c r="U15" s="16">
        <v>54726</v>
      </c>
      <c r="V15" s="17" t="s">
        <v>138</v>
      </c>
      <c r="W15" s="17" t="s">
        <v>139</v>
      </c>
      <c r="X15" s="18">
        <v>210000</v>
      </c>
      <c r="Y15" s="19">
        <v>210000</v>
      </c>
      <c r="Z15" s="20">
        <v>781722</v>
      </c>
      <c r="AA15" s="21">
        <v>54726</v>
      </c>
      <c r="AB15" s="21">
        <v>31505</v>
      </c>
      <c r="AC15" s="32"/>
      <c r="AD15" s="23">
        <v>10883</v>
      </c>
      <c r="AE15" s="20"/>
      <c r="AF15" s="24">
        <f>AA15+AB15+AD15</f>
        <v>97114</v>
      </c>
      <c r="AG15" s="20">
        <v>781722</v>
      </c>
      <c r="AH15" s="16">
        <v>0</v>
      </c>
      <c r="AI15" s="20">
        <v>726996</v>
      </c>
      <c r="AJ15" s="16">
        <v>0</v>
      </c>
      <c r="AK15" s="17" t="s">
        <v>140</v>
      </c>
      <c r="AL15" s="17"/>
      <c r="AM15" s="17" t="s">
        <v>141</v>
      </c>
      <c r="AN15" s="17" t="s">
        <v>142</v>
      </c>
      <c r="AO15" s="24" t="s">
        <v>143</v>
      </c>
      <c r="AP15" s="24" t="s">
        <v>144</v>
      </c>
      <c r="AQ15" s="16"/>
      <c r="AR15" s="16">
        <f t="shared" si="0"/>
        <v>726996</v>
      </c>
      <c r="AS15" s="16">
        <f t="shared" si="1"/>
        <v>97114</v>
      </c>
      <c r="AT15" s="293"/>
      <c r="AU15" s="31" t="s">
        <v>122</v>
      </c>
      <c r="AV15" s="243" t="s">
        <v>145</v>
      </c>
      <c r="AW15" s="244"/>
      <c r="AX15" s="244" t="s">
        <v>77</v>
      </c>
      <c r="AY15" s="245"/>
      <c r="AZ15" s="251" t="s">
        <v>146</v>
      </c>
      <c r="BA15" s="250" t="s">
        <v>125</v>
      </c>
      <c r="BB15" s="247" t="s">
        <v>80</v>
      </c>
      <c r="BC15" s="248" t="s">
        <v>81</v>
      </c>
    </row>
    <row r="16" spans="1:55" ht="122.4" customHeight="1" x14ac:dyDescent="0.3">
      <c r="A16" s="286" t="s">
        <v>54</v>
      </c>
      <c r="B16" s="286" t="s">
        <v>109</v>
      </c>
      <c r="C16" s="286" t="s">
        <v>56</v>
      </c>
      <c r="D16" s="286" t="s">
        <v>57</v>
      </c>
      <c r="E16" s="286" t="s">
        <v>147</v>
      </c>
      <c r="F16" s="286" t="s">
        <v>148</v>
      </c>
      <c r="G16" s="286" t="s">
        <v>60</v>
      </c>
      <c r="H16" s="286" t="s">
        <v>112</v>
      </c>
      <c r="I16" s="286" t="s">
        <v>113</v>
      </c>
      <c r="J16" s="301">
        <v>265850195333</v>
      </c>
      <c r="K16" s="304">
        <v>146882385245</v>
      </c>
      <c r="L16" s="289">
        <v>632868882275</v>
      </c>
      <c r="M16" s="307">
        <v>29535449021.68</v>
      </c>
      <c r="N16" s="289">
        <f>(L16*0.03)+L16</f>
        <v>651854948743.25</v>
      </c>
      <c r="O16" s="289">
        <f>(N16*0.03)+N16</f>
        <v>671410597205.54749</v>
      </c>
      <c r="P16" s="292" t="s">
        <v>149</v>
      </c>
      <c r="Q16" s="15" t="s">
        <v>150</v>
      </c>
      <c r="R16" s="15" t="s">
        <v>151</v>
      </c>
      <c r="S16" s="15" t="s">
        <v>102</v>
      </c>
      <c r="T16" s="16">
        <v>1515</v>
      </c>
      <c r="U16" s="16">
        <v>8601</v>
      </c>
      <c r="V16" s="17" t="s">
        <v>152</v>
      </c>
      <c r="W16" s="17" t="s">
        <v>153</v>
      </c>
      <c r="X16" s="18">
        <v>14057</v>
      </c>
      <c r="Y16" s="19">
        <v>8601</v>
      </c>
      <c r="Z16" s="20">
        <v>14057</v>
      </c>
      <c r="AA16" s="21">
        <v>8601</v>
      </c>
      <c r="AB16" s="21">
        <v>11477</v>
      </c>
      <c r="AC16" s="32"/>
      <c r="AD16" s="23">
        <v>11477</v>
      </c>
      <c r="AE16" s="20"/>
      <c r="AF16" s="24">
        <f>AB16</f>
        <v>11477</v>
      </c>
      <c r="AG16" s="16">
        <v>14057</v>
      </c>
      <c r="AH16" s="16">
        <v>0</v>
      </c>
      <c r="AI16" s="16">
        <v>14057</v>
      </c>
      <c r="AJ16" s="16">
        <v>0</v>
      </c>
      <c r="AK16" s="17" t="s">
        <v>154</v>
      </c>
      <c r="AL16" s="17" t="s">
        <v>155</v>
      </c>
      <c r="AM16" s="17" t="s">
        <v>156</v>
      </c>
      <c r="AN16" s="17" t="s">
        <v>157</v>
      </c>
      <c r="AO16" s="24" t="s">
        <v>158</v>
      </c>
      <c r="AP16" s="24" t="s">
        <v>159</v>
      </c>
      <c r="AQ16" s="16"/>
      <c r="AR16" s="16">
        <f t="shared" si="0"/>
        <v>14057</v>
      </c>
      <c r="AS16" s="16">
        <f t="shared" si="1"/>
        <v>11477</v>
      </c>
      <c r="AT16" s="293"/>
      <c r="AU16" s="31" t="s">
        <v>122</v>
      </c>
      <c r="AV16" s="243" t="s">
        <v>160</v>
      </c>
      <c r="AW16" s="244"/>
      <c r="AX16" s="244" t="s">
        <v>77</v>
      </c>
      <c r="AY16" s="245"/>
      <c r="AZ16" s="252" t="s">
        <v>124</v>
      </c>
      <c r="BA16" s="250" t="s">
        <v>125</v>
      </c>
      <c r="BB16" s="247" t="s">
        <v>80</v>
      </c>
      <c r="BC16" s="248" t="s">
        <v>81</v>
      </c>
    </row>
    <row r="17" spans="1:55" ht="93.6" customHeight="1" x14ac:dyDescent="0.3">
      <c r="A17" s="287"/>
      <c r="B17" s="287"/>
      <c r="C17" s="287"/>
      <c r="D17" s="287"/>
      <c r="E17" s="287"/>
      <c r="F17" s="287"/>
      <c r="G17" s="287"/>
      <c r="H17" s="287"/>
      <c r="I17" s="287"/>
      <c r="J17" s="302"/>
      <c r="K17" s="305"/>
      <c r="L17" s="290"/>
      <c r="M17" s="308"/>
      <c r="N17" s="290"/>
      <c r="O17" s="290"/>
      <c r="P17" s="293"/>
      <c r="Q17" s="310" t="s">
        <v>161</v>
      </c>
      <c r="R17" s="15" t="s">
        <v>162</v>
      </c>
      <c r="S17" s="15" t="s">
        <v>102</v>
      </c>
      <c r="T17" s="16">
        <v>4363</v>
      </c>
      <c r="U17" s="16"/>
      <c r="V17" s="17" t="s">
        <v>163</v>
      </c>
      <c r="W17" s="17" t="s">
        <v>164</v>
      </c>
      <c r="X17" s="18"/>
      <c r="Y17" s="19"/>
      <c r="Z17" s="20">
        <v>4362</v>
      </c>
      <c r="AA17" s="21">
        <v>0</v>
      </c>
      <c r="AB17" s="21">
        <v>0</v>
      </c>
      <c r="AC17" s="32"/>
      <c r="AD17" s="23">
        <v>987</v>
      </c>
      <c r="AE17" s="20"/>
      <c r="AF17" s="24">
        <f>AA17+AB17+AD17+AE17</f>
        <v>987</v>
      </c>
      <c r="AG17" s="16">
        <v>4362</v>
      </c>
      <c r="AH17" s="16"/>
      <c r="AI17" s="16">
        <v>4362</v>
      </c>
      <c r="AJ17" s="16"/>
      <c r="AK17" s="17" t="s">
        <v>165</v>
      </c>
      <c r="AL17" s="17" t="s">
        <v>166</v>
      </c>
      <c r="AM17" s="17" t="s">
        <v>167</v>
      </c>
      <c r="AN17" s="17" t="s">
        <v>168</v>
      </c>
      <c r="AO17" s="24" t="s">
        <v>169</v>
      </c>
      <c r="AP17" s="24" t="s">
        <v>170</v>
      </c>
      <c r="AQ17" s="16"/>
      <c r="AR17" s="16">
        <f t="shared" si="0"/>
        <v>4362</v>
      </c>
      <c r="AS17" s="16">
        <f t="shared" si="1"/>
        <v>987</v>
      </c>
      <c r="AT17" s="293"/>
      <c r="AU17" s="31" t="s">
        <v>122</v>
      </c>
      <c r="AV17" s="243" t="s">
        <v>160</v>
      </c>
      <c r="AW17" s="244"/>
      <c r="AX17" s="244" t="s">
        <v>77</v>
      </c>
      <c r="AY17" s="245"/>
      <c r="AZ17" s="251"/>
      <c r="BA17" s="250" t="s">
        <v>125</v>
      </c>
      <c r="BB17" s="247" t="s">
        <v>80</v>
      </c>
      <c r="BC17" s="248" t="s">
        <v>81</v>
      </c>
    </row>
    <row r="18" spans="1:55" x14ac:dyDescent="0.3">
      <c r="A18" s="294"/>
      <c r="B18" s="294"/>
      <c r="C18" s="294"/>
      <c r="D18" s="294"/>
      <c r="E18" s="294"/>
      <c r="F18" s="294"/>
      <c r="G18" s="294"/>
      <c r="H18" s="294"/>
      <c r="I18" s="294"/>
      <c r="J18" s="303">
        <v>0</v>
      </c>
      <c r="K18" s="306"/>
      <c r="L18" s="291"/>
      <c r="M18" s="309"/>
      <c r="N18" s="291"/>
      <c r="O18" s="291"/>
      <c r="P18" s="294"/>
      <c r="Q18" s="311"/>
      <c r="R18" s="37" t="s">
        <v>171</v>
      </c>
      <c r="S18" s="37" t="s">
        <v>137</v>
      </c>
      <c r="T18" s="38">
        <v>1090</v>
      </c>
      <c r="U18" s="18">
        <v>1090</v>
      </c>
      <c r="V18" s="39"/>
      <c r="W18" s="39"/>
      <c r="X18" s="18">
        <v>1090</v>
      </c>
      <c r="Y18" s="19">
        <v>1090</v>
      </c>
      <c r="Z18" s="18" t="s">
        <v>172</v>
      </c>
      <c r="AA18" s="18"/>
      <c r="AB18" s="18"/>
      <c r="AC18" s="18"/>
      <c r="AD18" s="18"/>
      <c r="AE18" s="18"/>
      <c r="AF18" s="18"/>
      <c r="AG18" s="18" t="s">
        <v>172</v>
      </c>
      <c r="AH18" s="18" t="s">
        <v>173</v>
      </c>
      <c r="AI18" s="18" t="s">
        <v>172</v>
      </c>
      <c r="AJ18" s="18" t="s">
        <v>173</v>
      </c>
      <c r="AK18" s="18" t="s">
        <v>174</v>
      </c>
      <c r="AL18" s="18" t="s">
        <v>174</v>
      </c>
      <c r="AM18" s="18" t="s">
        <v>175</v>
      </c>
      <c r="AN18" s="18" t="s">
        <v>175</v>
      </c>
      <c r="AO18" s="18"/>
      <c r="AP18" s="18"/>
      <c r="AQ18" s="18"/>
      <c r="AR18" s="18">
        <v>1090</v>
      </c>
      <c r="AS18" s="18">
        <v>1090</v>
      </c>
      <c r="AT18" s="293"/>
      <c r="AU18" s="31" t="s">
        <v>122</v>
      </c>
      <c r="AV18" s="243" t="s">
        <v>160</v>
      </c>
      <c r="AW18" s="244"/>
      <c r="AX18" s="244" t="s">
        <v>77</v>
      </c>
      <c r="AY18" s="245"/>
      <c r="AZ18" s="249"/>
      <c r="BA18" s="250" t="s">
        <v>125</v>
      </c>
      <c r="BB18" s="247" t="s">
        <v>80</v>
      </c>
      <c r="BC18" s="248" t="s">
        <v>81</v>
      </c>
    </row>
    <row r="19" spans="1:55" ht="163.19999999999999" x14ac:dyDescent="0.3">
      <c r="A19" s="33" t="s">
        <v>54</v>
      </c>
      <c r="B19" s="33" t="s">
        <v>109</v>
      </c>
      <c r="C19" s="33" t="s">
        <v>56</v>
      </c>
      <c r="D19" s="33" t="s">
        <v>176</v>
      </c>
      <c r="E19" s="33" t="s">
        <v>177</v>
      </c>
      <c r="F19" s="33" t="s">
        <v>178</v>
      </c>
      <c r="G19" s="33" t="s">
        <v>60</v>
      </c>
      <c r="H19" s="33" t="s">
        <v>112</v>
      </c>
      <c r="I19" s="33" t="s">
        <v>113</v>
      </c>
      <c r="J19" s="34">
        <v>12417640321</v>
      </c>
      <c r="K19" s="35">
        <v>12417058566</v>
      </c>
      <c r="L19" s="36">
        <v>140000000000</v>
      </c>
      <c r="M19" s="36">
        <v>0</v>
      </c>
      <c r="N19" s="36">
        <f>(L19*0.03)+L19</f>
        <v>144200000000</v>
      </c>
      <c r="O19" s="36">
        <f>(N19*0.03)+N19</f>
        <v>148526000000</v>
      </c>
      <c r="P19" s="15" t="s">
        <v>179</v>
      </c>
      <c r="Q19" s="15" t="s">
        <v>180</v>
      </c>
      <c r="R19" s="15" t="s">
        <v>181</v>
      </c>
      <c r="S19" s="14" t="s">
        <v>102</v>
      </c>
      <c r="T19" s="40">
        <v>1</v>
      </c>
      <c r="U19" s="40">
        <v>1</v>
      </c>
      <c r="V19" s="41"/>
      <c r="W19" s="41"/>
      <c r="X19" s="42">
        <v>1</v>
      </c>
      <c r="Y19" s="43">
        <v>1</v>
      </c>
      <c r="Z19" s="44">
        <v>1</v>
      </c>
      <c r="AA19" s="45"/>
      <c r="AB19" s="45">
        <v>0</v>
      </c>
      <c r="AC19" s="32"/>
      <c r="AD19" s="46">
        <v>0</v>
      </c>
      <c r="AE19" s="44"/>
      <c r="AF19" s="47">
        <f t="shared" ref="AF19:AF24" si="4">AA19+AB19+AD19+AE19</f>
        <v>0</v>
      </c>
      <c r="AG19" s="48">
        <v>1</v>
      </c>
      <c r="AH19" s="49"/>
      <c r="AI19" s="48">
        <v>1</v>
      </c>
      <c r="AJ19" s="49"/>
      <c r="AK19" s="50"/>
      <c r="AL19" s="50" t="s">
        <v>182</v>
      </c>
      <c r="AM19" s="50" t="s">
        <v>182</v>
      </c>
      <c r="AN19" s="51" t="s">
        <v>61</v>
      </c>
      <c r="AO19" s="47" t="s">
        <v>183</v>
      </c>
      <c r="AP19" s="47" t="s">
        <v>182</v>
      </c>
      <c r="AQ19" s="49"/>
      <c r="AR19" s="49">
        <f>+_xlfn.IFS(S19="Acumulado",X19+Z19+AG19+AI19,S19="Capacidad",AI19,S19="Flujo",AI19,S19="Reducción",AI19,S19="Stock",AI19)</f>
        <v>1</v>
      </c>
      <c r="AS19" s="49">
        <f t="shared" ref="AS19:AS40" si="5">+_xlfn.IFS(S19="Acumulado",Y19+AF19+AH19+AJ19,S19="Capacidad",AF19,S19="Flujo",AF19,S19="Reducción",AF19,S19="Stock",AF19)</f>
        <v>0</v>
      </c>
      <c r="AT19" s="294"/>
      <c r="AU19" s="31" t="s">
        <v>122</v>
      </c>
      <c r="AV19" s="243" t="s">
        <v>184</v>
      </c>
      <c r="AW19" s="244"/>
      <c r="AX19" s="244" t="s">
        <v>77</v>
      </c>
      <c r="AY19" s="245"/>
      <c r="AZ19" s="249"/>
      <c r="BA19" s="250" t="s">
        <v>125</v>
      </c>
      <c r="BB19" s="247" t="s">
        <v>80</v>
      </c>
      <c r="BC19" s="248" t="s">
        <v>81</v>
      </c>
    </row>
    <row r="20" spans="1:55" ht="115.2" customHeight="1" x14ac:dyDescent="0.35">
      <c r="A20" s="312" t="s">
        <v>54</v>
      </c>
      <c r="B20" s="312" t="s">
        <v>185</v>
      </c>
      <c r="C20" s="312" t="s">
        <v>61</v>
      </c>
      <c r="D20" s="312" t="s">
        <v>57</v>
      </c>
      <c r="E20" s="312" t="s">
        <v>186</v>
      </c>
      <c r="F20" s="312" t="s">
        <v>187</v>
      </c>
      <c r="G20" s="312" t="s">
        <v>60</v>
      </c>
      <c r="H20" s="312" t="s">
        <v>188</v>
      </c>
      <c r="I20" s="312" t="s">
        <v>61</v>
      </c>
      <c r="J20" s="318"/>
      <c r="K20" s="318"/>
      <c r="L20" s="321"/>
      <c r="M20" s="321"/>
      <c r="N20" s="321"/>
      <c r="O20" s="321"/>
      <c r="P20" s="315" t="s">
        <v>189</v>
      </c>
      <c r="Q20" s="54" t="s">
        <v>190</v>
      </c>
      <c r="R20" s="54" t="s">
        <v>191</v>
      </c>
      <c r="S20" s="55" t="s">
        <v>102</v>
      </c>
      <c r="T20" s="55">
        <v>0</v>
      </c>
      <c r="U20" s="15">
        <f t="shared" ref="U20:U27" si="6">Y20</f>
        <v>1</v>
      </c>
      <c r="V20" s="56" t="s">
        <v>192</v>
      </c>
      <c r="W20" s="56" t="s">
        <v>193</v>
      </c>
      <c r="X20" s="57">
        <v>1</v>
      </c>
      <c r="Y20" s="43">
        <v>1</v>
      </c>
      <c r="Z20" s="58">
        <v>1</v>
      </c>
      <c r="AA20" s="59">
        <v>0.25</v>
      </c>
      <c r="AB20" s="59">
        <v>0.25</v>
      </c>
      <c r="AC20" s="60"/>
      <c r="AD20" s="61">
        <v>0.25</v>
      </c>
      <c r="AE20" s="62"/>
      <c r="AF20" s="47">
        <f t="shared" si="4"/>
        <v>0.75</v>
      </c>
      <c r="AG20" s="63">
        <v>1</v>
      </c>
      <c r="AH20" s="63"/>
      <c r="AI20" s="63">
        <v>1</v>
      </c>
      <c r="AJ20" s="63"/>
      <c r="AK20" s="64" t="s">
        <v>194</v>
      </c>
      <c r="AL20" s="65" t="s">
        <v>195</v>
      </c>
      <c r="AM20" s="51" t="s">
        <v>196</v>
      </c>
      <c r="AN20" s="51" t="s">
        <v>61</v>
      </c>
      <c r="AO20" s="66" t="s">
        <v>197</v>
      </c>
      <c r="AP20" s="66" t="s">
        <v>61</v>
      </c>
      <c r="AQ20" s="67"/>
      <c r="AR20" s="68">
        <f>+_xlfn.IFS(S20="Acumulado",X20+Z20+AG20+AI20,S20="Capacidad",AI20,S20="Flujo",AI20,S20="Reducción",AI20,S20="Stock",AI20)</f>
        <v>1</v>
      </c>
      <c r="AS20" s="49">
        <f t="shared" si="5"/>
        <v>0.75</v>
      </c>
      <c r="AT20" s="315" t="s">
        <v>198</v>
      </c>
      <c r="AU20" s="69" t="s">
        <v>198</v>
      </c>
      <c r="AV20" s="243" t="s">
        <v>199</v>
      </c>
      <c r="AW20" s="244"/>
      <c r="AX20" s="244" t="s">
        <v>77</v>
      </c>
      <c r="AY20" s="245"/>
      <c r="AZ20" s="253" t="s">
        <v>200</v>
      </c>
      <c r="BA20" s="254"/>
      <c r="BB20" s="255"/>
      <c r="BC20" s="256" t="s">
        <v>198</v>
      </c>
    </row>
    <row r="21" spans="1:55" ht="204" x14ac:dyDescent="0.35">
      <c r="A21" s="313"/>
      <c r="B21" s="313"/>
      <c r="C21" s="313"/>
      <c r="D21" s="313"/>
      <c r="E21" s="313"/>
      <c r="F21" s="313"/>
      <c r="G21" s="313"/>
      <c r="H21" s="313"/>
      <c r="I21" s="313"/>
      <c r="J21" s="319"/>
      <c r="K21" s="319"/>
      <c r="L21" s="322"/>
      <c r="M21" s="322"/>
      <c r="N21" s="322"/>
      <c r="O21" s="322"/>
      <c r="P21" s="316"/>
      <c r="Q21" s="55" t="s">
        <v>201</v>
      </c>
      <c r="R21" s="55" t="s">
        <v>202</v>
      </c>
      <c r="S21" s="55" t="s">
        <v>66</v>
      </c>
      <c r="T21" s="70">
        <v>0</v>
      </c>
      <c r="U21" s="16">
        <f t="shared" si="6"/>
        <v>5</v>
      </c>
      <c r="V21" s="17" t="s">
        <v>203</v>
      </c>
      <c r="W21" s="17" t="s">
        <v>204</v>
      </c>
      <c r="X21" s="71">
        <v>5</v>
      </c>
      <c r="Y21" s="19">
        <v>5</v>
      </c>
      <c r="Z21" s="72">
        <v>5</v>
      </c>
      <c r="AA21" s="73">
        <v>1.25</v>
      </c>
      <c r="AB21" s="73">
        <v>1.18</v>
      </c>
      <c r="AC21" s="60"/>
      <c r="AD21" s="74">
        <v>1.2</v>
      </c>
      <c r="AE21" s="72"/>
      <c r="AF21" s="75">
        <f t="shared" si="4"/>
        <v>3.63</v>
      </c>
      <c r="AG21" s="70">
        <v>5</v>
      </c>
      <c r="AH21" s="70"/>
      <c r="AI21" s="70">
        <v>5</v>
      </c>
      <c r="AJ21" s="70"/>
      <c r="AK21" s="65" t="s">
        <v>205</v>
      </c>
      <c r="AL21" s="65" t="s">
        <v>195</v>
      </c>
      <c r="AM21" s="76" t="s">
        <v>206</v>
      </c>
      <c r="AN21" s="51" t="s">
        <v>61</v>
      </c>
      <c r="AO21" s="77" t="s">
        <v>207</v>
      </c>
      <c r="AP21" s="77" t="s">
        <v>61</v>
      </c>
      <c r="AQ21" s="70"/>
      <c r="AR21" s="70">
        <f>+_xlfn.IFS(S21="Acumulado",X21+Z21+AG21+AI21,S21="Capacidad",AI21,S21="Flujo",AI21,S21="Reducción",AI21,S21="Stock",AI21)</f>
        <v>20</v>
      </c>
      <c r="AS21" s="16">
        <f t="shared" si="5"/>
        <v>8.629999999999999</v>
      </c>
      <c r="AT21" s="316"/>
      <c r="AU21" s="69" t="s">
        <v>198</v>
      </c>
      <c r="AV21" s="243" t="s">
        <v>199</v>
      </c>
      <c r="AW21" s="244"/>
      <c r="AX21" s="244" t="s">
        <v>77</v>
      </c>
      <c r="AY21" s="245"/>
      <c r="AZ21" s="253" t="s">
        <v>200</v>
      </c>
      <c r="BA21" s="257"/>
      <c r="BB21" s="255"/>
      <c r="BC21" s="256" t="s">
        <v>198</v>
      </c>
    </row>
    <row r="22" spans="1:55" ht="142.80000000000001" x14ac:dyDescent="0.35">
      <c r="A22" s="313"/>
      <c r="B22" s="313"/>
      <c r="C22" s="313"/>
      <c r="D22" s="313"/>
      <c r="E22" s="313"/>
      <c r="F22" s="313"/>
      <c r="G22" s="313"/>
      <c r="H22" s="313"/>
      <c r="I22" s="313"/>
      <c r="J22" s="319"/>
      <c r="K22" s="319"/>
      <c r="L22" s="322"/>
      <c r="M22" s="322"/>
      <c r="N22" s="322"/>
      <c r="O22" s="322"/>
      <c r="P22" s="316"/>
      <c r="Q22" s="55" t="s">
        <v>208</v>
      </c>
      <c r="R22" s="55" t="s">
        <v>209</v>
      </c>
      <c r="S22" s="55" t="s">
        <v>102</v>
      </c>
      <c r="T22" s="70">
        <v>0</v>
      </c>
      <c r="U22" s="16">
        <f t="shared" si="6"/>
        <v>1</v>
      </c>
      <c r="V22" s="17" t="s">
        <v>210</v>
      </c>
      <c r="W22" s="17" t="s">
        <v>211</v>
      </c>
      <c r="X22" s="71">
        <v>1</v>
      </c>
      <c r="Y22" s="19">
        <v>1</v>
      </c>
      <c r="Z22" s="72">
        <v>1</v>
      </c>
      <c r="AA22" s="73">
        <v>0.24</v>
      </c>
      <c r="AB22" s="73">
        <v>0.26</v>
      </c>
      <c r="AC22" s="60"/>
      <c r="AD22" s="78">
        <v>0.22</v>
      </c>
      <c r="AE22" s="72"/>
      <c r="AF22" s="79">
        <f t="shared" si="4"/>
        <v>0.72</v>
      </c>
      <c r="AG22" s="70">
        <v>1</v>
      </c>
      <c r="AH22" s="70"/>
      <c r="AI22" s="70">
        <v>1</v>
      </c>
      <c r="AJ22" s="70"/>
      <c r="AK22" s="65" t="s">
        <v>212</v>
      </c>
      <c r="AL22" s="65" t="s">
        <v>195</v>
      </c>
      <c r="AM22" s="76" t="s">
        <v>213</v>
      </c>
      <c r="AN22" s="51" t="s">
        <v>61</v>
      </c>
      <c r="AO22" s="77" t="s">
        <v>214</v>
      </c>
      <c r="AP22" s="77" t="s">
        <v>61</v>
      </c>
      <c r="AQ22" s="70"/>
      <c r="AR22" s="16">
        <f>+_xlfn.IFS(S22="Acumulado",X22+Z22+AG22+AI22,S22="Capacidad",AI22,S22="Flujo",AI22,S22="Reducción",AI22,S22="Stock",AI22)</f>
        <v>1</v>
      </c>
      <c r="AS22" s="16">
        <f t="shared" si="5"/>
        <v>0.72</v>
      </c>
      <c r="AT22" s="316"/>
      <c r="AU22" s="69" t="s">
        <v>198</v>
      </c>
      <c r="AV22" s="243" t="s">
        <v>199</v>
      </c>
      <c r="AW22" s="244"/>
      <c r="AX22" s="244" t="s">
        <v>77</v>
      </c>
      <c r="AY22" s="245"/>
      <c r="AZ22" s="253" t="s">
        <v>200</v>
      </c>
      <c r="BA22" s="257"/>
      <c r="BB22" s="255"/>
      <c r="BC22" s="256" t="s">
        <v>198</v>
      </c>
    </row>
    <row r="23" spans="1:55" ht="409.6" x14ac:dyDescent="0.35">
      <c r="A23" s="313"/>
      <c r="B23" s="313"/>
      <c r="C23" s="313"/>
      <c r="D23" s="313"/>
      <c r="E23" s="313"/>
      <c r="F23" s="313"/>
      <c r="G23" s="313"/>
      <c r="H23" s="313"/>
      <c r="I23" s="313"/>
      <c r="J23" s="319"/>
      <c r="K23" s="319"/>
      <c r="L23" s="322"/>
      <c r="M23" s="322"/>
      <c r="N23" s="322"/>
      <c r="O23" s="322"/>
      <c r="P23" s="316"/>
      <c r="Q23" s="55" t="s">
        <v>215</v>
      </c>
      <c r="R23" s="55" t="s">
        <v>216</v>
      </c>
      <c r="S23" s="55" t="s">
        <v>102</v>
      </c>
      <c r="T23" s="55">
        <v>0</v>
      </c>
      <c r="U23" s="63">
        <v>1</v>
      </c>
      <c r="V23" s="80" t="s">
        <v>217</v>
      </c>
      <c r="W23" s="80" t="s">
        <v>218</v>
      </c>
      <c r="X23" s="57">
        <v>1</v>
      </c>
      <c r="Y23" s="43">
        <v>1</v>
      </c>
      <c r="Z23" s="58">
        <v>1</v>
      </c>
      <c r="AA23" s="59">
        <v>0.1</v>
      </c>
      <c r="AB23" s="59">
        <v>0.3</v>
      </c>
      <c r="AC23" s="81"/>
      <c r="AD23" s="61">
        <v>0.3</v>
      </c>
      <c r="AE23" s="62"/>
      <c r="AF23" s="47">
        <f t="shared" si="4"/>
        <v>0.7</v>
      </c>
      <c r="AG23" s="63">
        <v>1</v>
      </c>
      <c r="AH23" s="63"/>
      <c r="AI23" s="63">
        <v>1</v>
      </c>
      <c r="AJ23" s="63"/>
      <c r="AK23" s="80" t="s">
        <v>219</v>
      </c>
      <c r="AL23" s="65" t="s">
        <v>220</v>
      </c>
      <c r="AM23" s="82" t="s">
        <v>221</v>
      </c>
      <c r="AN23" s="51" t="s">
        <v>61</v>
      </c>
      <c r="AO23" s="83" t="s">
        <v>222</v>
      </c>
      <c r="AP23" s="83" t="s">
        <v>61</v>
      </c>
      <c r="AQ23" s="63"/>
      <c r="AR23" s="84">
        <f t="shared" ref="AR23:AR40" si="7">+_xlfn.IFS(S23="Acumulado",X23+Z23+AG23+AI23,S23="Capacidad",AI23,S23="Flujo",AI23,S23="Reducción",AI23,S23="Stock",AI23)</f>
        <v>1</v>
      </c>
      <c r="AS23" s="49">
        <f t="shared" si="5"/>
        <v>0.7</v>
      </c>
      <c r="AT23" s="316"/>
      <c r="AU23" s="69" t="s">
        <v>198</v>
      </c>
      <c r="AV23" s="243" t="s">
        <v>199</v>
      </c>
      <c r="AW23" s="244"/>
      <c r="AX23" s="244" t="s">
        <v>77</v>
      </c>
      <c r="AY23" s="245"/>
      <c r="AZ23" s="253" t="s">
        <v>200</v>
      </c>
      <c r="BA23" s="254" t="s">
        <v>79</v>
      </c>
      <c r="BB23" s="255"/>
      <c r="BC23" s="256" t="s">
        <v>198</v>
      </c>
    </row>
    <row r="24" spans="1:55" ht="326.39999999999998" x14ac:dyDescent="0.35">
      <c r="A24" s="314"/>
      <c r="B24" s="314"/>
      <c r="C24" s="314"/>
      <c r="D24" s="314"/>
      <c r="E24" s="314"/>
      <c r="F24" s="314"/>
      <c r="G24" s="314"/>
      <c r="H24" s="314"/>
      <c r="I24" s="314"/>
      <c r="J24" s="320"/>
      <c r="K24" s="320"/>
      <c r="L24" s="323"/>
      <c r="M24" s="323"/>
      <c r="N24" s="323"/>
      <c r="O24" s="323"/>
      <c r="P24" s="317"/>
      <c r="Q24" s="55" t="s">
        <v>223</v>
      </c>
      <c r="R24" s="55" t="s">
        <v>224</v>
      </c>
      <c r="S24" s="55" t="s">
        <v>102</v>
      </c>
      <c r="T24" s="55">
        <v>0</v>
      </c>
      <c r="U24" s="63">
        <v>1</v>
      </c>
      <c r="V24" s="80" t="s">
        <v>225</v>
      </c>
      <c r="W24" s="80" t="s">
        <v>226</v>
      </c>
      <c r="X24" s="57">
        <v>1</v>
      </c>
      <c r="Y24" s="43">
        <v>1</v>
      </c>
      <c r="Z24" s="58">
        <v>1</v>
      </c>
      <c r="AA24" s="59">
        <v>0.23</v>
      </c>
      <c r="AB24" s="59">
        <v>0.25</v>
      </c>
      <c r="AC24" s="85"/>
      <c r="AD24" s="61">
        <v>0.24</v>
      </c>
      <c r="AE24" s="62"/>
      <c r="AF24" s="47">
        <f t="shared" si="4"/>
        <v>0.72</v>
      </c>
      <c r="AG24" s="63">
        <v>1</v>
      </c>
      <c r="AH24" s="63"/>
      <c r="AI24" s="63">
        <v>1</v>
      </c>
      <c r="AJ24" s="63"/>
      <c r="AK24" s="80" t="s">
        <v>227</v>
      </c>
      <c r="AL24" s="80" t="s">
        <v>228</v>
      </c>
      <c r="AM24" s="82" t="s">
        <v>229</v>
      </c>
      <c r="AN24" s="51" t="s">
        <v>61</v>
      </c>
      <c r="AO24" s="83" t="s">
        <v>230</v>
      </c>
      <c r="AP24" s="83"/>
      <c r="AQ24" s="63"/>
      <c r="AR24" s="84">
        <f t="shared" si="7"/>
        <v>1</v>
      </c>
      <c r="AS24" s="49">
        <f t="shared" si="5"/>
        <v>0.72</v>
      </c>
      <c r="AT24" s="317"/>
      <c r="AU24" s="69" t="s">
        <v>198</v>
      </c>
      <c r="AV24" s="243" t="s">
        <v>199</v>
      </c>
      <c r="AW24" s="244"/>
      <c r="AX24" s="244" t="s">
        <v>77</v>
      </c>
      <c r="AY24" s="245"/>
      <c r="AZ24" s="253" t="s">
        <v>200</v>
      </c>
      <c r="BA24" s="254" t="s">
        <v>79</v>
      </c>
      <c r="BB24" s="255"/>
      <c r="BC24" s="256" t="s">
        <v>198</v>
      </c>
    </row>
    <row r="25" spans="1:55" ht="271.95" customHeight="1" x14ac:dyDescent="0.35">
      <c r="A25" s="312" t="s">
        <v>54</v>
      </c>
      <c r="B25" s="312" t="s">
        <v>109</v>
      </c>
      <c r="C25" s="312" t="s">
        <v>61</v>
      </c>
      <c r="D25" s="312" t="s">
        <v>176</v>
      </c>
      <c r="E25" s="312" t="s">
        <v>231</v>
      </c>
      <c r="F25" s="312" t="s">
        <v>232</v>
      </c>
      <c r="G25" s="312" t="s">
        <v>60</v>
      </c>
      <c r="H25" s="312" t="s">
        <v>61</v>
      </c>
      <c r="I25" s="312" t="s">
        <v>61</v>
      </c>
      <c r="J25" s="332"/>
      <c r="K25" s="332"/>
      <c r="L25" s="335"/>
      <c r="M25" s="335"/>
      <c r="N25" s="324">
        <v>73921</v>
      </c>
      <c r="O25" s="324">
        <v>76139</v>
      </c>
      <c r="P25" s="324" t="s">
        <v>233</v>
      </c>
      <c r="Q25" s="327" t="s">
        <v>234</v>
      </c>
      <c r="R25" s="86" t="s">
        <v>235</v>
      </c>
      <c r="S25" s="55" t="s">
        <v>102</v>
      </c>
      <c r="T25" s="70">
        <v>0</v>
      </c>
      <c r="U25" s="16">
        <f t="shared" si="6"/>
        <v>4</v>
      </c>
      <c r="V25" s="87" t="s">
        <v>236</v>
      </c>
      <c r="W25" s="87" t="s">
        <v>237</v>
      </c>
      <c r="X25" s="18">
        <v>4</v>
      </c>
      <c r="Y25" s="19">
        <v>4</v>
      </c>
      <c r="Z25" s="88">
        <v>4</v>
      </c>
      <c r="AA25" s="89">
        <v>4</v>
      </c>
      <c r="AB25" s="90">
        <v>4</v>
      </c>
      <c r="AC25" s="60"/>
      <c r="AD25" s="91">
        <v>4</v>
      </c>
      <c r="AE25" s="88"/>
      <c r="AF25" s="24">
        <f>AA25</f>
        <v>4</v>
      </c>
      <c r="AG25" s="92">
        <v>4</v>
      </c>
      <c r="AH25" s="92"/>
      <c r="AI25" s="92">
        <v>4</v>
      </c>
      <c r="AJ25" s="92"/>
      <c r="AK25" s="87" t="s">
        <v>238</v>
      </c>
      <c r="AL25" s="87" t="s">
        <v>239</v>
      </c>
      <c r="AM25" s="93" t="s">
        <v>240</v>
      </c>
      <c r="AN25" s="93" t="s">
        <v>241</v>
      </c>
      <c r="AO25" s="94" t="s">
        <v>242</v>
      </c>
      <c r="AP25" s="94" t="s">
        <v>243</v>
      </c>
      <c r="AQ25" s="92"/>
      <c r="AR25" s="16">
        <f t="shared" si="7"/>
        <v>4</v>
      </c>
      <c r="AS25" s="16">
        <f t="shared" si="5"/>
        <v>4</v>
      </c>
      <c r="AT25" s="328" t="s">
        <v>244</v>
      </c>
      <c r="AU25" s="86" t="s">
        <v>244</v>
      </c>
      <c r="AV25" s="243" t="s">
        <v>245</v>
      </c>
      <c r="AW25" s="244"/>
      <c r="AX25" s="244" t="s">
        <v>77</v>
      </c>
      <c r="AY25" s="258" t="s">
        <v>246</v>
      </c>
      <c r="AZ25" s="253" t="s">
        <v>247</v>
      </c>
      <c r="BA25" s="244" t="s">
        <v>248</v>
      </c>
      <c r="BB25" s="255"/>
      <c r="BC25" s="256" t="s">
        <v>244</v>
      </c>
    </row>
    <row r="26" spans="1:55" ht="102" customHeight="1" x14ac:dyDescent="0.35">
      <c r="A26" s="313"/>
      <c r="B26" s="313"/>
      <c r="C26" s="313"/>
      <c r="D26" s="313"/>
      <c r="E26" s="313"/>
      <c r="F26" s="313"/>
      <c r="G26" s="313"/>
      <c r="H26" s="313"/>
      <c r="I26" s="313"/>
      <c r="J26" s="333"/>
      <c r="K26" s="333"/>
      <c r="L26" s="336"/>
      <c r="M26" s="336"/>
      <c r="N26" s="325"/>
      <c r="O26" s="325"/>
      <c r="P26" s="325"/>
      <c r="Q26" s="327"/>
      <c r="R26" s="86" t="s">
        <v>249</v>
      </c>
      <c r="S26" s="92" t="s">
        <v>66</v>
      </c>
      <c r="T26" s="92">
        <v>4776</v>
      </c>
      <c r="U26" s="92">
        <v>4776</v>
      </c>
      <c r="V26" s="87" t="s">
        <v>250</v>
      </c>
      <c r="W26" s="87" t="s">
        <v>251</v>
      </c>
      <c r="X26" s="18">
        <v>49000</v>
      </c>
      <c r="Y26" s="19">
        <v>54594</v>
      </c>
      <c r="Z26" s="88">
        <v>9818</v>
      </c>
      <c r="AA26" s="89">
        <v>0</v>
      </c>
      <c r="AB26" s="90">
        <v>0</v>
      </c>
      <c r="AC26" s="32"/>
      <c r="AD26" s="91">
        <v>0</v>
      </c>
      <c r="AE26" s="88"/>
      <c r="AF26" s="24">
        <f>AA26+AB26+AD26+AE26</f>
        <v>0</v>
      </c>
      <c r="AG26" s="92">
        <v>9680</v>
      </c>
      <c r="AH26" s="92"/>
      <c r="AI26" s="92">
        <v>9480</v>
      </c>
      <c r="AJ26" s="92"/>
      <c r="AK26" s="96" t="s">
        <v>252</v>
      </c>
      <c r="AL26" s="96" t="s">
        <v>253</v>
      </c>
      <c r="AM26" s="93" t="s">
        <v>254</v>
      </c>
      <c r="AN26" s="93" t="s">
        <v>255</v>
      </c>
      <c r="AO26" s="94" t="s">
        <v>256</v>
      </c>
      <c r="AP26" s="94" t="s">
        <v>257</v>
      </c>
      <c r="AQ26" s="92"/>
      <c r="AR26" s="16">
        <f t="shared" si="7"/>
        <v>77978</v>
      </c>
      <c r="AS26" s="16">
        <f t="shared" si="5"/>
        <v>54594</v>
      </c>
      <c r="AT26" s="329"/>
      <c r="AU26" s="86" t="s">
        <v>244</v>
      </c>
      <c r="AV26" s="243" t="s">
        <v>245</v>
      </c>
      <c r="AW26" s="244"/>
      <c r="AX26" s="244" t="s">
        <v>77</v>
      </c>
      <c r="AY26" s="258" t="s">
        <v>246</v>
      </c>
      <c r="AZ26" s="253" t="s">
        <v>247</v>
      </c>
      <c r="BA26" s="244" t="s">
        <v>248</v>
      </c>
      <c r="BB26" s="255"/>
      <c r="BC26" s="256" t="s">
        <v>244</v>
      </c>
    </row>
    <row r="27" spans="1:55" ht="122.4" x14ac:dyDescent="0.35">
      <c r="A27" s="313"/>
      <c r="B27" s="313"/>
      <c r="C27" s="313"/>
      <c r="D27" s="313"/>
      <c r="E27" s="313"/>
      <c r="F27" s="313"/>
      <c r="G27" s="313"/>
      <c r="H27" s="313"/>
      <c r="I27" s="313"/>
      <c r="J27" s="333"/>
      <c r="K27" s="333"/>
      <c r="L27" s="336"/>
      <c r="M27" s="336"/>
      <c r="N27" s="325"/>
      <c r="O27" s="325"/>
      <c r="P27" s="325"/>
      <c r="Q27" s="327"/>
      <c r="R27" s="86" t="s">
        <v>258</v>
      </c>
      <c r="S27" s="92" t="s">
        <v>66</v>
      </c>
      <c r="T27" s="92">
        <v>0</v>
      </c>
      <c r="U27" s="16">
        <f t="shared" si="6"/>
        <v>3262</v>
      </c>
      <c r="V27" s="87" t="s">
        <v>259</v>
      </c>
      <c r="W27" s="87" t="s">
        <v>260</v>
      </c>
      <c r="X27" s="18">
        <v>6000</v>
      </c>
      <c r="Y27" s="19">
        <v>3262</v>
      </c>
      <c r="Z27" s="88">
        <v>2000</v>
      </c>
      <c r="AA27" s="89">
        <v>0</v>
      </c>
      <c r="AB27" s="90">
        <v>0</v>
      </c>
      <c r="AC27" s="32"/>
      <c r="AD27" s="91">
        <v>0</v>
      </c>
      <c r="AE27" s="88"/>
      <c r="AF27" s="24">
        <f>AA27+AB27+AD27+AE27</f>
        <v>0</v>
      </c>
      <c r="AG27" s="92">
        <v>2000</v>
      </c>
      <c r="AH27" s="92"/>
      <c r="AI27" s="92">
        <v>2000</v>
      </c>
      <c r="AJ27" s="92"/>
      <c r="AK27" s="96" t="s">
        <v>261</v>
      </c>
      <c r="AL27" s="96" t="s">
        <v>262</v>
      </c>
      <c r="AM27" s="93" t="s">
        <v>263</v>
      </c>
      <c r="AN27" s="93" t="s">
        <v>255</v>
      </c>
      <c r="AO27" s="94" t="s">
        <v>256</v>
      </c>
      <c r="AP27" s="94" t="s">
        <v>257</v>
      </c>
      <c r="AQ27" s="92"/>
      <c r="AR27" s="16">
        <f t="shared" si="7"/>
        <v>12000</v>
      </c>
      <c r="AS27" s="16">
        <f t="shared" si="5"/>
        <v>3262</v>
      </c>
      <c r="AT27" s="329"/>
      <c r="AU27" s="86" t="s">
        <v>244</v>
      </c>
      <c r="AV27" s="243" t="s">
        <v>245</v>
      </c>
      <c r="AW27" s="244"/>
      <c r="AX27" s="244" t="s">
        <v>77</v>
      </c>
      <c r="AY27" s="258" t="s">
        <v>246</v>
      </c>
      <c r="AZ27" s="253" t="s">
        <v>247</v>
      </c>
      <c r="BA27" s="244" t="s">
        <v>248</v>
      </c>
      <c r="BB27" s="255"/>
      <c r="BC27" s="256" t="s">
        <v>244</v>
      </c>
    </row>
    <row r="28" spans="1:55" ht="122.4" x14ac:dyDescent="0.35">
      <c r="A28" s="313"/>
      <c r="B28" s="313"/>
      <c r="C28" s="313"/>
      <c r="D28" s="313"/>
      <c r="E28" s="313"/>
      <c r="F28" s="313"/>
      <c r="G28" s="313"/>
      <c r="H28" s="313"/>
      <c r="I28" s="313"/>
      <c r="J28" s="333"/>
      <c r="K28" s="333"/>
      <c r="L28" s="336"/>
      <c r="M28" s="336"/>
      <c r="N28" s="325"/>
      <c r="O28" s="325"/>
      <c r="P28" s="325"/>
      <c r="Q28" s="327" t="s">
        <v>234</v>
      </c>
      <c r="R28" s="92" t="s">
        <v>264</v>
      </c>
      <c r="S28" s="92" t="s">
        <v>66</v>
      </c>
      <c r="T28" s="92">
        <v>19108</v>
      </c>
      <c r="U28" s="92">
        <v>19108</v>
      </c>
      <c r="V28" s="87" t="s">
        <v>265</v>
      </c>
      <c r="W28" s="87" t="s">
        <v>266</v>
      </c>
      <c r="X28" s="18">
        <v>550600</v>
      </c>
      <c r="Y28" s="19">
        <v>1477496</v>
      </c>
      <c r="Z28" s="88">
        <v>107200</v>
      </c>
      <c r="AA28" s="89">
        <v>0</v>
      </c>
      <c r="AB28" s="90">
        <v>0</v>
      </c>
      <c r="AC28" s="32"/>
      <c r="AD28" s="91">
        <v>0</v>
      </c>
      <c r="AE28" s="88"/>
      <c r="AF28" s="24">
        <f>AA28+AB28+AD28+AE28</f>
        <v>0</v>
      </c>
      <c r="AG28" s="92">
        <v>106400</v>
      </c>
      <c r="AH28" s="92"/>
      <c r="AI28" s="92">
        <v>105400</v>
      </c>
      <c r="AJ28" s="92"/>
      <c r="AK28" s="96" t="s">
        <v>267</v>
      </c>
      <c r="AL28" s="96" t="s">
        <v>253</v>
      </c>
      <c r="AM28" s="93" t="s">
        <v>268</v>
      </c>
      <c r="AN28" s="93" t="s">
        <v>269</v>
      </c>
      <c r="AO28" s="94" t="s">
        <v>270</v>
      </c>
      <c r="AP28" s="94" t="s">
        <v>271</v>
      </c>
      <c r="AQ28" s="92"/>
      <c r="AR28" s="16">
        <f t="shared" si="7"/>
        <v>869600</v>
      </c>
      <c r="AS28" s="16">
        <f t="shared" si="5"/>
        <v>1477496</v>
      </c>
      <c r="AT28" s="329"/>
      <c r="AU28" s="86" t="s">
        <v>244</v>
      </c>
      <c r="AV28" s="243" t="s">
        <v>245</v>
      </c>
      <c r="AW28" s="244"/>
      <c r="AX28" s="244" t="s">
        <v>77</v>
      </c>
      <c r="AY28" s="258" t="s">
        <v>246</v>
      </c>
      <c r="AZ28" s="253" t="s">
        <v>247</v>
      </c>
      <c r="BA28" s="244" t="s">
        <v>248</v>
      </c>
      <c r="BB28" s="255"/>
      <c r="BC28" s="256" t="s">
        <v>244</v>
      </c>
    </row>
    <row r="29" spans="1:55" ht="234" customHeight="1" x14ac:dyDescent="0.35">
      <c r="A29" s="313"/>
      <c r="B29" s="313"/>
      <c r="C29" s="313"/>
      <c r="D29" s="313"/>
      <c r="E29" s="313"/>
      <c r="F29" s="313"/>
      <c r="G29" s="313"/>
      <c r="H29" s="313"/>
      <c r="I29" s="313"/>
      <c r="J29" s="333"/>
      <c r="K29" s="333"/>
      <c r="L29" s="336"/>
      <c r="M29" s="336"/>
      <c r="N29" s="325"/>
      <c r="O29" s="325"/>
      <c r="P29" s="325"/>
      <c r="Q29" s="327"/>
      <c r="R29" s="97" t="s">
        <v>272</v>
      </c>
      <c r="S29" s="97" t="s">
        <v>102</v>
      </c>
      <c r="T29" s="97">
        <v>1</v>
      </c>
      <c r="U29" s="97">
        <v>1</v>
      </c>
      <c r="V29" s="87" t="s">
        <v>273</v>
      </c>
      <c r="W29" s="87" t="s">
        <v>274</v>
      </c>
      <c r="X29" s="98">
        <v>1</v>
      </c>
      <c r="Y29" s="43">
        <v>1</v>
      </c>
      <c r="Z29" s="99">
        <v>1</v>
      </c>
      <c r="AA29" s="100">
        <v>1</v>
      </c>
      <c r="AB29" s="101">
        <v>1</v>
      </c>
      <c r="AC29" s="81"/>
      <c r="AD29" s="102">
        <v>1</v>
      </c>
      <c r="AE29" s="103"/>
      <c r="AF29" s="47">
        <f>AA29</f>
        <v>1</v>
      </c>
      <c r="AG29" s="97">
        <v>1</v>
      </c>
      <c r="AH29" s="97"/>
      <c r="AI29" s="97">
        <v>1</v>
      </c>
      <c r="AJ29" s="104"/>
      <c r="AK29" s="105" t="s">
        <v>275</v>
      </c>
      <c r="AL29" s="105" t="s">
        <v>276</v>
      </c>
      <c r="AM29" s="106" t="s">
        <v>277</v>
      </c>
      <c r="AN29" s="106" t="s">
        <v>278</v>
      </c>
      <c r="AO29" s="107" t="s">
        <v>279</v>
      </c>
      <c r="AP29" s="107" t="s">
        <v>278</v>
      </c>
      <c r="AQ29" s="108"/>
      <c r="AR29" s="109">
        <f t="shared" si="7"/>
        <v>1</v>
      </c>
      <c r="AS29" s="49">
        <f t="shared" si="5"/>
        <v>1</v>
      </c>
      <c r="AT29" s="329"/>
      <c r="AU29" s="86" t="s">
        <v>244</v>
      </c>
      <c r="AV29" s="243" t="s">
        <v>245</v>
      </c>
      <c r="AW29" s="244"/>
      <c r="AX29" s="244" t="s">
        <v>77</v>
      </c>
      <c r="AY29" s="258" t="s">
        <v>246</v>
      </c>
      <c r="AZ29" s="253" t="s">
        <v>247</v>
      </c>
      <c r="BA29" s="244" t="s">
        <v>248</v>
      </c>
      <c r="BB29" s="255"/>
      <c r="BC29" s="256" t="s">
        <v>244</v>
      </c>
    </row>
    <row r="30" spans="1:55" ht="95.4" customHeight="1" x14ac:dyDescent="0.35">
      <c r="A30" s="313"/>
      <c r="B30" s="313"/>
      <c r="C30" s="313"/>
      <c r="D30" s="313"/>
      <c r="E30" s="313"/>
      <c r="F30" s="313"/>
      <c r="G30" s="313"/>
      <c r="H30" s="313"/>
      <c r="I30" s="313"/>
      <c r="J30" s="333"/>
      <c r="K30" s="333"/>
      <c r="L30" s="336"/>
      <c r="M30" s="336"/>
      <c r="N30" s="325"/>
      <c r="O30" s="325"/>
      <c r="P30" s="325"/>
      <c r="Q30" s="327"/>
      <c r="R30" s="86" t="s">
        <v>280</v>
      </c>
      <c r="S30" s="92" t="s">
        <v>66</v>
      </c>
      <c r="T30" s="92">
        <v>3083</v>
      </c>
      <c r="U30" s="92">
        <v>3083</v>
      </c>
      <c r="V30" s="87" t="s">
        <v>281</v>
      </c>
      <c r="W30" s="87" t="s">
        <v>282</v>
      </c>
      <c r="X30" s="18">
        <v>1353</v>
      </c>
      <c r="Y30" s="19">
        <v>1691</v>
      </c>
      <c r="Z30" s="88">
        <v>255</v>
      </c>
      <c r="AA30" s="89">
        <v>0</v>
      </c>
      <c r="AB30" s="90">
        <v>0</v>
      </c>
      <c r="AC30" s="32"/>
      <c r="AD30" s="91">
        <v>0</v>
      </c>
      <c r="AE30" s="88"/>
      <c r="AF30" s="24">
        <f t="shared" ref="AF30:AF54" si="8">AA30+AB30+AD30+AE30</f>
        <v>0</v>
      </c>
      <c r="AG30" s="92">
        <v>255</v>
      </c>
      <c r="AH30" s="92"/>
      <c r="AI30" s="92">
        <v>256</v>
      </c>
      <c r="AJ30" s="92"/>
      <c r="AK30" s="96" t="s">
        <v>283</v>
      </c>
      <c r="AL30" s="96" t="s">
        <v>284</v>
      </c>
      <c r="AM30" s="93" t="s">
        <v>285</v>
      </c>
      <c r="AN30" s="93" t="s">
        <v>286</v>
      </c>
      <c r="AO30" s="94" t="s">
        <v>287</v>
      </c>
      <c r="AP30" s="94" t="s">
        <v>271</v>
      </c>
      <c r="AQ30" s="92"/>
      <c r="AR30" s="16">
        <f t="shared" si="7"/>
        <v>2119</v>
      </c>
      <c r="AS30" s="16">
        <f t="shared" si="5"/>
        <v>1691</v>
      </c>
      <c r="AT30" s="329"/>
      <c r="AU30" s="86" t="s">
        <v>244</v>
      </c>
      <c r="AV30" s="243" t="s">
        <v>245</v>
      </c>
      <c r="AW30" s="244"/>
      <c r="AX30" s="244" t="s">
        <v>77</v>
      </c>
      <c r="AY30" s="258" t="s">
        <v>246</v>
      </c>
      <c r="AZ30" s="253" t="s">
        <v>247</v>
      </c>
      <c r="BA30" s="244" t="s">
        <v>248</v>
      </c>
      <c r="BB30" s="255"/>
      <c r="BC30" s="256" t="s">
        <v>244</v>
      </c>
    </row>
    <row r="31" spans="1:55" ht="99.6" customHeight="1" x14ac:dyDescent="0.35">
      <c r="A31" s="313"/>
      <c r="B31" s="313"/>
      <c r="C31" s="313"/>
      <c r="D31" s="313"/>
      <c r="E31" s="313"/>
      <c r="F31" s="313"/>
      <c r="G31" s="313"/>
      <c r="H31" s="313"/>
      <c r="I31" s="313"/>
      <c r="J31" s="333"/>
      <c r="K31" s="333"/>
      <c r="L31" s="336"/>
      <c r="M31" s="336"/>
      <c r="N31" s="325"/>
      <c r="O31" s="325"/>
      <c r="P31" s="325"/>
      <c r="Q31" s="327" t="s">
        <v>288</v>
      </c>
      <c r="R31" s="86" t="s">
        <v>289</v>
      </c>
      <c r="S31" s="86" t="s">
        <v>66</v>
      </c>
      <c r="T31" s="92">
        <v>0</v>
      </c>
      <c r="U31" s="16">
        <f t="shared" ref="U31" si="9">Y31</f>
        <v>877</v>
      </c>
      <c r="V31" s="87" t="s">
        <v>290</v>
      </c>
      <c r="W31" s="87" t="s">
        <v>291</v>
      </c>
      <c r="X31" s="18">
        <v>2000</v>
      </c>
      <c r="Y31" s="19">
        <v>877</v>
      </c>
      <c r="Z31" s="88">
        <v>2000</v>
      </c>
      <c r="AA31" s="89">
        <v>0</v>
      </c>
      <c r="AB31" s="90">
        <v>0</v>
      </c>
      <c r="AC31" s="32"/>
      <c r="AD31" s="91">
        <v>0</v>
      </c>
      <c r="AE31" s="88"/>
      <c r="AF31" s="24">
        <f t="shared" si="8"/>
        <v>0</v>
      </c>
      <c r="AG31" s="92">
        <v>2000</v>
      </c>
      <c r="AH31" s="92"/>
      <c r="AI31" s="92">
        <v>2000</v>
      </c>
      <c r="AJ31" s="92"/>
      <c r="AK31" s="96" t="s">
        <v>292</v>
      </c>
      <c r="AL31" s="96" t="s">
        <v>293</v>
      </c>
      <c r="AM31" s="93" t="s">
        <v>294</v>
      </c>
      <c r="AN31" s="93" t="s">
        <v>295</v>
      </c>
      <c r="AO31" s="94" t="s">
        <v>296</v>
      </c>
      <c r="AP31" s="94" t="s">
        <v>297</v>
      </c>
      <c r="AQ31" s="92"/>
      <c r="AR31" s="16">
        <f t="shared" si="7"/>
        <v>8000</v>
      </c>
      <c r="AS31" s="16">
        <f t="shared" si="5"/>
        <v>877</v>
      </c>
      <c r="AT31" s="329"/>
      <c r="AU31" s="86" t="s">
        <v>244</v>
      </c>
      <c r="AV31" s="243" t="s">
        <v>245</v>
      </c>
      <c r="AW31" s="244"/>
      <c r="AX31" s="244" t="s">
        <v>77</v>
      </c>
      <c r="AY31" s="258" t="s">
        <v>246</v>
      </c>
      <c r="AZ31" s="253" t="s">
        <v>247</v>
      </c>
      <c r="BA31" s="244" t="s">
        <v>248</v>
      </c>
      <c r="BB31" s="255"/>
      <c r="BC31" s="256" t="s">
        <v>244</v>
      </c>
    </row>
    <row r="32" spans="1:55" ht="367.2" x14ac:dyDescent="0.35">
      <c r="A32" s="313"/>
      <c r="B32" s="313"/>
      <c r="C32" s="313"/>
      <c r="D32" s="313"/>
      <c r="E32" s="313"/>
      <c r="F32" s="313"/>
      <c r="G32" s="313"/>
      <c r="H32" s="313"/>
      <c r="I32" s="313"/>
      <c r="J32" s="333"/>
      <c r="K32" s="333"/>
      <c r="L32" s="336"/>
      <c r="M32" s="336"/>
      <c r="N32" s="325"/>
      <c r="O32" s="325"/>
      <c r="P32" s="325"/>
      <c r="Q32" s="327"/>
      <c r="R32" s="86" t="s">
        <v>298</v>
      </c>
      <c r="S32" s="86" t="s">
        <v>66</v>
      </c>
      <c r="T32" s="92">
        <v>9742</v>
      </c>
      <c r="U32" s="92">
        <v>9742</v>
      </c>
      <c r="V32" s="87" t="s">
        <v>290</v>
      </c>
      <c r="W32" s="87" t="s">
        <v>291</v>
      </c>
      <c r="X32" s="18">
        <v>2000</v>
      </c>
      <c r="Y32" s="19">
        <v>877</v>
      </c>
      <c r="Z32" s="88">
        <v>2000</v>
      </c>
      <c r="AA32" s="89">
        <v>0</v>
      </c>
      <c r="AB32" s="90">
        <v>0</v>
      </c>
      <c r="AC32" s="32"/>
      <c r="AD32" s="91">
        <v>0</v>
      </c>
      <c r="AE32" s="88"/>
      <c r="AF32" s="24">
        <f t="shared" si="8"/>
        <v>0</v>
      </c>
      <c r="AG32" s="92">
        <v>2000</v>
      </c>
      <c r="AH32" s="92"/>
      <c r="AI32" s="92">
        <v>2000</v>
      </c>
      <c r="AJ32" s="92"/>
      <c r="AK32" s="96" t="s">
        <v>292</v>
      </c>
      <c r="AL32" s="96" t="s">
        <v>293</v>
      </c>
      <c r="AM32" s="93" t="s">
        <v>294</v>
      </c>
      <c r="AN32" s="93" t="s">
        <v>295</v>
      </c>
      <c r="AO32" s="94" t="s">
        <v>296</v>
      </c>
      <c r="AP32" s="94" t="s">
        <v>297</v>
      </c>
      <c r="AQ32" s="92"/>
      <c r="AR32" s="16">
        <f t="shared" si="7"/>
        <v>8000</v>
      </c>
      <c r="AS32" s="16">
        <f t="shared" si="5"/>
        <v>877</v>
      </c>
      <c r="AT32" s="329"/>
      <c r="AU32" s="86" t="s">
        <v>244</v>
      </c>
      <c r="AV32" s="243" t="s">
        <v>245</v>
      </c>
      <c r="AW32" s="244"/>
      <c r="AX32" s="244" t="s">
        <v>77</v>
      </c>
      <c r="AY32" s="258" t="s">
        <v>246</v>
      </c>
      <c r="AZ32" s="253" t="s">
        <v>247</v>
      </c>
      <c r="BA32" s="244" t="s">
        <v>248</v>
      </c>
      <c r="BB32" s="255"/>
      <c r="BC32" s="256" t="s">
        <v>244</v>
      </c>
    </row>
    <row r="33" spans="1:55" ht="409.6" x14ac:dyDescent="0.35">
      <c r="A33" s="313"/>
      <c r="B33" s="313"/>
      <c r="C33" s="313"/>
      <c r="D33" s="313"/>
      <c r="E33" s="313"/>
      <c r="F33" s="313"/>
      <c r="G33" s="313"/>
      <c r="H33" s="313"/>
      <c r="I33" s="313"/>
      <c r="J33" s="333"/>
      <c r="K33" s="333"/>
      <c r="L33" s="336"/>
      <c r="M33" s="336"/>
      <c r="N33" s="325"/>
      <c r="O33" s="325"/>
      <c r="P33" s="325"/>
      <c r="Q33" s="327"/>
      <c r="R33" s="86" t="s">
        <v>299</v>
      </c>
      <c r="S33" s="86" t="s">
        <v>66</v>
      </c>
      <c r="T33" s="92">
        <v>1</v>
      </c>
      <c r="U33" s="92">
        <v>1</v>
      </c>
      <c r="V33" s="87" t="s">
        <v>300</v>
      </c>
      <c r="W33" s="87" t="s">
        <v>301</v>
      </c>
      <c r="X33" s="18">
        <v>16</v>
      </c>
      <c r="Y33" s="19">
        <v>16</v>
      </c>
      <c r="Z33" s="88">
        <v>15</v>
      </c>
      <c r="AA33" s="89">
        <v>0</v>
      </c>
      <c r="AB33" s="90">
        <v>0</v>
      </c>
      <c r="AC33" s="32"/>
      <c r="AD33" s="91">
        <v>0</v>
      </c>
      <c r="AE33" s="88"/>
      <c r="AF33" s="24">
        <f t="shared" si="8"/>
        <v>0</v>
      </c>
      <c r="AG33" s="92">
        <v>15</v>
      </c>
      <c r="AH33" s="92"/>
      <c r="AI33" s="92">
        <v>15</v>
      </c>
      <c r="AJ33" s="92"/>
      <c r="AK33" s="96" t="s">
        <v>302</v>
      </c>
      <c r="AL33" s="96" t="s">
        <v>303</v>
      </c>
      <c r="AM33" s="93" t="s">
        <v>304</v>
      </c>
      <c r="AN33" s="93" t="s">
        <v>305</v>
      </c>
      <c r="AO33" s="94" t="s">
        <v>306</v>
      </c>
      <c r="AP33" s="94" t="s">
        <v>307</v>
      </c>
      <c r="AQ33" s="92"/>
      <c r="AR33" s="16">
        <f t="shared" si="7"/>
        <v>61</v>
      </c>
      <c r="AS33" s="16">
        <f t="shared" si="5"/>
        <v>16</v>
      </c>
      <c r="AT33" s="329"/>
      <c r="AU33" s="86" t="s">
        <v>244</v>
      </c>
      <c r="AV33" s="243" t="s">
        <v>245</v>
      </c>
      <c r="AW33" s="244"/>
      <c r="AX33" s="244" t="s">
        <v>77</v>
      </c>
      <c r="AY33" s="258" t="s">
        <v>246</v>
      </c>
      <c r="AZ33" s="253" t="s">
        <v>247</v>
      </c>
      <c r="BA33" s="244" t="s">
        <v>248</v>
      </c>
      <c r="BB33" s="255"/>
      <c r="BC33" s="256" t="s">
        <v>244</v>
      </c>
    </row>
    <row r="34" spans="1:55" ht="204" x14ac:dyDescent="0.35">
      <c r="A34" s="313"/>
      <c r="B34" s="313"/>
      <c r="C34" s="313"/>
      <c r="D34" s="313"/>
      <c r="E34" s="313"/>
      <c r="F34" s="313"/>
      <c r="G34" s="313"/>
      <c r="H34" s="313"/>
      <c r="I34" s="313"/>
      <c r="J34" s="333"/>
      <c r="K34" s="333"/>
      <c r="L34" s="336"/>
      <c r="M34" s="336"/>
      <c r="N34" s="325"/>
      <c r="O34" s="325"/>
      <c r="P34" s="325"/>
      <c r="Q34" s="327"/>
      <c r="R34" s="86" t="s">
        <v>308</v>
      </c>
      <c r="S34" s="86" t="s">
        <v>66</v>
      </c>
      <c r="T34" s="92">
        <v>347200</v>
      </c>
      <c r="U34" s="92">
        <v>347200</v>
      </c>
      <c r="V34" s="87" t="s">
        <v>309</v>
      </c>
      <c r="W34" s="87" t="s">
        <v>310</v>
      </c>
      <c r="X34" s="18">
        <v>20000</v>
      </c>
      <c r="Y34" s="19">
        <v>10309</v>
      </c>
      <c r="Z34" s="88">
        <v>16000</v>
      </c>
      <c r="AA34" s="89">
        <v>0</v>
      </c>
      <c r="AB34" s="90">
        <v>0</v>
      </c>
      <c r="AC34" s="32"/>
      <c r="AD34" s="91">
        <v>0</v>
      </c>
      <c r="AE34" s="88"/>
      <c r="AF34" s="24">
        <f t="shared" si="8"/>
        <v>0</v>
      </c>
      <c r="AG34" s="92">
        <v>16000</v>
      </c>
      <c r="AH34" s="92"/>
      <c r="AI34" s="92">
        <v>16000</v>
      </c>
      <c r="AJ34" s="92"/>
      <c r="AK34" s="96" t="s">
        <v>261</v>
      </c>
      <c r="AL34" s="96" t="s">
        <v>311</v>
      </c>
      <c r="AM34" s="93" t="s">
        <v>312</v>
      </c>
      <c r="AN34" s="93" t="s">
        <v>295</v>
      </c>
      <c r="AO34" s="94" t="s">
        <v>296</v>
      </c>
      <c r="AP34" s="94" t="s">
        <v>297</v>
      </c>
      <c r="AQ34" s="92"/>
      <c r="AR34" s="16">
        <f t="shared" si="7"/>
        <v>68000</v>
      </c>
      <c r="AS34" s="16">
        <f t="shared" si="5"/>
        <v>10309</v>
      </c>
      <c r="AT34" s="329"/>
      <c r="AU34" s="86" t="s">
        <v>244</v>
      </c>
      <c r="AV34" s="243" t="s">
        <v>245</v>
      </c>
      <c r="AW34" s="244"/>
      <c r="AX34" s="244" t="s">
        <v>77</v>
      </c>
      <c r="AY34" s="258" t="s">
        <v>246</v>
      </c>
      <c r="AZ34" s="253" t="s">
        <v>247</v>
      </c>
      <c r="BA34" s="244" t="s">
        <v>248</v>
      </c>
      <c r="BB34" s="255"/>
      <c r="BC34" s="256" t="s">
        <v>244</v>
      </c>
    </row>
    <row r="35" spans="1:55" ht="367.2" x14ac:dyDescent="0.35">
      <c r="A35" s="313"/>
      <c r="B35" s="313"/>
      <c r="C35" s="313"/>
      <c r="D35" s="313"/>
      <c r="E35" s="313"/>
      <c r="F35" s="313"/>
      <c r="G35" s="313"/>
      <c r="H35" s="313"/>
      <c r="I35" s="313"/>
      <c r="J35" s="333"/>
      <c r="K35" s="333"/>
      <c r="L35" s="336"/>
      <c r="M35" s="336"/>
      <c r="N35" s="325"/>
      <c r="O35" s="325"/>
      <c r="P35" s="325"/>
      <c r="Q35" s="327"/>
      <c r="R35" s="86" t="s">
        <v>313</v>
      </c>
      <c r="S35" s="86" t="s">
        <v>66</v>
      </c>
      <c r="T35" s="92">
        <v>33942</v>
      </c>
      <c r="U35" s="92">
        <v>33942</v>
      </c>
      <c r="V35" s="87" t="s">
        <v>314</v>
      </c>
      <c r="W35" s="87" t="s">
        <v>315</v>
      </c>
      <c r="X35" s="18">
        <v>3000</v>
      </c>
      <c r="Y35" s="19">
        <v>3243</v>
      </c>
      <c r="Z35" s="88">
        <v>2550</v>
      </c>
      <c r="AA35" s="89">
        <v>0</v>
      </c>
      <c r="AB35" s="90">
        <v>0</v>
      </c>
      <c r="AC35" s="32"/>
      <c r="AD35" s="91">
        <v>0</v>
      </c>
      <c r="AE35" s="88"/>
      <c r="AF35" s="24">
        <f t="shared" si="8"/>
        <v>0</v>
      </c>
      <c r="AG35" s="92">
        <v>2550</v>
      </c>
      <c r="AH35" s="92"/>
      <c r="AI35" s="92">
        <v>2550</v>
      </c>
      <c r="AJ35" s="92"/>
      <c r="AK35" s="96" t="s">
        <v>261</v>
      </c>
      <c r="AL35" s="96" t="s">
        <v>311</v>
      </c>
      <c r="AM35" s="93" t="s">
        <v>316</v>
      </c>
      <c r="AN35" s="93" t="s">
        <v>295</v>
      </c>
      <c r="AO35" s="94" t="s">
        <v>296</v>
      </c>
      <c r="AP35" s="94" t="s">
        <v>297</v>
      </c>
      <c r="AQ35" s="92"/>
      <c r="AR35" s="16">
        <f t="shared" si="7"/>
        <v>10650</v>
      </c>
      <c r="AS35" s="16">
        <f t="shared" si="5"/>
        <v>3243</v>
      </c>
      <c r="AT35" s="329"/>
      <c r="AU35" s="86" t="s">
        <v>244</v>
      </c>
      <c r="AV35" s="243" t="s">
        <v>245</v>
      </c>
      <c r="AW35" s="244"/>
      <c r="AX35" s="244" t="s">
        <v>77</v>
      </c>
      <c r="AY35" s="258" t="s">
        <v>246</v>
      </c>
      <c r="AZ35" s="253" t="s">
        <v>247</v>
      </c>
      <c r="BA35" s="244" t="s">
        <v>248</v>
      </c>
      <c r="BB35" s="255"/>
      <c r="BC35" s="256" t="s">
        <v>244</v>
      </c>
    </row>
    <row r="36" spans="1:55" ht="81.599999999999994" customHeight="1" x14ac:dyDescent="0.35">
      <c r="A36" s="313"/>
      <c r="B36" s="313"/>
      <c r="C36" s="313"/>
      <c r="D36" s="313"/>
      <c r="E36" s="313"/>
      <c r="F36" s="313"/>
      <c r="G36" s="313"/>
      <c r="H36" s="313"/>
      <c r="I36" s="313"/>
      <c r="J36" s="333"/>
      <c r="K36" s="333"/>
      <c r="L36" s="336"/>
      <c r="M36" s="336"/>
      <c r="N36" s="325"/>
      <c r="O36" s="325"/>
      <c r="P36" s="325"/>
      <c r="Q36" s="331" t="s">
        <v>317</v>
      </c>
      <c r="R36" s="55" t="s">
        <v>318</v>
      </c>
      <c r="S36" s="92" t="s">
        <v>66</v>
      </c>
      <c r="T36" s="70">
        <v>30000</v>
      </c>
      <c r="U36" s="70">
        <v>30000</v>
      </c>
      <c r="V36" s="87" t="s">
        <v>319</v>
      </c>
      <c r="W36" s="87" t="s">
        <v>320</v>
      </c>
      <c r="X36" s="71">
        <v>17750</v>
      </c>
      <c r="Y36" s="19">
        <v>40444</v>
      </c>
      <c r="Z36" s="72">
        <v>25303</v>
      </c>
      <c r="AA36" s="110">
        <v>3212</v>
      </c>
      <c r="AB36" s="111">
        <v>11575</v>
      </c>
      <c r="AC36" s="112"/>
      <c r="AD36" s="113">
        <v>11406</v>
      </c>
      <c r="AE36" s="72"/>
      <c r="AF36" s="24">
        <f t="shared" si="8"/>
        <v>26193</v>
      </c>
      <c r="AG36" s="70">
        <v>24159</v>
      </c>
      <c r="AH36" s="70"/>
      <c r="AI36" s="70">
        <v>21129</v>
      </c>
      <c r="AJ36" s="70"/>
      <c r="AK36" s="65" t="s">
        <v>321</v>
      </c>
      <c r="AL36" s="65" t="s">
        <v>322</v>
      </c>
      <c r="AM36" s="76" t="s">
        <v>323</v>
      </c>
      <c r="AN36" s="76" t="s">
        <v>278</v>
      </c>
      <c r="AO36" s="77" t="s">
        <v>324</v>
      </c>
      <c r="AP36" s="77" t="s">
        <v>278</v>
      </c>
      <c r="AQ36" s="70"/>
      <c r="AR36" s="16">
        <f t="shared" si="7"/>
        <v>88341</v>
      </c>
      <c r="AS36" s="16">
        <f t="shared" si="5"/>
        <v>66637</v>
      </c>
      <c r="AT36" s="329"/>
      <c r="AU36" s="86" t="s">
        <v>244</v>
      </c>
      <c r="AV36" s="243" t="s">
        <v>245</v>
      </c>
      <c r="AW36" s="244"/>
      <c r="AX36" s="244" t="s">
        <v>77</v>
      </c>
      <c r="AY36" s="258" t="s">
        <v>325</v>
      </c>
      <c r="AZ36" s="253" t="s">
        <v>247</v>
      </c>
      <c r="BA36" s="244" t="s">
        <v>248</v>
      </c>
      <c r="BB36" s="255"/>
      <c r="BC36" s="256" t="s">
        <v>244</v>
      </c>
    </row>
    <row r="37" spans="1:55" ht="326.39999999999998" x14ac:dyDescent="0.35">
      <c r="A37" s="313"/>
      <c r="B37" s="313"/>
      <c r="C37" s="313"/>
      <c r="D37" s="313"/>
      <c r="E37" s="313"/>
      <c r="F37" s="313"/>
      <c r="G37" s="313"/>
      <c r="H37" s="313"/>
      <c r="I37" s="313"/>
      <c r="J37" s="333"/>
      <c r="K37" s="333"/>
      <c r="L37" s="336"/>
      <c r="M37" s="336"/>
      <c r="N37" s="325"/>
      <c r="O37" s="325"/>
      <c r="P37" s="325"/>
      <c r="Q37" s="331"/>
      <c r="R37" s="55" t="s">
        <v>326</v>
      </c>
      <c r="S37" s="92" t="s">
        <v>66</v>
      </c>
      <c r="T37" s="70">
        <v>946</v>
      </c>
      <c r="U37" s="70">
        <v>946</v>
      </c>
      <c r="V37" s="87" t="s">
        <v>327</v>
      </c>
      <c r="W37" s="87" t="s">
        <v>328</v>
      </c>
      <c r="X37" s="71">
        <v>120</v>
      </c>
      <c r="Y37" s="19">
        <v>133.94999999999999</v>
      </c>
      <c r="Z37" s="72">
        <v>117</v>
      </c>
      <c r="AA37" s="110">
        <v>36.07</v>
      </c>
      <c r="AB37" s="111">
        <v>13.58</v>
      </c>
      <c r="AC37" s="32"/>
      <c r="AD37" s="113">
        <v>60</v>
      </c>
      <c r="AE37" s="72"/>
      <c r="AF37" s="24">
        <f t="shared" si="8"/>
        <v>109.65</v>
      </c>
      <c r="AG37" s="70">
        <v>107</v>
      </c>
      <c r="AH37" s="70"/>
      <c r="AI37" s="70">
        <v>100</v>
      </c>
      <c r="AJ37" s="70"/>
      <c r="AK37" s="65" t="s">
        <v>329</v>
      </c>
      <c r="AL37" s="65" t="s">
        <v>276</v>
      </c>
      <c r="AM37" s="76" t="s">
        <v>330</v>
      </c>
      <c r="AN37" s="76" t="s">
        <v>278</v>
      </c>
      <c r="AO37" s="77" t="s">
        <v>331</v>
      </c>
      <c r="AP37" s="77" t="s">
        <v>278</v>
      </c>
      <c r="AQ37" s="70"/>
      <c r="AR37" s="16">
        <f t="shared" si="7"/>
        <v>444</v>
      </c>
      <c r="AS37" s="16">
        <f t="shared" si="5"/>
        <v>243.6</v>
      </c>
      <c r="AT37" s="329"/>
      <c r="AU37" s="86" t="s">
        <v>244</v>
      </c>
      <c r="AV37" s="243" t="s">
        <v>245</v>
      </c>
      <c r="AW37" s="244"/>
      <c r="AX37" s="244" t="s">
        <v>77</v>
      </c>
      <c r="AY37" s="258" t="s">
        <v>332</v>
      </c>
      <c r="AZ37" s="253" t="s">
        <v>247</v>
      </c>
      <c r="BA37" s="244" t="s">
        <v>248</v>
      </c>
      <c r="BB37" s="255"/>
      <c r="BC37" s="256" t="s">
        <v>244</v>
      </c>
    </row>
    <row r="38" spans="1:55" ht="367.2" x14ac:dyDescent="0.35">
      <c r="A38" s="313"/>
      <c r="B38" s="313"/>
      <c r="C38" s="313"/>
      <c r="D38" s="313"/>
      <c r="E38" s="313"/>
      <c r="F38" s="313"/>
      <c r="G38" s="313"/>
      <c r="H38" s="313"/>
      <c r="I38" s="313"/>
      <c r="J38" s="333"/>
      <c r="K38" s="333"/>
      <c r="L38" s="336"/>
      <c r="M38" s="336"/>
      <c r="N38" s="325"/>
      <c r="O38" s="325"/>
      <c r="P38" s="325"/>
      <c r="Q38" s="331"/>
      <c r="R38" s="55" t="s">
        <v>333</v>
      </c>
      <c r="S38" s="92" t="s">
        <v>66</v>
      </c>
      <c r="T38" s="70">
        <v>8686</v>
      </c>
      <c r="U38" s="70">
        <v>8686</v>
      </c>
      <c r="V38" s="87" t="s">
        <v>334</v>
      </c>
      <c r="W38" s="87" t="s">
        <v>335</v>
      </c>
      <c r="X38" s="71">
        <v>1000</v>
      </c>
      <c r="Y38" s="19">
        <v>1000</v>
      </c>
      <c r="Z38" s="72">
        <v>500</v>
      </c>
      <c r="AA38" s="110">
        <v>100</v>
      </c>
      <c r="AB38" s="111">
        <v>900</v>
      </c>
      <c r="AC38" s="112"/>
      <c r="AD38" s="113">
        <v>100</v>
      </c>
      <c r="AE38" s="72"/>
      <c r="AF38" s="24">
        <f t="shared" si="8"/>
        <v>1100</v>
      </c>
      <c r="AG38" s="70">
        <v>500</v>
      </c>
      <c r="AH38" s="70"/>
      <c r="AI38" s="70">
        <v>600</v>
      </c>
      <c r="AJ38" s="70"/>
      <c r="AK38" s="65" t="s">
        <v>336</v>
      </c>
      <c r="AL38" s="65" t="s">
        <v>337</v>
      </c>
      <c r="AM38" s="76" t="s">
        <v>338</v>
      </c>
      <c r="AN38" s="76" t="s">
        <v>278</v>
      </c>
      <c r="AO38" s="77" t="s">
        <v>339</v>
      </c>
      <c r="AP38" s="77" t="s">
        <v>278</v>
      </c>
      <c r="AQ38" s="70"/>
      <c r="AR38" s="16">
        <f t="shared" si="7"/>
        <v>2600</v>
      </c>
      <c r="AS38" s="16">
        <f t="shared" si="5"/>
        <v>2100</v>
      </c>
      <c r="AT38" s="329"/>
      <c r="AU38" s="86" t="s">
        <v>244</v>
      </c>
      <c r="AV38" s="243" t="s">
        <v>245</v>
      </c>
      <c r="AW38" s="244"/>
      <c r="AX38" s="244" t="s">
        <v>77</v>
      </c>
      <c r="AY38" s="258" t="s">
        <v>246</v>
      </c>
      <c r="AZ38" s="253" t="s">
        <v>247</v>
      </c>
      <c r="BA38" s="244" t="s">
        <v>248</v>
      </c>
      <c r="BB38" s="255"/>
      <c r="BC38" s="256" t="s">
        <v>244</v>
      </c>
    </row>
    <row r="39" spans="1:55" ht="409.6" x14ac:dyDescent="0.35">
      <c r="A39" s="313"/>
      <c r="B39" s="313"/>
      <c r="C39" s="313"/>
      <c r="D39" s="313"/>
      <c r="E39" s="313"/>
      <c r="F39" s="313"/>
      <c r="G39" s="313"/>
      <c r="H39" s="313"/>
      <c r="I39" s="313"/>
      <c r="J39" s="333"/>
      <c r="K39" s="333"/>
      <c r="L39" s="336"/>
      <c r="M39" s="336"/>
      <c r="N39" s="325"/>
      <c r="O39" s="325"/>
      <c r="P39" s="325"/>
      <c r="Q39" s="331"/>
      <c r="R39" s="55" t="s">
        <v>340</v>
      </c>
      <c r="S39" s="92" t="s">
        <v>66</v>
      </c>
      <c r="T39" s="70">
        <v>1000</v>
      </c>
      <c r="U39" s="70">
        <v>1000</v>
      </c>
      <c r="V39" s="87" t="s">
        <v>341</v>
      </c>
      <c r="W39" s="87" t="s">
        <v>342</v>
      </c>
      <c r="X39" s="71">
        <v>2000</v>
      </c>
      <c r="Y39" s="19">
        <v>3847</v>
      </c>
      <c r="Z39" s="72">
        <v>2700</v>
      </c>
      <c r="AA39" s="110">
        <v>0</v>
      </c>
      <c r="AB39" s="111">
        <v>0</v>
      </c>
      <c r="AC39" s="32"/>
      <c r="AD39" s="113">
        <v>1225</v>
      </c>
      <c r="AE39" s="72"/>
      <c r="AF39" s="24">
        <f t="shared" si="8"/>
        <v>1225</v>
      </c>
      <c r="AG39" s="70">
        <v>2500</v>
      </c>
      <c r="AH39" s="70"/>
      <c r="AI39" s="70">
        <v>2200</v>
      </c>
      <c r="AJ39" s="70"/>
      <c r="AK39" s="96" t="s">
        <v>343</v>
      </c>
      <c r="AL39" s="96" t="s">
        <v>344</v>
      </c>
      <c r="AM39" s="76" t="s">
        <v>345</v>
      </c>
      <c r="AN39" s="76" t="s">
        <v>346</v>
      </c>
      <c r="AO39" s="77" t="s">
        <v>347</v>
      </c>
      <c r="AP39" s="77" t="s">
        <v>278</v>
      </c>
      <c r="AQ39" s="70"/>
      <c r="AR39" s="16">
        <f t="shared" si="7"/>
        <v>9400</v>
      </c>
      <c r="AS39" s="16">
        <f t="shared" si="5"/>
        <v>5072</v>
      </c>
      <c r="AT39" s="329"/>
      <c r="AU39" s="86" t="s">
        <v>244</v>
      </c>
      <c r="AV39" s="243" t="s">
        <v>245</v>
      </c>
      <c r="AW39" s="244"/>
      <c r="AX39" s="244" t="s">
        <v>77</v>
      </c>
      <c r="AY39" s="258"/>
      <c r="AZ39" s="253" t="s">
        <v>247</v>
      </c>
      <c r="BA39" s="244" t="s">
        <v>248</v>
      </c>
      <c r="BB39" s="255"/>
      <c r="BC39" s="256" t="s">
        <v>244</v>
      </c>
    </row>
    <row r="40" spans="1:55" ht="178.2" customHeight="1" x14ac:dyDescent="0.35">
      <c r="A40" s="313"/>
      <c r="B40" s="313"/>
      <c r="C40" s="313"/>
      <c r="D40" s="313"/>
      <c r="E40" s="313"/>
      <c r="F40" s="313"/>
      <c r="G40" s="313"/>
      <c r="H40" s="313"/>
      <c r="I40" s="313"/>
      <c r="J40" s="333"/>
      <c r="K40" s="333"/>
      <c r="L40" s="336"/>
      <c r="M40" s="336"/>
      <c r="N40" s="325"/>
      <c r="O40" s="325"/>
      <c r="P40" s="325"/>
      <c r="Q40" s="331"/>
      <c r="R40" s="55" t="s">
        <v>348</v>
      </c>
      <c r="S40" s="92" t="s">
        <v>66</v>
      </c>
      <c r="T40" s="70">
        <v>4</v>
      </c>
      <c r="U40" s="70">
        <v>4</v>
      </c>
      <c r="V40" s="87" t="s">
        <v>349</v>
      </c>
      <c r="W40" s="87" t="s">
        <v>350</v>
      </c>
      <c r="X40" s="71">
        <v>4</v>
      </c>
      <c r="Y40" s="19">
        <v>4</v>
      </c>
      <c r="Z40" s="72">
        <v>2</v>
      </c>
      <c r="AA40" s="110">
        <v>0</v>
      </c>
      <c r="AB40" s="111">
        <v>0</v>
      </c>
      <c r="AC40" s="32"/>
      <c r="AD40" s="113">
        <v>0</v>
      </c>
      <c r="AE40" s="72"/>
      <c r="AF40" s="24">
        <f t="shared" si="8"/>
        <v>0</v>
      </c>
      <c r="AG40" s="70">
        <v>2</v>
      </c>
      <c r="AH40" s="70"/>
      <c r="AI40" s="70">
        <v>2</v>
      </c>
      <c r="AJ40" s="70"/>
      <c r="AK40" s="96" t="s">
        <v>351</v>
      </c>
      <c r="AL40" s="96" t="s">
        <v>352</v>
      </c>
      <c r="AM40" s="76" t="s">
        <v>353</v>
      </c>
      <c r="AN40" s="76" t="s">
        <v>346</v>
      </c>
      <c r="AO40" s="77" t="s">
        <v>354</v>
      </c>
      <c r="AP40" s="77" t="s">
        <v>355</v>
      </c>
      <c r="AQ40" s="70"/>
      <c r="AR40" s="16">
        <f t="shared" si="7"/>
        <v>10</v>
      </c>
      <c r="AS40" s="16">
        <f t="shared" si="5"/>
        <v>4</v>
      </c>
      <c r="AT40" s="329"/>
      <c r="AU40" s="86" t="s">
        <v>244</v>
      </c>
      <c r="AV40" s="243" t="s">
        <v>245</v>
      </c>
      <c r="AW40" s="244"/>
      <c r="AX40" s="244" t="s">
        <v>77</v>
      </c>
      <c r="AY40" s="258" t="s">
        <v>246</v>
      </c>
      <c r="AZ40" s="253" t="s">
        <v>247</v>
      </c>
      <c r="BA40" s="244" t="s">
        <v>248</v>
      </c>
      <c r="BB40" s="255"/>
      <c r="BC40" s="256" t="s">
        <v>244</v>
      </c>
    </row>
    <row r="41" spans="1:55" ht="122.4" x14ac:dyDescent="0.35">
      <c r="A41" s="314"/>
      <c r="B41" s="314"/>
      <c r="C41" s="314"/>
      <c r="D41" s="314"/>
      <c r="E41" s="314"/>
      <c r="F41" s="314"/>
      <c r="G41" s="314"/>
      <c r="H41" s="314"/>
      <c r="I41" s="314"/>
      <c r="J41" s="334"/>
      <c r="K41" s="334"/>
      <c r="L41" s="337"/>
      <c r="M41" s="337"/>
      <c r="N41" s="326"/>
      <c r="O41" s="326"/>
      <c r="P41" s="326"/>
      <c r="Q41" s="53" t="s">
        <v>356</v>
      </c>
      <c r="R41" s="55" t="s">
        <v>357</v>
      </c>
      <c r="S41" s="92" t="s">
        <v>66</v>
      </c>
      <c r="T41" s="70">
        <v>0</v>
      </c>
      <c r="U41" s="70">
        <v>0</v>
      </c>
      <c r="V41" s="87" t="s">
        <v>358</v>
      </c>
      <c r="W41" s="87" t="s">
        <v>359</v>
      </c>
      <c r="X41" s="71" t="s">
        <v>61</v>
      </c>
      <c r="Y41" s="71" t="s">
        <v>61</v>
      </c>
      <c r="Z41" s="72">
        <v>32980</v>
      </c>
      <c r="AA41" s="110">
        <v>0</v>
      </c>
      <c r="AB41" s="111">
        <v>14920</v>
      </c>
      <c r="AC41" s="32"/>
      <c r="AD41" s="113">
        <v>1131</v>
      </c>
      <c r="AE41" s="72"/>
      <c r="AF41" s="24">
        <f t="shared" si="8"/>
        <v>16051</v>
      </c>
      <c r="AG41" s="70" t="s">
        <v>360</v>
      </c>
      <c r="AH41" s="70"/>
      <c r="AI41" s="70" t="s">
        <v>360</v>
      </c>
      <c r="AJ41" s="70"/>
      <c r="AK41" s="96" t="s">
        <v>361</v>
      </c>
      <c r="AL41" s="96" t="s">
        <v>253</v>
      </c>
      <c r="AM41" s="76" t="s">
        <v>362</v>
      </c>
      <c r="AN41" s="76" t="s">
        <v>363</v>
      </c>
      <c r="AO41" s="77" t="s">
        <v>364</v>
      </c>
      <c r="AP41" s="77" t="s">
        <v>365</v>
      </c>
      <c r="AQ41" s="70"/>
      <c r="AR41" s="70">
        <v>32980</v>
      </c>
      <c r="AS41" s="16">
        <f>+_xlfn.IFS(S41="Acumulado",AF41+AH41+AJ41,S41="Capacidad",AF41,S41="Flujo",AF41,S41="Reducción",AF41,S41="Stock",AF41)</f>
        <v>16051</v>
      </c>
      <c r="AT41" s="330"/>
      <c r="AU41" s="86" t="s">
        <v>244</v>
      </c>
      <c r="AV41" s="243" t="s">
        <v>245</v>
      </c>
      <c r="AW41" s="244"/>
      <c r="AX41" s="244" t="s">
        <v>77</v>
      </c>
      <c r="AY41" s="258" t="s">
        <v>246</v>
      </c>
      <c r="AZ41" s="253" t="s">
        <v>247</v>
      </c>
      <c r="BA41" s="244" t="s">
        <v>248</v>
      </c>
      <c r="BB41" s="255"/>
      <c r="BC41" s="256" t="s">
        <v>244</v>
      </c>
    </row>
    <row r="42" spans="1:55" ht="81.599999999999994" x14ac:dyDescent="0.3">
      <c r="A42" s="286" t="s">
        <v>54</v>
      </c>
      <c r="B42" s="286" t="s">
        <v>366</v>
      </c>
      <c r="C42" s="286" t="s">
        <v>56</v>
      </c>
      <c r="D42" s="286" t="s">
        <v>176</v>
      </c>
      <c r="E42" s="286" t="s">
        <v>367</v>
      </c>
      <c r="F42" s="286" t="s">
        <v>368</v>
      </c>
      <c r="G42" s="286" t="s">
        <v>60</v>
      </c>
      <c r="H42" s="286" t="s">
        <v>369</v>
      </c>
      <c r="I42" s="286" t="s">
        <v>370</v>
      </c>
      <c r="J42" s="345">
        <v>16904865271</v>
      </c>
      <c r="K42" s="348">
        <v>16892365271</v>
      </c>
      <c r="L42" s="342">
        <v>32972071348</v>
      </c>
      <c r="M42" s="342">
        <v>15201546193</v>
      </c>
      <c r="N42" s="95"/>
      <c r="O42" s="95"/>
      <c r="P42" s="292" t="s">
        <v>371</v>
      </c>
      <c r="Q42" s="292" t="s">
        <v>372</v>
      </c>
      <c r="R42" s="55" t="s">
        <v>373</v>
      </c>
      <c r="S42" s="15" t="s">
        <v>66</v>
      </c>
      <c r="T42" s="70">
        <v>0</v>
      </c>
      <c r="U42" s="70">
        <v>0</v>
      </c>
      <c r="V42" s="87"/>
      <c r="W42" s="87"/>
      <c r="X42" s="71"/>
      <c r="Y42" s="71"/>
      <c r="Z42" s="20">
        <v>716000</v>
      </c>
      <c r="AA42" s="110"/>
      <c r="AB42" s="111"/>
      <c r="AC42" s="32"/>
      <c r="AD42" s="113">
        <v>0</v>
      </c>
      <c r="AE42" s="72"/>
      <c r="AF42" s="24"/>
      <c r="AG42" s="70">
        <v>90000</v>
      </c>
      <c r="AH42" s="70"/>
      <c r="AI42" s="70">
        <v>90000</v>
      </c>
      <c r="AJ42" s="70"/>
      <c r="AK42" s="96" t="s">
        <v>61</v>
      </c>
      <c r="AL42" s="96" t="s">
        <v>61</v>
      </c>
      <c r="AM42" s="96" t="s">
        <v>61</v>
      </c>
      <c r="AN42" s="96" t="s">
        <v>61</v>
      </c>
      <c r="AO42" s="77" t="s">
        <v>374</v>
      </c>
      <c r="AP42" s="77" t="s">
        <v>61</v>
      </c>
      <c r="AQ42" s="70"/>
      <c r="AR42" s="16">
        <f t="shared" ref="AR42:AR55" si="10">+_xlfn.IFS(S42="Acumulado",X42+Z42+AG42+AI42,S42="Capacidad",AI42,S42="Flujo",AI42,S42="Reducción",AI42,S42="Stock",AI42)</f>
        <v>896000</v>
      </c>
      <c r="AS42" s="16">
        <f t="shared" ref="AS42:AS55" si="11">+_xlfn.IFS(S42="Acumulado",Y42+AF42+AH42+AJ42,S42="Capacidad",AF42,S42="Flujo",AF42,S42="Reducción",AF42,S42="Stock",AF42)</f>
        <v>0</v>
      </c>
      <c r="AT42" s="292" t="s">
        <v>375</v>
      </c>
      <c r="AU42" s="115" t="s">
        <v>375</v>
      </c>
      <c r="AV42" s="243" t="s">
        <v>376</v>
      </c>
      <c r="AW42" s="244"/>
      <c r="AX42" s="244"/>
      <c r="AY42" s="258"/>
      <c r="AZ42" s="253" t="s">
        <v>377</v>
      </c>
      <c r="BA42" s="244" t="s">
        <v>79</v>
      </c>
      <c r="BB42" s="259" t="s">
        <v>385</v>
      </c>
      <c r="BC42" s="248" t="s">
        <v>81</v>
      </c>
    </row>
    <row r="43" spans="1:55" ht="124.95" customHeight="1" x14ac:dyDescent="0.3">
      <c r="A43" s="287"/>
      <c r="B43" s="287"/>
      <c r="C43" s="287"/>
      <c r="D43" s="287"/>
      <c r="E43" s="287"/>
      <c r="F43" s="287"/>
      <c r="G43" s="287"/>
      <c r="H43" s="287"/>
      <c r="I43" s="287"/>
      <c r="J43" s="346"/>
      <c r="K43" s="349"/>
      <c r="L43" s="343"/>
      <c r="M43" s="343"/>
      <c r="N43" s="342">
        <f>(L42*0.03)+L42</f>
        <v>33961233488.439999</v>
      </c>
      <c r="O43" s="342">
        <f>(N43*0.03)+N43</f>
        <v>34980070493.093201</v>
      </c>
      <c r="P43" s="293"/>
      <c r="Q43" s="293"/>
      <c r="R43" s="116" t="s">
        <v>378</v>
      </c>
      <c r="S43" s="15" t="s">
        <v>66</v>
      </c>
      <c r="T43" s="16">
        <v>0</v>
      </c>
      <c r="U43" s="16">
        <f t="shared" ref="U43" si="12">Y43</f>
        <v>141914</v>
      </c>
      <c r="V43" s="17" t="s">
        <v>379</v>
      </c>
      <c r="W43" s="17" t="s">
        <v>380</v>
      </c>
      <c r="X43" s="18">
        <v>111000</v>
      </c>
      <c r="Y43" s="18">
        <v>141914</v>
      </c>
      <c r="Z43" s="20">
        <v>32000</v>
      </c>
      <c r="AA43" s="21">
        <v>0</v>
      </c>
      <c r="AB43" s="117">
        <v>0</v>
      </c>
      <c r="AC43" s="32"/>
      <c r="AD43" s="23">
        <v>0</v>
      </c>
      <c r="AE43" s="20"/>
      <c r="AF43" s="24">
        <f t="shared" si="8"/>
        <v>0</v>
      </c>
      <c r="AG43" s="16">
        <v>30000</v>
      </c>
      <c r="AH43" s="16">
        <v>0</v>
      </c>
      <c r="AI43" s="16">
        <v>15000</v>
      </c>
      <c r="AJ43" s="16">
        <v>0</v>
      </c>
      <c r="AK43" s="17" t="s">
        <v>381</v>
      </c>
      <c r="AL43" s="17" t="s">
        <v>382</v>
      </c>
      <c r="AM43" s="25" t="s">
        <v>383</v>
      </c>
      <c r="AN43" s="25" t="s">
        <v>61</v>
      </c>
      <c r="AO43" s="24" t="s">
        <v>384</v>
      </c>
      <c r="AP43" s="24" t="s">
        <v>61</v>
      </c>
      <c r="AQ43" s="16"/>
      <c r="AR43" s="16">
        <f t="shared" si="10"/>
        <v>188000</v>
      </c>
      <c r="AS43" s="16">
        <f t="shared" si="11"/>
        <v>141914</v>
      </c>
      <c r="AT43" s="293"/>
      <c r="AU43" s="115" t="s">
        <v>375</v>
      </c>
      <c r="AV43" s="243" t="s">
        <v>376</v>
      </c>
      <c r="AW43" s="244"/>
      <c r="AX43" s="244" t="s">
        <v>77</v>
      </c>
      <c r="AY43" s="338"/>
      <c r="AZ43" s="253" t="s">
        <v>247</v>
      </c>
      <c r="BA43" s="244" t="s">
        <v>79</v>
      </c>
      <c r="BB43" s="259" t="s">
        <v>385</v>
      </c>
      <c r="BC43" s="248" t="s">
        <v>81</v>
      </c>
    </row>
    <row r="44" spans="1:55" ht="217.95" customHeight="1" x14ac:dyDescent="0.3">
      <c r="A44" s="288"/>
      <c r="B44" s="288"/>
      <c r="C44" s="288"/>
      <c r="D44" s="288"/>
      <c r="E44" s="288"/>
      <c r="F44" s="288"/>
      <c r="G44" s="288"/>
      <c r="H44" s="288"/>
      <c r="I44" s="288"/>
      <c r="J44" s="347"/>
      <c r="K44" s="350"/>
      <c r="L44" s="344"/>
      <c r="M44" s="344"/>
      <c r="N44" s="344"/>
      <c r="O44" s="344"/>
      <c r="P44" s="294"/>
      <c r="Q44" s="294"/>
      <c r="R44" s="116" t="s">
        <v>386</v>
      </c>
      <c r="S44" s="15" t="s">
        <v>387</v>
      </c>
      <c r="T44" s="16">
        <v>2071846</v>
      </c>
      <c r="U44" s="16">
        <v>2071846</v>
      </c>
      <c r="V44" s="17" t="s">
        <v>388</v>
      </c>
      <c r="W44" s="17" t="s">
        <v>389</v>
      </c>
      <c r="X44" s="18">
        <v>2581846</v>
      </c>
      <c r="Y44" s="18">
        <v>594180</v>
      </c>
      <c r="Z44" s="20">
        <v>3131846</v>
      </c>
      <c r="AA44" s="21">
        <v>2823316</v>
      </c>
      <c r="AB44" s="117">
        <v>2876591</v>
      </c>
      <c r="AC44" s="112"/>
      <c r="AD44" s="23">
        <v>3012510</v>
      </c>
      <c r="AE44" s="20"/>
      <c r="AF44" s="24">
        <f>AD44</f>
        <v>3012510</v>
      </c>
      <c r="AG44" s="16">
        <v>3681846</v>
      </c>
      <c r="AH44" s="16">
        <v>0</v>
      </c>
      <c r="AI44" s="16">
        <v>4231846</v>
      </c>
      <c r="AJ44" s="16">
        <v>0</v>
      </c>
      <c r="AK44" s="17" t="s">
        <v>390</v>
      </c>
      <c r="AL44" s="17" t="s">
        <v>391</v>
      </c>
      <c r="AM44" s="118" t="s">
        <v>392</v>
      </c>
      <c r="AN44" s="119" t="s">
        <v>393</v>
      </c>
      <c r="AO44" s="24" t="s">
        <v>394</v>
      </c>
      <c r="AP44" s="24" t="s">
        <v>61</v>
      </c>
      <c r="AQ44" s="16"/>
      <c r="AR44" s="16">
        <f t="shared" si="10"/>
        <v>4231846</v>
      </c>
      <c r="AS44" s="16">
        <f t="shared" si="11"/>
        <v>3012510</v>
      </c>
      <c r="AT44" s="294"/>
      <c r="AU44" s="115" t="s">
        <v>375</v>
      </c>
      <c r="AV44" s="243" t="s">
        <v>376</v>
      </c>
      <c r="AW44" s="244"/>
      <c r="AX44" s="244" t="s">
        <v>77</v>
      </c>
      <c r="AY44" s="338"/>
      <c r="AZ44" s="253" t="s">
        <v>247</v>
      </c>
      <c r="BA44" s="244" t="s">
        <v>79</v>
      </c>
      <c r="BB44" s="259" t="s">
        <v>385</v>
      </c>
      <c r="BC44" s="248" t="s">
        <v>81</v>
      </c>
    </row>
    <row r="45" spans="1:55" ht="183.6" customHeight="1" x14ac:dyDescent="0.3">
      <c r="A45" s="286" t="s">
        <v>395</v>
      </c>
      <c r="B45" s="286" t="s">
        <v>396</v>
      </c>
      <c r="C45" s="286" t="s">
        <v>56</v>
      </c>
      <c r="D45" s="286" t="s">
        <v>397</v>
      </c>
      <c r="E45" s="286" t="s">
        <v>398</v>
      </c>
      <c r="F45" s="286" t="s">
        <v>399</v>
      </c>
      <c r="G45" s="286" t="s">
        <v>60</v>
      </c>
      <c r="H45" s="339" t="s">
        <v>400</v>
      </c>
      <c r="I45" s="286" t="s">
        <v>401</v>
      </c>
      <c r="J45" s="345">
        <v>55213854175</v>
      </c>
      <c r="K45" s="348">
        <v>51630365911.800003</v>
      </c>
      <c r="L45" s="342">
        <v>206611190272</v>
      </c>
      <c r="M45" s="342">
        <v>26700107374.509998</v>
      </c>
      <c r="N45" s="342">
        <v>67866000000</v>
      </c>
      <c r="O45" s="342">
        <v>69178000000</v>
      </c>
      <c r="P45" s="292" t="s">
        <v>402</v>
      </c>
      <c r="Q45" s="15" t="s">
        <v>403</v>
      </c>
      <c r="R45" s="15" t="s">
        <v>404</v>
      </c>
      <c r="S45" s="15" t="s">
        <v>387</v>
      </c>
      <c r="T45" s="120">
        <v>0.75700000000000001</v>
      </c>
      <c r="U45" s="120">
        <v>0.75700000000000001</v>
      </c>
      <c r="V45" s="121" t="s">
        <v>405</v>
      </c>
      <c r="W45" s="121" t="s">
        <v>406</v>
      </c>
      <c r="X45" s="122">
        <f>T45+0.02</f>
        <v>0.77700000000000002</v>
      </c>
      <c r="Y45" s="122">
        <v>0.77700000000000002</v>
      </c>
      <c r="Z45" s="123">
        <f>Y45+0.02</f>
        <v>0.79700000000000004</v>
      </c>
      <c r="AA45" s="124">
        <v>1E-3</v>
      </c>
      <c r="AB45" s="124">
        <f>AA45+0.001</f>
        <v>2E-3</v>
      </c>
      <c r="AC45" s="125"/>
      <c r="AD45" s="126">
        <v>0.77500000000000002</v>
      </c>
      <c r="AE45" s="127"/>
      <c r="AF45" s="128">
        <f>AD45</f>
        <v>0.77500000000000002</v>
      </c>
      <c r="AG45" s="129">
        <v>0.81699999999999995</v>
      </c>
      <c r="AH45" s="49"/>
      <c r="AI45" s="129">
        <v>0.83699999999999997</v>
      </c>
      <c r="AJ45" s="49"/>
      <c r="AK45" s="130" t="s">
        <v>407</v>
      </c>
      <c r="AL45" s="50" t="s">
        <v>408</v>
      </c>
      <c r="AM45" s="131" t="s">
        <v>409</v>
      </c>
      <c r="AN45" s="131" t="s">
        <v>408</v>
      </c>
      <c r="AO45" s="132" t="s">
        <v>410</v>
      </c>
      <c r="AP45" s="47" t="s">
        <v>411</v>
      </c>
      <c r="AQ45" s="49"/>
      <c r="AR45" s="133">
        <f t="shared" si="10"/>
        <v>0.83699999999999997</v>
      </c>
      <c r="AS45" s="133">
        <f t="shared" si="11"/>
        <v>0.77500000000000002</v>
      </c>
      <c r="AT45" s="292" t="s">
        <v>412</v>
      </c>
      <c r="AU45" s="134" t="s">
        <v>412</v>
      </c>
      <c r="AV45" s="243" t="s">
        <v>413</v>
      </c>
      <c r="AW45" s="244"/>
      <c r="AX45" s="244" t="s">
        <v>77</v>
      </c>
      <c r="AY45" s="260" t="s">
        <v>414</v>
      </c>
      <c r="AZ45" s="261" t="s">
        <v>415</v>
      </c>
      <c r="BA45" s="244" t="s">
        <v>79</v>
      </c>
      <c r="BB45" s="259" t="s">
        <v>385</v>
      </c>
      <c r="BC45" s="248" t="s">
        <v>81</v>
      </c>
    </row>
    <row r="46" spans="1:55" ht="265.2" x14ac:dyDescent="0.3">
      <c r="A46" s="287"/>
      <c r="B46" s="287"/>
      <c r="C46" s="287"/>
      <c r="D46" s="287"/>
      <c r="E46" s="287"/>
      <c r="F46" s="287"/>
      <c r="G46" s="287"/>
      <c r="H46" s="340"/>
      <c r="I46" s="287"/>
      <c r="J46" s="346"/>
      <c r="K46" s="349"/>
      <c r="L46" s="343"/>
      <c r="M46" s="343"/>
      <c r="N46" s="343"/>
      <c r="O46" s="343"/>
      <c r="P46" s="293"/>
      <c r="Q46" s="15" t="s">
        <v>416</v>
      </c>
      <c r="R46" s="15" t="s">
        <v>417</v>
      </c>
      <c r="S46" s="15" t="s">
        <v>387</v>
      </c>
      <c r="T46" s="133">
        <v>0.53400000000000003</v>
      </c>
      <c r="U46" s="133">
        <v>0.53400000000000003</v>
      </c>
      <c r="V46" s="135" t="s">
        <v>418</v>
      </c>
      <c r="W46" s="135" t="s">
        <v>419</v>
      </c>
      <c r="X46" s="122">
        <f>T46+0.015</f>
        <v>0.54900000000000004</v>
      </c>
      <c r="Y46" s="122">
        <v>0.54900000000000004</v>
      </c>
      <c r="Z46" s="123">
        <f>Y46+0.015</f>
        <v>0.56400000000000006</v>
      </c>
      <c r="AA46" s="124">
        <v>1E-3</v>
      </c>
      <c r="AB46" s="136">
        <v>1.5E-3</v>
      </c>
      <c r="AC46" s="125"/>
      <c r="AD46" s="137">
        <v>0.55000000000000004</v>
      </c>
      <c r="AE46" s="127"/>
      <c r="AF46" s="128">
        <v>0.55249999999999999</v>
      </c>
      <c r="AG46" s="129">
        <v>0.57899999999999996</v>
      </c>
      <c r="AH46" s="49"/>
      <c r="AI46" s="129">
        <v>0.59399999999999997</v>
      </c>
      <c r="AJ46" s="49"/>
      <c r="AK46" s="130" t="s">
        <v>420</v>
      </c>
      <c r="AL46" s="50" t="s">
        <v>421</v>
      </c>
      <c r="AM46" s="131" t="s">
        <v>422</v>
      </c>
      <c r="AN46" s="131" t="s">
        <v>421</v>
      </c>
      <c r="AO46" s="138" t="s">
        <v>423</v>
      </c>
      <c r="AP46" s="47" t="s">
        <v>424</v>
      </c>
      <c r="AQ46" s="49"/>
      <c r="AR46" s="133">
        <f t="shared" si="10"/>
        <v>0.59399999999999997</v>
      </c>
      <c r="AS46" s="133">
        <f t="shared" si="11"/>
        <v>0.55249999999999999</v>
      </c>
      <c r="AT46" s="293"/>
      <c r="AU46" s="134" t="s">
        <v>412</v>
      </c>
      <c r="AV46" s="243" t="s">
        <v>413</v>
      </c>
      <c r="AW46" s="244"/>
      <c r="AX46" s="244" t="s">
        <v>77</v>
      </c>
      <c r="AY46" s="260" t="s">
        <v>414</v>
      </c>
      <c r="AZ46" s="261" t="s">
        <v>415</v>
      </c>
      <c r="BA46" s="244" t="s">
        <v>79</v>
      </c>
      <c r="BB46" s="259" t="s">
        <v>385</v>
      </c>
      <c r="BC46" s="248" t="s">
        <v>81</v>
      </c>
    </row>
    <row r="47" spans="1:55" s="148" customFormat="1" ht="183.6" customHeight="1" x14ac:dyDescent="0.3">
      <c r="A47" s="287"/>
      <c r="B47" s="287"/>
      <c r="C47" s="287"/>
      <c r="D47" s="287"/>
      <c r="E47" s="287"/>
      <c r="F47" s="287"/>
      <c r="G47" s="287"/>
      <c r="H47" s="340"/>
      <c r="I47" s="287"/>
      <c r="J47" s="346"/>
      <c r="K47" s="349"/>
      <c r="L47" s="343"/>
      <c r="M47" s="343"/>
      <c r="N47" s="343"/>
      <c r="O47" s="343"/>
      <c r="P47" s="293"/>
      <c r="Q47" s="14" t="s">
        <v>425</v>
      </c>
      <c r="R47" s="14" t="s">
        <v>426</v>
      </c>
      <c r="S47" s="14" t="s">
        <v>66</v>
      </c>
      <c r="T47" s="139">
        <v>0</v>
      </c>
      <c r="U47" s="16">
        <f t="shared" ref="U47:U50" si="13">Y47</f>
        <v>4001</v>
      </c>
      <c r="V47" s="140" t="s">
        <v>427</v>
      </c>
      <c r="W47" s="141" t="s">
        <v>428</v>
      </c>
      <c r="X47" s="142">
        <v>4000</v>
      </c>
      <c r="Y47" s="19">
        <v>4001</v>
      </c>
      <c r="Z47" s="143">
        <v>5000</v>
      </c>
      <c r="AA47" s="144">
        <v>269</v>
      </c>
      <c r="AB47" s="144">
        <v>3368</v>
      </c>
      <c r="AC47" s="32"/>
      <c r="AD47" s="145">
        <v>4575</v>
      </c>
      <c r="AE47" s="143"/>
      <c r="AF47" s="24">
        <f t="shared" si="8"/>
        <v>8212</v>
      </c>
      <c r="AG47" s="139">
        <v>4000</v>
      </c>
      <c r="AH47" s="139"/>
      <c r="AI47" s="139">
        <v>4000</v>
      </c>
      <c r="AJ47" s="139"/>
      <c r="AK47" s="140" t="s">
        <v>429</v>
      </c>
      <c r="AL47" s="140" t="s">
        <v>430</v>
      </c>
      <c r="AM47" s="146" t="s">
        <v>431</v>
      </c>
      <c r="AN47" s="146" t="s">
        <v>432</v>
      </c>
      <c r="AO47" s="147" t="s">
        <v>433</v>
      </c>
      <c r="AP47" s="147" t="s">
        <v>434</v>
      </c>
      <c r="AQ47" s="139"/>
      <c r="AR47" s="16">
        <f t="shared" si="10"/>
        <v>17000</v>
      </c>
      <c r="AS47" s="16">
        <f t="shared" si="11"/>
        <v>12213</v>
      </c>
      <c r="AT47" s="293"/>
      <c r="AU47" s="134" t="s">
        <v>412</v>
      </c>
      <c r="AV47" s="243" t="s">
        <v>413</v>
      </c>
      <c r="AW47" s="262"/>
      <c r="AX47" s="244" t="s">
        <v>77</v>
      </c>
      <c r="AY47" s="263" t="s">
        <v>414</v>
      </c>
      <c r="AZ47" s="261" t="s">
        <v>415</v>
      </c>
      <c r="BA47" s="244" t="s">
        <v>79</v>
      </c>
      <c r="BB47" s="259" t="s">
        <v>385</v>
      </c>
      <c r="BC47" s="248" t="s">
        <v>81</v>
      </c>
    </row>
    <row r="48" spans="1:55" ht="285.60000000000002" x14ac:dyDescent="0.3">
      <c r="A48" s="288"/>
      <c r="B48" s="288"/>
      <c r="C48" s="288"/>
      <c r="D48" s="288"/>
      <c r="E48" s="288"/>
      <c r="F48" s="288"/>
      <c r="G48" s="288"/>
      <c r="H48" s="341"/>
      <c r="I48" s="288"/>
      <c r="J48" s="347"/>
      <c r="K48" s="350"/>
      <c r="L48" s="344"/>
      <c r="M48" s="344"/>
      <c r="N48" s="344"/>
      <c r="O48" s="344"/>
      <c r="P48" s="294"/>
      <c r="Q48" s="14" t="s">
        <v>435</v>
      </c>
      <c r="R48" s="14" t="s">
        <v>435</v>
      </c>
      <c r="S48" s="14" t="s">
        <v>137</v>
      </c>
      <c r="T48" s="139">
        <v>651</v>
      </c>
      <c r="U48" s="16">
        <f t="shared" si="13"/>
        <v>809</v>
      </c>
      <c r="V48" s="140" t="s">
        <v>436</v>
      </c>
      <c r="W48" s="140" t="s">
        <v>437</v>
      </c>
      <c r="X48" s="142">
        <v>800</v>
      </c>
      <c r="Y48" s="19">
        <v>809</v>
      </c>
      <c r="Z48" s="143">
        <v>800</v>
      </c>
      <c r="AA48" s="144">
        <v>225</v>
      </c>
      <c r="AB48" s="144">
        <v>338</v>
      </c>
      <c r="AC48" s="28"/>
      <c r="AD48" s="145">
        <v>218</v>
      </c>
      <c r="AE48" s="143"/>
      <c r="AF48" s="24">
        <f t="shared" si="8"/>
        <v>781</v>
      </c>
      <c r="AG48" s="139">
        <v>800</v>
      </c>
      <c r="AH48" s="139"/>
      <c r="AI48" s="139">
        <v>800</v>
      </c>
      <c r="AJ48" s="139"/>
      <c r="AK48" s="140" t="s">
        <v>438</v>
      </c>
      <c r="AL48" s="140" t="s">
        <v>439</v>
      </c>
      <c r="AM48" s="146" t="s">
        <v>440</v>
      </c>
      <c r="AN48" s="146" t="s">
        <v>432</v>
      </c>
      <c r="AO48" s="147" t="s">
        <v>441</v>
      </c>
      <c r="AP48" s="147" t="s">
        <v>434</v>
      </c>
      <c r="AQ48" s="139"/>
      <c r="AR48" s="16">
        <f t="shared" si="10"/>
        <v>800</v>
      </c>
      <c r="AS48" s="16">
        <f t="shared" si="11"/>
        <v>781</v>
      </c>
      <c r="AT48" s="294"/>
      <c r="AU48" s="134" t="s">
        <v>412</v>
      </c>
      <c r="AV48" s="243" t="s">
        <v>413</v>
      </c>
      <c r="AW48" s="244"/>
      <c r="AX48" s="244" t="s">
        <v>77</v>
      </c>
      <c r="AY48" s="263" t="s">
        <v>414</v>
      </c>
      <c r="AZ48" s="261" t="s">
        <v>415</v>
      </c>
      <c r="BA48" s="244" t="s">
        <v>79</v>
      </c>
      <c r="BB48" s="259" t="s">
        <v>385</v>
      </c>
      <c r="BC48" s="248" t="s">
        <v>81</v>
      </c>
    </row>
    <row r="49" spans="1:55" ht="409.6" x14ac:dyDescent="0.3">
      <c r="A49" s="149" t="s">
        <v>442</v>
      </c>
      <c r="B49" s="149" t="s">
        <v>443</v>
      </c>
      <c r="C49" s="149" t="s">
        <v>56</v>
      </c>
      <c r="D49" s="149" t="s">
        <v>444</v>
      </c>
      <c r="E49" s="149" t="s">
        <v>445</v>
      </c>
      <c r="F49" s="149" t="s">
        <v>446</v>
      </c>
      <c r="G49" s="149" t="s">
        <v>60</v>
      </c>
      <c r="H49" s="149" t="s">
        <v>447</v>
      </c>
      <c r="I49" s="149" t="s">
        <v>370</v>
      </c>
      <c r="J49" s="35">
        <v>30908200346</v>
      </c>
      <c r="K49" s="35">
        <v>25199465325.68</v>
      </c>
      <c r="L49" s="150">
        <v>260000000000</v>
      </c>
      <c r="M49" s="151">
        <v>46188133374.330002</v>
      </c>
      <c r="N49" s="152" t="s">
        <v>448</v>
      </c>
      <c r="O49" s="152" t="s">
        <v>449</v>
      </c>
      <c r="P49" s="116" t="s">
        <v>450</v>
      </c>
      <c r="Q49" s="116" t="s">
        <v>451</v>
      </c>
      <c r="R49" s="116" t="s">
        <v>452</v>
      </c>
      <c r="S49" s="153" t="s">
        <v>66</v>
      </c>
      <c r="T49" s="139">
        <v>0</v>
      </c>
      <c r="U49" s="16">
        <v>0</v>
      </c>
      <c r="V49" s="140" t="s">
        <v>453</v>
      </c>
      <c r="W49" s="140" t="s">
        <v>380</v>
      </c>
      <c r="X49" s="142">
        <v>70000</v>
      </c>
      <c r="Y49" s="19">
        <v>47230</v>
      </c>
      <c r="Z49" s="143">
        <v>235709</v>
      </c>
      <c r="AA49" s="144">
        <v>0</v>
      </c>
      <c r="AB49" s="144">
        <v>36529</v>
      </c>
      <c r="AC49" s="32"/>
      <c r="AD49" s="145">
        <v>22912</v>
      </c>
      <c r="AE49" s="143"/>
      <c r="AF49" s="24">
        <f t="shared" si="8"/>
        <v>59441</v>
      </c>
      <c r="AG49" s="139">
        <v>183802</v>
      </c>
      <c r="AH49" s="154">
        <v>0</v>
      </c>
      <c r="AI49" s="139">
        <v>87289</v>
      </c>
      <c r="AJ49" s="154">
        <v>0</v>
      </c>
      <c r="AK49" s="155" t="s">
        <v>454</v>
      </c>
      <c r="AL49" s="140" t="s">
        <v>455</v>
      </c>
      <c r="AM49" s="146" t="s">
        <v>456</v>
      </c>
      <c r="AN49" s="140" t="s">
        <v>457</v>
      </c>
      <c r="AO49" s="147" t="s">
        <v>458</v>
      </c>
      <c r="AP49" s="147" t="s">
        <v>459</v>
      </c>
      <c r="AQ49" s="154"/>
      <c r="AR49" s="139">
        <f t="shared" si="10"/>
        <v>576800</v>
      </c>
      <c r="AS49" s="16">
        <f t="shared" si="11"/>
        <v>106671</v>
      </c>
      <c r="AT49" s="14" t="s">
        <v>460</v>
      </c>
      <c r="AU49" s="156" t="s">
        <v>460</v>
      </c>
      <c r="AV49" s="194" t="s">
        <v>461</v>
      </c>
      <c r="AW49" s="244"/>
      <c r="AX49" s="244" t="s">
        <v>77</v>
      </c>
      <c r="AY49" s="351"/>
      <c r="AZ49" s="264" t="s">
        <v>247</v>
      </c>
      <c r="BA49" s="244" t="s">
        <v>79</v>
      </c>
      <c r="BB49" s="259" t="s">
        <v>385</v>
      </c>
      <c r="BC49" s="248" t="s">
        <v>81</v>
      </c>
    </row>
    <row r="50" spans="1:55" ht="244.8" x14ac:dyDescent="0.3">
      <c r="A50" s="33" t="s">
        <v>54</v>
      </c>
      <c r="B50" s="33" t="s">
        <v>366</v>
      </c>
      <c r="C50" s="33" t="s">
        <v>56</v>
      </c>
      <c r="D50" s="33" t="s">
        <v>176</v>
      </c>
      <c r="E50" s="33" t="s">
        <v>462</v>
      </c>
      <c r="F50" s="33" t="s">
        <v>463</v>
      </c>
      <c r="G50" s="33" t="s">
        <v>60</v>
      </c>
      <c r="H50" s="33" t="s">
        <v>61</v>
      </c>
      <c r="I50" s="33" t="s">
        <v>370</v>
      </c>
      <c r="J50" s="157">
        <f>'[3]1. Iniciativas-PA (2)'!M16</f>
        <v>6050000000</v>
      </c>
      <c r="K50" s="157">
        <f>'[3]1. Iniciativas-PA (2)'!N16</f>
        <v>0</v>
      </c>
      <c r="L50" s="158">
        <v>12824700000</v>
      </c>
      <c r="M50" s="158">
        <v>7106320400</v>
      </c>
      <c r="N50" s="158">
        <f>(L50*0.03)+L50</f>
        <v>13209441000</v>
      </c>
      <c r="O50" s="158">
        <f>(N50*0.03)+N50</f>
        <v>13605724230</v>
      </c>
      <c r="P50" s="15" t="s">
        <v>371</v>
      </c>
      <c r="Q50" s="15" t="s">
        <v>464</v>
      </c>
      <c r="R50" s="15" t="s">
        <v>465</v>
      </c>
      <c r="S50" s="15" t="s">
        <v>66</v>
      </c>
      <c r="T50" s="16">
        <v>0</v>
      </c>
      <c r="U50" s="16">
        <f t="shared" si="13"/>
        <v>835531</v>
      </c>
      <c r="V50" s="17" t="s">
        <v>466</v>
      </c>
      <c r="W50" s="17" t="s">
        <v>467</v>
      </c>
      <c r="X50" s="18">
        <v>700000</v>
      </c>
      <c r="Y50" s="18">
        <v>835531</v>
      </c>
      <c r="Z50" s="20">
        <v>1100000</v>
      </c>
      <c r="AA50" s="21">
        <v>0</v>
      </c>
      <c r="AB50" s="117">
        <v>19973</v>
      </c>
      <c r="AC50" s="32"/>
      <c r="AD50" s="23">
        <v>434382</v>
      </c>
      <c r="AE50" s="20"/>
      <c r="AF50" s="24">
        <f t="shared" si="8"/>
        <v>454355</v>
      </c>
      <c r="AG50" s="16">
        <v>1400000</v>
      </c>
      <c r="AH50" s="16">
        <v>0</v>
      </c>
      <c r="AI50" s="16">
        <v>1000000</v>
      </c>
      <c r="AJ50" s="16">
        <v>0</v>
      </c>
      <c r="AK50" s="159" t="s">
        <v>468</v>
      </c>
      <c r="AL50" s="17" t="s">
        <v>469</v>
      </c>
      <c r="AM50" s="25" t="s">
        <v>470</v>
      </c>
      <c r="AN50" s="25" t="s">
        <v>61</v>
      </c>
      <c r="AO50" s="24" t="s">
        <v>471</v>
      </c>
      <c r="AP50" s="24" t="s">
        <v>61</v>
      </c>
      <c r="AQ50" s="16"/>
      <c r="AR50" s="16">
        <f t="shared" si="10"/>
        <v>4200000</v>
      </c>
      <c r="AS50" s="16">
        <f t="shared" si="11"/>
        <v>1289886</v>
      </c>
      <c r="AT50" s="15" t="s">
        <v>375</v>
      </c>
      <c r="AU50" s="115" t="s">
        <v>375</v>
      </c>
      <c r="AV50" s="194" t="s">
        <v>472</v>
      </c>
      <c r="AW50" s="244"/>
      <c r="AX50" s="244" t="s">
        <v>77</v>
      </c>
      <c r="AY50" s="351"/>
      <c r="AZ50" s="264" t="s">
        <v>247</v>
      </c>
      <c r="BA50" s="244" t="s">
        <v>79</v>
      </c>
      <c r="BB50" s="259" t="s">
        <v>385</v>
      </c>
      <c r="BC50" s="248" t="s">
        <v>81</v>
      </c>
    </row>
    <row r="51" spans="1:55" ht="265.2" customHeight="1" x14ac:dyDescent="0.35">
      <c r="A51" s="352" t="s">
        <v>395</v>
      </c>
      <c r="B51" s="352" t="s">
        <v>473</v>
      </c>
      <c r="C51" s="352" t="s">
        <v>61</v>
      </c>
      <c r="D51" s="352" t="s">
        <v>397</v>
      </c>
      <c r="E51" s="352" t="s">
        <v>474</v>
      </c>
      <c r="F51" s="352" t="s">
        <v>475</v>
      </c>
      <c r="G51" s="352" t="s">
        <v>60</v>
      </c>
      <c r="H51" s="352" t="s">
        <v>61</v>
      </c>
      <c r="I51" s="352" t="s">
        <v>61</v>
      </c>
      <c r="J51" s="353"/>
      <c r="K51" s="332"/>
      <c r="L51" s="354"/>
      <c r="M51" s="354"/>
      <c r="N51" s="351"/>
      <c r="O51" s="351"/>
      <c r="P51" s="327" t="s">
        <v>476</v>
      </c>
      <c r="Q51" s="327" t="s">
        <v>477</v>
      </c>
      <c r="R51" s="86" t="s">
        <v>478</v>
      </c>
      <c r="S51" s="86" t="s">
        <v>102</v>
      </c>
      <c r="T51" s="92">
        <v>3</v>
      </c>
      <c r="U51" s="92">
        <v>3</v>
      </c>
      <c r="V51" s="96" t="s">
        <v>479</v>
      </c>
      <c r="W51" s="96" t="s">
        <v>480</v>
      </c>
      <c r="X51" s="18">
        <v>3</v>
      </c>
      <c r="Y51" s="19">
        <v>3</v>
      </c>
      <c r="Z51" s="88">
        <v>3</v>
      </c>
      <c r="AA51" s="89">
        <v>0</v>
      </c>
      <c r="AB51" s="89">
        <v>3</v>
      </c>
      <c r="AC51" s="32"/>
      <c r="AD51" s="91">
        <v>3</v>
      </c>
      <c r="AE51" s="88"/>
      <c r="AF51" s="24">
        <f t="shared" si="8"/>
        <v>6</v>
      </c>
      <c r="AG51" s="92">
        <v>3</v>
      </c>
      <c r="AH51" s="92"/>
      <c r="AI51" s="92">
        <v>3</v>
      </c>
      <c r="AJ51" s="92"/>
      <c r="AK51" s="89" t="s">
        <v>481</v>
      </c>
      <c r="AL51" s="96" t="s">
        <v>482</v>
      </c>
      <c r="AM51" s="93" t="s">
        <v>483</v>
      </c>
      <c r="AN51" s="96" t="s">
        <v>457</v>
      </c>
      <c r="AO51" s="94" t="s">
        <v>484</v>
      </c>
      <c r="AP51" s="94" t="s">
        <v>61</v>
      </c>
      <c r="AQ51" s="92"/>
      <c r="AR51" s="16">
        <f t="shared" si="10"/>
        <v>3</v>
      </c>
      <c r="AS51" s="16">
        <f t="shared" si="11"/>
        <v>6</v>
      </c>
      <c r="AT51" s="328" t="s">
        <v>485</v>
      </c>
      <c r="AU51" s="86" t="s">
        <v>485</v>
      </c>
      <c r="AV51" s="194" t="s">
        <v>486</v>
      </c>
      <c r="AW51" s="244"/>
      <c r="AX51" s="244" t="s">
        <v>77</v>
      </c>
      <c r="AY51" s="351"/>
      <c r="AZ51" s="264" t="s">
        <v>247</v>
      </c>
      <c r="BA51" s="244" t="s">
        <v>79</v>
      </c>
      <c r="BB51" s="265"/>
      <c r="BC51" s="86" t="s">
        <v>485</v>
      </c>
    </row>
    <row r="52" spans="1:55" ht="110.4" customHeight="1" x14ac:dyDescent="0.35">
      <c r="A52" s="352"/>
      <c r="B52" s="352"/>
      <c r="C52" s="352"/>
      <c r="D52" s="352"/>
      <c r="E52" s="352"/>
      <c r="F52" s="352"/>
      <c r="G52" s="352"/>
      <c r="H52" s="352"/>
      <c r="I52" s="352"/>
      <c r="J52" s="353"/>
      <c r="K52" s="333"/>
      <c r="L52" s="354"/>
      <c r="M52" s="354"/>
      <c r="N52" s="351"/>
      <c r="O52" s="351"/>
      <c r="P52" s="327"/>
      <c r="Q52" s="327"/>
      <c r="R52" s="86" t="s">
        <v>487</v>
      </c>
      <c r="S52" s="86" t="s">
        <v>137</v>
      </c>
      <c r="T52" s="92">
        <v>150</v>
      </c>
      <c r="U52" s="92">
        <v>150</v>
      </c>
      <c r="V52" s="96" t="s">
        <v>488</v>
      </c>
      <c r="W52" s="96" t="s">
        <v>489</v>
      </c>
      <c r="X52" s="18">
        <v>124</v>
      </c>
      <c r="Y52" s="19">
        <v>124</v>
      </c>
      <c r="Z52" s="88">
        <v>120</v>
      </c>
      <c r="AA52" s="89">
        <v>0</v>
      </c>
      <c r="AB52" s="89">
        <v>60</v>
      </c>
      <c r="AC52" s="32"/>
      <c r="AD52" s="91">
        <v>33</v>
      </c>
      <c r="AE52" s="88"/>
      <c r="AF52" s="24">
        <f t="shared" si="8"/>
        <v>93</v>
      </c>
      <c r="AG52" s="92">
        <v>124</v>
      </c>
      <c r="AH52" s="92"/>
      <c r="AI52" s="92">
        <v>127</v>
      </c>
      <c r="AJ52" s="92"/>
      <c r="AK52" s="89" t="s">
        <v>481</v>
      </c>
      <c r="AL52" s="96" t="s">
        <v>482</v>
      </c>
      <c r="AM52" s="93" t="s">
        <v>490</v>
      </c>
      <c r="AN52" s="96" t="s">
        <v>457</v>
      </c>
      <c r="AO52" s="94" t="s">
        <v>491</v>
      </c>
      <c r="AP52" s="94" t="s">
        <v>61</v>
      </c>
      <c r="AQ52" s="92"/>
      <c r="AR52" s="16">
        <f t="shared" si="10"/>
        <v>127</v>
      </c>
      <c r="AS52" s="16">
        <f t="shared" si="11"/>
        <v>93</v>
      </c>
      <c r="AT52" s="329"/>
      <c r="AU52" s="86" t="s">
        <v>485</v>
      </c>
      <c r="AV52" s="194" t="s">
        <v>486</v>
      </c>
      <c r="AW52" s="244"/>
      <c r="AX52" s="244" t="s">
        <v>77</v>
      </c>
      <c r="AY52" s="351"/>
      <c r="AZ52" s="264" t="s">
        <v>247</v>
      </c>
      <c r="BA52" s="244" t="s">
        <v>79</v>
      </c>
      <c r="BB52" s="265"/>
      <c r="BC52" s="86" t="s">
        <v>485</v>
      </c>
    </row>
    <row r="53" spans="1:55" ht="367.2" x14ac:dyDescent="0.35">
      <c r="A53" s="352"/>
      <c r="B53" s="352"/>
      <c r="C53" s="352"/>
      <c r="D53" s="352"/>
      <c r="E53" s="352"/>
      <c r="F53" s="352"/>
      <c r="G53" s="352"/>
      <c r="H53" s="352"/>
      <c r="I53" s="352" t="s">
        <v>61</v>
      </c>
      <c r="J53" s="353"/>
      <c r="K53" s="333"/>
      <c r="L53" s="354"/>
      <c r="M53" s="354"/>
      <c r="N53" s="351"/>
      <c r="O53" s="351"/>
      <c r="P53" s="327"/>
      <c r="Q53" s="327"/>
      <c r="R53" s="86" t="s">
        <v>492</v>
      </c>
      <c r="S53" s="86" t="s">
        <v>102</v>
      </c>
      <c r="T53" s="92">
        <v>0</v>
      </c>
      <c r="U53" s="16">
        <f t="shared" ref="U53" si="14">Y53</f>
        <v>1</v>
      </c>
      <c r="V53" s="96" t="s">
        <v>493</v>
      </c>
      <c r="W53" s="96" t="s">
        <v>494</v>
      </c>
      <c r="X53" s="18">
        <v>1</v>
      </c>
      <c r="Y53" s="19">
        <v>1</v>
      </c>
      <c r="Z53" s="88">
        <v>1</v>
      </c>
      <c r="AA53" s="89">
        <v>0</v>
      </c>
      <c r="AB53" s="89">
        <v>1</v>
      </c>
      <c r="AC53" s="32"/>
      <c r="AD53" s="91">
        <v>1</v>
      </c>
      <c r="AE53" s="88"/>
      <c r="AF53" s="24">
        <f t="shared" si="8"/>
        <v>2</v>
      </c>
      <c r="AG53" s="92">
        <v>1</v>
      </c>
      <c r="AH53" s="92"/>
      <c r="AI53" s="92">
        <v>1</v>
      </c>
      <c r="AJ53" s="92"/>
      <c r="AK53" s="89" t="s">
        <v>481</v>
      </c>
      <c r="AL53" s="96" t="s">
        <v>482</v>
      </c>
      <c r="AM53" s="93" t="s">
        <v>495</v>
      </c>
      <c r="AN53" s="96" t="s">
        <v>457</v>
      </c>
      <c r="AO53" s="94" t="s">
        <v>496</v>
      </c>
      <c r="AP53" s="94" t="s">
        <v>61</v>
      </c>
      <c r="AQ53" s="92"/>
      <c r="AR53" s="16">
        <f t="shared" si="10"/>
        <v>1</v>
      </c>
      <c r="AS53" s="16">
        <f t="shared" si="11"/>
        <v>2</v>
      </c>
      <c r="AT53" s="329"/>
      <c r="AU53" s="86" t="s">
        <v>485</v>
      </c>
      <c r="AV53" s="194" t="s">
        <v>486</v>
      </c>
      <c r="AW53" s="244"/>
      <c r="AX53" s="244" t="s">
        <v>77</v>
      </c>
      <c r="AY53" s="351"/>
      <c r="AZ53" s="264" t="s">
        <v>247</v>
      </c>
      <c r="BA53" s="244" t="s">
        <v>79</v>
      </c>
      <c r="BB53" s="265"/>
      <c r="BC53" s="86" t="s">
        <v>485</v>
      </c>
    </row>
    <row r="54" spans="1:55" s="9" customFormat="1" ht="210.75" customHeight="1" x14ac:dyDescent="0.3">
      <c r="A54" s="352"/>
      <c r="B54" s="352"/>
      <c r="C54" s="352"/>
      <c r="D54" s="352"/>
      <c r="E54" s="352"/>
      <c r="F54" s="352"/>
      <c r="G54" s="352"/>
      <c r="H54" s="352"/>
      <c r="I54" s="352"/>
      <c r="J54" s="353"/>
      <c r="K54" s="333"/>
      <c r="L54" s="354"/>
      <c r="M54" s="354"/>
      <c r="N54" s="351"/>
      <c r="O54" s="351"/>
      <c r="P54" s="327"/>
      <c r="Q54" s="327" t="s">
        <v>497</v>
      </c>
      <c r="R54" s="86" t="s">
        <v>498</v>
      </c>
      <c r="S54" s="86" t="s">
        <v>499</v>
      </c>
      <c r="T54" s="92">
        <v>14</v>
      </c>
      <c r="U54" s="92">
        <v>14</v>
      </c>
      <c r="V54" s="96" t="s">
        <v>500</v>
      </c>
      <c r="W54" s="96" t="s">
        <v>501</v>
      </c>
      <c r="X54" s="18">
        <v>12</v>
      </c>
      <c r="Y54" s="19">
        <v>12</v>
      </c>
      <c r="Z54" s="88">
        <v>11</v>
      </c>
      <c r="AA54" s="89">
        <v>3</v>
      </c>
      <c r="AB54" s="89">
        <v>3</v>
      </c>
      <c r="AC54" s="28"/>
      <c r="AD54" s="91">
        <v>3</v>
      </c>
      <c r="AE54" s="88"/>
      <c r="AF54" s="24">
        <f t="shared" si="8"/>
        <v>9</v>
      </c>
      <c r="AG54" s="92">
        <v>12</v>
      </c>
      <c r="AH54" s="92"/>
      <c r="AI54" s="92">
        <v>12</v>
      </c>
      <c r="AJ54" s="92"/>
      <c r="AK54" s="89" t="s">
        <v>502</v>
      </c>
      <c r="AL54" s="96" t="s">
        <v>503</v>
      </c>
      <c r="AM54" s="93" t="s">
        <v>504</v>
      </c>
      <c r="AN54" s="96" t="s">
        <v>457</v>
      </c>
      <c r="AO54" s="160" t="s">
        <v>505</v>
      </c>
      <c r="AP54" s="94" t="s">
        <v>61</v>
      </c>
      <c r="AQ54" s="92"/>
      <c r="AR54" s="16">
        <f t="shared" si="10"/>
        <v>47</v>
      </c>
      <c r="AS54" s="16">
        <f t="shared" si="11"/>
        <v>21</v>
      </c>
      <c r="AT54" s="329"/>
      <c r="AU54" s="86" t="s">
        <v>485</v>
      </c>
      <c r="AV54" s="194" t="s">
        <v>486</v>
      </c>
      <c r="AW54" s="244"/>
      <c r="AX54" s="244" t="s">
        <v>77</v>
      </c>
      <c r="AY54" s="351"/>
      <c r="AZ54" s="264" t="s">
        <v>247</v>
      </c>
      <c r="BA54" s="244" t="s">
        <v>79</v>
      </c>
      <c r="BB54" s="266"/>
      <c r="BC54" s="86" t="s">
        <v>485</v>
      </c>
    </row>
    <row r="55" spans="1:55" ht="409.6" x14ac:dyDescent="0.3">
      <c r="A55" s="352"/>
      <c r="B55" s="352"/>
      <c r="C55" s="352"/>
      <c r="D55" s="352"/>
      <c r="E55" s="352"/>
      <c r="F55" s="352"/>
      <c r="G55" s="352"/>
      <c r="H55" s="352"/>
      <c r="I55" s="352"/>
      <c r="J55" s="353"/>
      <c r="K55" s="333"/>
      <c r="L55" s="354"/>
      <c r="M55" s="354"/>
      <c r="N55" s="351"/>
      <c r="O55" s="351"/>
      <c r="P55" s="327"/>
      <c r="Q55" s="327"/>
      <c r="R55" s="86" t="s">
        <v>506</v>
      </c>
      <c r="S55" s="86" t="s">
        <v>102</v>
      </c>
      <c r="T55" s="92">
        <v>0</v>
      </c>
      <c r="U55" s="16">
        <f t="shared" ref="U55" si="15">Y55</f>
        <v>1</v>
      </c>
      <c r="V55" s="96" t="s">
        <v>507</v>
      </c>
      <c r="W55" s="96" t="s">
        <v>508</v>
      </c>
      <c r="X55" s="18">
        <v>1</v>
      </c>
      <c r="Y55" s="19">
        <v>1</v>
      </c>
      <c r="Z55" s="88">
        <v>1</v>
      </c>
      <c r="AA55" s="161">
        <v>0.25</v>
      </c>
      <c r="AB55" s="161">
        <v>0.25</v>
      </c>
      <c r="AC55" s="32"/>
      <c r="AD55" s="162">
        <v>0.25</v>
      </c>
      <c r="AE55" s="88"/>
      <c r="AF55" s="79">
        <f>AA55+AB55+AD55+AE55</f>
        <v>0.75</v>
      </c>
      <c r="AG55" s="92">
        <v>1</v>
      </c>
      <c r="AH55" s="92"/>
      <c r="AI55" s="92">
        <v>1</v>
      </c>
      <c r="AJ55" s="92"/>
      <c r="AK55" s="89" t="s">
        <v>509</v>
      </c>
      <c r="AL55" s="96" t="s">
        <v>510</v>
      </c>
      <c r="AM55" s="93" t="s">
        <v>511</v>
      </c>
      <c r="AN55" s="96" t="s">
        <v>457</v>
      </c>
      <c r="AO55" s="94" t="s">
        <v>512</v>
      </c>
      <c r="AP55" s="94" t="s">
        <v>61</v>
      </c>
      <c r="AQ55" s="92"/>
      <c r="AR55" s="16">
        <f t="shared" si="10"/>
        <v>1</v>
      </c>
      <c r="AS55" s="16">
        <f t="shared" si="11"/>
        <v>0.75</v>
      </c>
      <c r="AT55" s="329"/>
      <c r="AU55" s="86" t="s">
        <v>485</v>
      </c>
      <c r="AV55" s="194" t="s">
        <v>486</v>
      </c>
      <c r="AW55" s="244"/>
      <c r="AX55" s="244" t="s">
        <v>77</v>
      </c>
      <c r="AY55" s="245"/>
      <c r="AZ55" s="264" t="s">
        <v>247</v>
      </c>
      <c r="BA55" s="244" t="s">
        <v>79</v>
      </c>
      <c r="BB55" s="266"/>
      <c r="BC55" s="86" t="s">
        <v>485</v>
      </c>
    </row>
    <row r="56" spans="1:55" ht="102" x14ac:dyDescent="0.3">
      <c r="A56" s="327"/>
      <c r="B56" s="327"/>
      <c r="C56" s="327"/>
      <c r="D56" s="327"/>
      <c r="E56" s="327"/>
      <c r="F56" s="327"/>
      <c r="G56" s="327"/>
      <c r="H56" s="327"/>
      <c r="I56" s="327"/>
      <c r="J56" s="353"/>
      <c r="K56" s="334"/>
      <c r="L56" s="354"/>
      <c r="M56" s="354"/>
      <c r="N56" s="351"/>
      <c r="O56" s="351"/>
      <c r="P56" s="327"/>
      <c r="Q56" s="163" t="s">
        <v>513</v>
      </c>
      <c r="R56" s="163" t="s">
        <v>514</v>
      </c>
      <c r="S56" s="163" t="s">
        <v>102</v>
      </c>
      <c r="T56" s="164">
        <v>3</v>
      </c>
      <c r="U56" s="164">
        <v>3</v>
      </c>
      <c r="V56" s="165"/>
      <c r="W56" s="165"/>
      <c r="X56" s="18">
        <v>1</v>
      </c>
      <c r="Y56" s="19">
        <v>1</v>
      </c>
      <c r="Z56" s="18" t="s">
        <v>172</v>
      </c>
      <c r="AA56" s="18"/>
      <c r="AB56" s="18"/>
      <c r="AC56" s="18"/>
      <c r="AD56" s="18" t="s">
        <v>172</v>
      </c>
      <c r="AE56" s="18"/>
      <c r="AF56" s="18"/>
      <c r="AG56" s="18" t="s">
        <v>172</v>
      </c>
      <c r="AH56" s="92"/>
      <c r="AI56" s="18" t="s">
        <v>172</v>
      </c>
      <c r="AJ56" s="92"/>
      <c r="AK56" s="18" t="s">
        <v>174</v>
      </c>
      <c r="AL56" s="18" t="s">
        <v>174</v>
      </c>
      <c r="AM56" s="18" t="s">
        <v>175</v>
      </c>
      <c r="AN56" s="18" t="s">
        <v>175</v>
      </c>
      <c r="AO56" s="18" t="s">
        <v>175</v>
      </c>
      <c r="AP56" s="18" t="s">
        <v>175</v>
      </c>
      <c r="AQ56" s="92"/>
      <c r="AR56" s="18">
        <v>1</v>
      </c>
      <c r="AS56" s="18">
        <v>1</v>
      </c>
      <c r="AT56" s="330"/>
      <c r="AU56" s="86" t="s">
        <v>485</v>
      </c>
      <c r="AV56" s="194" t="s">
        <v>486</v>
      </c>
      <c r="AW56" s="244"/>
      <c r="AX56" s="244" t="s">
        <v>77</v>
      </c>
      <c r="AY56" s="245"/>
      <c r="AZ56" s="264" t="s">
        <v>247</v>
      </c>
      <c r="BA56" s="244" t="s">
        <v>79</v>
      </c>
      <c r="BB56" s="266"/>
      <c r="BC56" s="86" t="s">
        <v>485</v>
      </c>
    </row>
    <row r="57" spans="1:55" ht="204" customHeight="1" x14ac:dyDescent="0.3">
      <c r="A57" s="286" t="s">
        <v>54</v>
      </c>
      <c r="B57" s="286" t="s">
        <v>515</v>
      </c>
      <c r="C57" s="286" t="s">
        <v>56</v>
      </c>
      <c r="D57" s="286" t="s">
        <v>397</v>
      </c>
      <c r="E57" s="286" t="s">
        <v>516</v>
      </c>
      <c r="F57" s="286" t="s">
        <v>517</v>
      </c>
      <c r="G57" s="286" t="s">
        <v>60</v>
      </c>
      <c r="H57" s="286" t="s">
        <v>518</v>
      </c>
      <c r="I57" s="286" t="s">
        <v>519</v>
      </c>
      <c r="J57" s="358">
        <v>6830016667</v>
      </c>
      <c r="K57" s="348">
        <v>6822825000</v>
      </c>
      <c r="L57" s="355">
        <v>18475011000</v>
      </c>
      <c r="M57" s="355">
        <v>509139434</v>
      </c>
      <c r="N57" s="355">
        <f>(L57*0.03)+L57</f>
        <v>19029261330</v>
      </c>
      <c r="O57" s="355">
        <f>(N57*0.03)+N57</f>
        <v>19600139169.900002</v>
      </c>
      <c r="P57" s="292" t="s">
        <v>520</v>
      </c>
      <c r="Q57" s="15" t="s">
        <v>521</v>
      </c>
      <c r="R57" s="15" t="s">
        <v>522</v>
      </c>
      <c r="S57" s="15" t="s">
        <v>102</v>
      </c>
      <c r="T57" s="15">
        <v>0</v>
      </c>
      <c r="U57" s="49">
        <v>1</v>
      </c>
      <c r="V57" s="50" t="s">
        <v>523</v>
      </c>
      <c r="W57" s="50" t="s">
        <v>524</v>
      </c>
      <c r="X57" s="168">
        <v>1</v>
      </c>
      <c r="Y57" s="168">
        <v>1</v>
      </c>
      <c r="Z57" s="127">
        <v>1</v>
      </c>
      <c r="AA57" s="169">
        <v>1</v>
      </c>
      <c r="AB57" s="169">
        <v>1</v>
      </c>
      <c r="AC57" s="81"/>
      <c r="AD57" s="170">
        <v>1</v>
      </c>
      <c r="AE57" s="127"/>
      <c r="AF57" s="47">
        <f>AA57</f>
        <v>1</v>
      </c>
      <c r="AG57" s="49">
        <v>1</v>
      </c>
      <c r="AH57" s="15">
        <v>0</v>
      </c>
      <c r="AI57" s="49">
        <v>1</v>
      </c>
      <c r="AJ57" s="15">
        <v>0</v>
      </c>
      <c r="AK57" s="56" t="s">
        <v>525</v>
      </c>
      <c r="AL57" s="56" t="s">
        <v>526</v>
      </c>
      <c r="AM57" s="171" t="s">
        <v>525</v>
      </c>
      <c r="AN57" s="171" t="s">
        <v>526</v>
      </c>
      <c r="AO57" s="172" t="s">
        <v>527</v>
      </c>
      <c r="AP57" s="173" t="s">
        <v>528</v>
      </c>
      <c r="AQ57" s="15"/>
      <c r="AR57" s="49">
        <f t="shared" ref="AR57:AR74" si="16">+_xlfn.IFS(S57="Acumulado",X57+Z57+AG57+AI57,S57="Capacidad",AI57,S57="Flujo",AI57,S57="Reducción",AI57,S57="Stock",AI57)</f>
        <v>1</v>
      </c>
      <c r="AS57" s="49">
        <f t="shared" ref="AS57:AS62" si="17">+_xlfn.IFS(S57="Acumulado",Y57+AF57+AH57+AJ57,S57="Capacidad",AF57,S57="Flujo",AF57,S57="Reducción",AF57,S57="Stock",AF57)</f>
        <v>1</v>
      </c>
      <c r="AT57" s="292" t="s">
        <v>529</v>
      </c>
      <c r="AU57" s="174" t="s">
        <v>529</v>
      </c>
      <c r="AV57" s="243" t="s">
        <v>530</v>
      </c>
      <c r="AW57" s="244"/>
      <c r="AX57" s="244" t="s">
        <v>77</v>
      </c>
      <c r="AY57" s="245"/>
      <c r="AZ57" s="249"/>
      <c r="BA57" s="244"/>
      <c r="BB57" s="259" t="s">
        <v>385</v>
      </c>
      <c r="BC57" s="248" t="s">
        <v>81</v>
      </c>
    </row>
    <row r="58" spans="1:55" ht="142.94999999999999" customHeight="1" x14ac:dyDescent="0.3">
      <c r="A58" s="287"/>
      <c r="B58" s="287"/>
      <c r="C58" s="287"/>
      <c r="D58" s="287"/>
      <c r="E58" s="287"/>
      <c r="F58" s="287"/>
      <c r="G58" s="287"/>
      <c r="H58" s="287"/>
      <c r="I58" s="287"/>
      <c r="J58" s="359">
        <v>0</v>
      </c>
      <c r="K58" s="349"/>
      <c r="L58" s="356"/>
      <c r="M58" s="356"/>
      <c r="N58" s="356"/>
      <c r="O58" s="356"/>
      <c r="P58" s="293"/>
      <c r="Q58" s="15" t="s">
        <v>531</v>
      </c>
      <c r="R58" s="15" t="s">
        <v>532</v>
      </c>
      <c r="S58" s="15" t="s">
        <v>66</v>
      </c>
      <c r="T58" s="16">
        <v>0</v>
      </c>
      <c r="U58" s="16">
        <f t="shared" ref="U58:U63" si="18">Y58</f>
        <v>1</v>
      </c>
      <c r="V58" s="17" t="s">
        <v>533</v>
      </c>
      <c r="W58" s="17" t="s">
        <v>534</v>
      </c>
      <c r="X58" s="18">
        <v>1</v>
      </c>
      <c r="Y58" s="19">
        <v>1</v>
      </c>
      <c r="Z58" s="20">
        <v>1</v>
      </c>
      <c r="AA58" s="29">
        <v>0.25</v>
      </c>
      <c r="AB58" s="29">
        <v>0</v>
      </c>
      <c r="AC58" s="32"/>
      <c r="AD58" s="23">
        <v>0</v>
      </c>
      <c r="AE58" s="20"/>
      <c r="AF58" s="79">
        <f>AA58+AB58+AD58+AE58</f>
        <v>0.25</v>
      </c>
      <c r="AG58" s="16">
        <v>0</v>
      </c>
      <c r="AH58" s="16">
        <v>0</v>
      </c>
      <c r="AI58" s="16">
        <v>1</v>
      </c>
      <c r="AJ58" s="16">
        <v>0</v>
      </c>
      <c r="AK58" s="17" t="s">
        <v>535</v>
      </c>
      <c r="AL58" s="17" t="s">
        <v>536</v>
      </c>
      <c r="AM58" s="17" t="s">
        <v>537</v>
      </c>
      <c r="AN58" s="17" t="s">
        <v>538</v>
      </c>
      <c r="AO58" s="24" t="s">
        <v>539</v>
      </c>
      <c r="AP58" s="24" t="s">
        <v>540</v>
      </c>
      <c r="AQ58" s="16"/>
      <c r="AR58" s="16">
        <f t="shared" si="16"/>
        <v>3</v>
      </c>
      <c r="AS58" s="16">
        <f t="shared" si="17"/>
        <v>1.25</v>
      </c>
      <c r="AT58" s="293"/>
      <c r="AU58" s="174" t="s">
        <v>529</v>
      </c>
      <c r="AV58" s="243" t="s">
        <v>530</v>
      </c>
      <c r="AW58" s="244"/>
      <c r="AX58" s="244" t="s">
        <v>77</v>
      </c>
      <c r="AY58" s="245"/>
      <c r="AZ58" s="249"/>
      <c r="BA58" s="244"/>
      <c r="BB58" s="259" t="s">
        <v>385</v>
      </c>
      <c r="BC58" s="248" t="s">
        <v>81</v>
      </c>
    </row>
    <row r="59" spans="1:55" ht="142.94999999999999" customHeight="1" x14ac:dyDescent="0.3">
      <c r="A59" s="287"/>
      <c r="B59" s="287"/>
      <c r="C59" s="287"/>
      <c r="D59" s="287"/>
      <c r="E59" s="287"/>
      <c r="F59" s="287"/>
      <c r="G59" s="287"/>
      <c r="H59" s="287"/>
      <c r="I59" s="287"/>
      <c r="J59" s="359"/>
      <c r="K59" s="349"/>
      <c r="L59" s="356"/>
      <c r="M59" s="356"/>
      <c r="N59" s="356"/>
      <c r="O59" s="356"/>
      <c r="P59" s="293"/>
      <c r="Q59" s="15" t="s">
        <v>541</v>
      </c>
      <c r="R59" s="15" t="s">
        <v>542</v>
      </c>
      <c r="S59" s="15" t="s">
        <v>66</v>
      </c>
      <c r="T59" s="16">
        <v>0</v>
      </c>
      <c r="U59" s="16">
        <v>2</v>
      </c>
      <c r="V59" s="17" t="s">
        <v>543</v>
      </c>
      <c r="W59" s="17" t="s">
        <v>544</v>
      </c>
      <c r="X59" s="18">
        <v>2</v>
      </c>
      <c r="Y59" s="19">
        <v>2</v>
      </c>
      <c r="Z59" s="20">
        <v>2</v>
      </c>
      <c r="AA59" s="29">
        <v>0.5</v>
      </c>
      <c r="AB59" s="21">
        <v>1</v>
      </c>
      <c r="AC59" s="175"/>
      <c r="AD59" s="23">
        <v>0</v>
      </c>
      <c r="AE59" s="20"/>
      <c r="AF59" s="79">
        <f>AA59+AB59+AD59+AE59</f>
        <v>1.5</v>
      </c>
      <c r="AG59" s="16">
        <v>3</v>
      </c>
      <c r="AH59" s="16"/>
      <c r="AI59" s="16">
        <v>3</v>
      </c>
      <c r="AJ59" s="16"/>
      <c r="AK59" s="17" t="s">
        <v>545</v>
      </c>
      <c r="AL59" s="17" t="s">
        <v>546</v>
      </c>
      <c r="AM59" s="21" t="s">
        <v>547</v>
      </c>
      <c r="AN59" s="17" t="s">
        <v>548</v>
      </c>
      <c r="AO59" s="176" t="s">
        <v>549</v>
      </c>
      <c r="AP59" s="177" t="s">
        <v>550</v>
      </c>
      <c r="AQ59" s="16"/>
      <c r="AR59" s="16">
        <f t="shared" si="16"/>
        <v>10</v>
      </c>
      <c r="AS59" s="16">
        <f t="shared" si="17"/>
        <v>3.5</v>
      </c>
      <c r="AT59" s="293"/>
      <c r="AU59" s="174" t="s">
        <v>529</v>
      </c>
      <c r="AV59" s="243" t="s">
        <v>530</v>
      </c>
      <c r="AW59" s="244"/>
      <c r="AX59" s="244" t="s">
        <v>77</v>
      </c>
      <c r="AY59" s="245"/>
      <c r="AZ59" s="249"/>
      <c r="BA59" s="244"/>
      <c r="BB59" s="259" t="s">
        <v>385</v>
      </c>
      <c r="BC59" s="248" t="s">
        <v>81</v>
      </c>
    </row>
    <row r="60" spans="1:55" ht="142.94999999999999" customHeight="1" x14ac:dyDescent="0.3">
      <c r="A60" s="287"/>
      <c r="B60" s="287"/>
      <c r="C60" s="287"/>
      <c r="D60" s="287"/>
      <c r="E60" s="287"/>
      <c r="F60" s="287"/>
      <c r="G60" s="287"/>
      <c r="H60" s="287"/>
      <c r="I60" s="287"/>
      <c r="J60" s="359"/>
      <c r="K60" s="349"/>
      <c r="L60" s="356"/>
      <c r="M60" s="356"/>
      <c r="N60" s="356"/>
      <c r="O60" s="356"/>
      <c r="P60" s="293"/>
      <c r="Q60" s="15" t="s">
        <v>551</v>
      </c>
      <c r="R60" s="15" t="s">
        <v>852</v>
      </c>
      <c r="S60" s="15" t="s">
        <v>66</v>
      </c>
      <c r="T60" s="16">
        <v>0</v>
      </c>
      <c r="U60" s="16">
        <v>0</v>
      </c>
      <c r="V60" s="18"/>
      <c r="W60" s="19"/>
      <c r="X60" s="19"/>
      <c r="Y60" s="19"/>
      <c r="Z60" s="20">
        <v>1400</v>
      </c>
      <c r="AA60" s="29"/>
      <c r="AB60" s="21"/>
      <c r="AC60" s="175"/>
      <c r="AD60" s="23">
        <v>0</v>
      </c>
      <c r="AE60" s="20"/>
      <c r="AF60" s="79"/>
      <c r="AG60" s="16">
        <v>1500</v>
      </c>
      <c r="AH60" s="16"/>
      <c r="AI60" s="16">
        <v>1600</v>
      </c>
      <c r="AJ60" s="16"/>
      <c r="AK60" s="17"/>
      <c r="AL60" s="17"/>
      <c r="AM60" s="21"/>
      <c r="AN60" s="17"/>
      <c r="AO60" s="24" t="s">
        <v>374</v>
      </c>
      <c r="AP60" s="24" t="s">
        <v>374</v>
      </c>
      <c r="AQ60" s="16"/>
      <c r="AR60" s="16">
        <f t="shared" si="16"/>
        <v>4500</v>
      </c>
      <c r="AS60" s="16">
        <f t="shared" si="17"/>
        <v>0</v>
      </c>
      <c r="AT60" s="293"/>
      <c r="AU60" s="174" t="s">
        <v>529</v>
      </c>
      <c r="AV60" s="243" t="s">
        <v>530</v>
      </c>
      <c r="AW60" s="244"/>
      <c r="AX60" s="244"/>
      <c r="AY60" s="245"/>
      <c r="AZ60" s="249" t="s">
        <v>853</v>
      </c>
      <c r="BA60" s="244"/>
      <c r="BB60" s="259" t="s">
        <v>385</v>
      </c>
      <c r="BC60" s="248" t="s">
        <v>81</v>
      </c>
    </row>
    <row r="61" spans="1:55" ht="183.6" x14ac:dyDescent="0.3">
      <c r="A61" s="288"/>
      <c r="B61" s="288"/>
      <c r="C61" s="288"/>
      <c r="D61" s="288"/>
      <c r="E61" s="288"/>
      <c r="F61" s="288"/>
      <c r="G61" s="288"/>
      <c r="H61" s="288"/>
      <c r="I61" s="288"/>
      <c r="J61" s="360">
        <v>0</v>
      </c>
      <c r="K61" s="350"/>
      <c r="L61" s="357"/>
      <c r="M61" s="357"/>
      <c r="N61" s="357"/>
      <c r="O61" s="357"/>
      <c r="P61" s="294"/>
      <c r="Q61" s="15" t="s">
        <v>551</v>
      </c>
      <c r="R61" s="15" t="s">
        <v>552</v>
      </c>
      <c r="S61" s="15" t="s">
        <v>102</v>
      </c>
      <c r="T61" s="15">
        <v>0</v>
      </c>
      <c r="U61" s="15">
        <f t="shared" si="18"/>
        <v>1</v>
      </c>
      <c r="V61" s="56" t="s">
        <v>553</v>
      </c>
      <c r="W61" s="56" t="s">
        <v>554</v>
      </c>
      <c r="X61" s="168">
        <v>1</v>
      </c>
      <c r="Y61" s="168">
        <v>1</v>
      </c>
      <c r="Z61" s="127">
        <v>1</v>
      </c>
      <c r="AA61" s="169">
        <v>1</v>
      </c>
      <c r="AB61" s="169">
        <v>1</v>
      </c>
      <c r="AC61" s="32"/>
      <c r="AD61" s="170">
        <v>1</v>
      </c>
      <c r="AE61" s="127"/>
      <c r="AF61" s="47">
        <f>AA61</f>
        <v>1</v>
      </c>
      <c r="AG61" s="49">
        <v>0.05</v>
      </c>
      <c r="AH61" s="15">
        <v>0</v>
      </c>
      <c r="AI61" s="49">
        <v>1</v>
      </c>
      <c r="AJ61" s="15">
        <v>0</v>
      </c>
      <c r="AK61" s="56" t="s">
        <v>555</v>
      </c>
      <c r="AL61" s="56" t="s">
        <v>526</v>
      </c>
      <c r="AM61" s="169" t="s">
        <v>556</v>
      </c>
      <c r="AN61" s="56" t="s">
        <v>61</v>
      </c>
      <c r="AO61" s="178" t="s">
        <v>526</v>
      </c>
      <c r="AP61" s="179" t="s">
        <v>556</v>
      </c>
      <c r="AQ61" s="15"/>
      <c r="AR61" s="49">
        <f t="shared" si="16"/>
        <v>1</v>
      </c>
      <c r="AS61" s="49">
        <f t="shared" si="17"/>
        <v>1</v>
      </c>
      <c r="AT61" s="293"/>
      <c r="AU61" s="174" t="s">
        <v>529</v>
      </c>
      <c r="AV61" s="243" t="s">
        <v>530</v>
      </c>
      <c r="AW61" s="244"/>
      <c r="AX61" s="244" t="s">
        <v>77</v>
      </c>
      <c r="AY61" s="245"/>
      <c r="AZ61" s="249"/>
      <c r="BA61" s="244"/>
      <c r="BB61" s="259" t="s">
        <v>385</v>
      </c>
      <c r="BC61" s="248" t="s">
        <v>81</v>
      </c>
    </row>
    <row r="62" spans="1:55" ht="408" customHeight="1" x14ac:dyDescent="0.3">
      <c r="A62" s="10" t="s">
        <v>54</v>
      </c>
      <c r="B62" s="10" t="s">
        <v>515</v>
      </c>
      <c r="C62" s="10" t="s">
        <v>56</v>
      </c>
      <c r="D62" s="10" t="s">
        <v>397</v>
      </c>
      <c r="E62" s="10" t="s">
        <v>557</v>
      </c>
      <c r="F62" s="10" t="s">
        <v>558</v>
      </c>
      <c r="G62" s="10" t="s">
        <v>60</v>
      </c>
      <c r="H62" s="10" t="s">
        <v>518</v>
      </c>
      <c r="I62" s="10" t="s">
        <v>519</v>
      </c>
      <c r="J62" s="166">
        <v>8669983333</v>
      </c>
      <c r="K62" s="114">
        <v>7979983453.3400002</v>
      </c>
      <c r="L62" s="167">
        <v>1024989000</v>
      </c>
      <c r="M62" s="167">
        <v>204997800</v>
      </c>
      <c r="N62" s="167">
        <f>(L62*0.03)+L62</f>
        <v>1055738670</v>
      </c>
      <c r="O62" s="167">
        <f>(N62*0.03)+N62</f>
        <v>1087410830.0999999</v>
      </c>
      <c r="P62" s="14" t="s">
        <v>520</v>
      </c>
      <c r="Q62" s="15" t="s">
        <v>559</v>
      </c>
      <c r="R62" s="15" t="s">
        <v>560</v>
      </c>
      <c r="S62" s="15" t="s">
        <v>66</v>
      </c>
      <c r="T62" s="16">
        <v>0</v>
      </c>
      <c r="U62" s="16">
        <f t="shared" si="18"/>
        <v>1</v>
      </c>
      <c r="V62" s="180" t="s">
        <v>561</v>
      </c>
      <c r="W62" s="180" t="s">
        <v>562</v>
      </c>
      <c r="X62" s="18">
        <v>1800</v>
      </c>
      <c r="Y62" s="19">
        <v>1</v>
      </c>
      <c r="Z62" s="20">
        <v>3000</v>
      </c>
      <c r="AA62" s="21">
        <v>0</v>
      </c>
      <c r="AB62" s="21">
        <v>0</v>
      </c>
      <c r="AC62" s="32"/>
      <c r="AD62" s="23">
        <v>0</v>
      </c>
      <c r="AE62" s="20"/>
      <c r="AF62" s="24">
        <f t="shared" ref="AF62:AF68" si="19">AA62+AB62+AD62+AE62</f>
        <v>0</v>
      </c>
      <c r="AG62" s="16">
        <v>7800</v>
      </c>
      <c r="AH62" s="16">
        <v>0</v>
      </c>
      <c r="AI62" s="16">
        <v>3900</v>
      </c>
      <c r="AJ62" s="16">
        <v>0</v>
      </c>
      <c r="AK62" s="17" t="s">
        <v>561</v>
      </c>
      <c r="AL62" s="180" t="s">
        <v>563</v>
      </c>
      <c r="AM62" s="17" t="s">
        <v>564</v>
      </c>
      <c r="AN62" s="17" t="s">
        <v>565</v>
      </c>
      <c r="AO62" s="24" t="s">
        <v>566</v>
      </c>
      <c r="AP62" s="24" t="s">
        <v>567</v>
      </c>
      <c r="AQ62" s="16"/>
      <c r="AR62" s="16">
        <f t="shared" si="16"/>
        <v>16500</v>
      </c>
      <c r="AS62" s="16">
        <f t="shared" si="17"/>
        <v>1</v>
      </c>
      <c r="AT62" s="293"/>
      <c r="AU62" s="174" t="s">
        <v>529</v>
      </c>
      <c r="AV62" s="267" t="s">
        <v>568</v>
      </c>
      <c r="AW62" s="244"/>
      <c r="AX62" s="244" t="s">
        <v>77</v>
      </c>
      <c r="AY62" s="245"/>
      <c r="AZ62" s="249"/>
      <c r="BA62" s="244"/>
      <c r="BB62" s="259" t="s">
        <v>385</v>
      </c>
      <c r="BC62" s="248" t="s">
        <v>81</v>
      </c>
    </row>
    <row r="63" spans="1:55" ht="204" customHeight="1" x14ac:dyDescent="0.3">
      <c r="A63" s="10" t="s">
        <v>54</v>
      </c>
      <c r="B63" s="10" t="s">
        <v>55</v>
      </c>
      <c r="C63" s="10" t="s">
        <v>56</v>
      </c>
      <c r="D63" s="10" t="s">
        <v>57</v>
      </c>
      <c r="E63" s="10" t="s">
        <v>854</v>
      </c>
      <c r="F63" s="10" t="s">
        <v>855</v>
      </c>
      <c r="G63" s="11" t="s">
        <v>60</v>
      </c>
      <c r="H63" s="12" t="s">
        <v>61</v>
      </c>
      <c r="I63" s="12" t="s">
        <v>638</v>
      </c>
      <c r="J63" s="13">
        <v>104400000</v>
      </c>
      <c r="K63" s="13">
        <v>104400000</v>
      </c>
      <c r="L63" s="268">
        <v>100552000</v>
      </c>
      <c r="M63" s="268">
        <v>67376107</v>
      </c>
      <c r="N63" s="268">
        <f>(L63*0.03)+L63</f>
        <v>103568560</v>
      </c>
      <c r="O63" s="268">
        <f>(N63*0.03)+N63</f>
        <v>106675616.8</v>
      </c>
      <c r="P63" s="14" t="s">
        <v>63</v>
      </c>
      <c r="Q63" s="15" t="s">
        <v>856</v>
      </c>
      <c r="R63" s="15" t="s">
        <v>857</v>
      </c>
      <c r="S63" s="15" t="s">
        <v>66</v>
      </c>
      <c r="T63" s="16" t="s">
        <v>61</v>
      </c>
      <c r="U63" s="16">
        <f t="shared" si="18"/>
        <v>4</v>
      </c>
      <c r="V63" s="17" t="s">
        <v>858</v>
      </c>
      <c r="W63" s="17" t="s">
        <v>859</v>
      </c>
      <c r="X63" s="19">
        <v>4</v>
      </c>
      <c r="Y63" s="19">
        <v>4</v>
      </c>
      <c r="Z63" s="20">
        <v>1</v>
      </c>
      <c r="AA63" s="29">
        <v>0.25</v>
      </c>
      <c r="AB63" s="29">
        <v>0.25</v>
      </c>
      <c r="AC63" s="175"/>
      <c r="AD63" s="269">
        <v>0.25</v>
      </c>
      <c r="AE63" s="20"/>
      <c r="AF63" s="79">
        <f t="shared" si="19"/>
        <v>0.75</v>
      </c>
      <c r="AG63" s="16">
        <v>1</v>
      </c>
      <c r="AH63" s="16">
        <v>0</v>
      </c>
      <c r="AI63" s="16">
        <v>1</v>
      </c>
      <c r="AJ63" s="16">
        <v>0</v>
      </c>
      <c r="AK63" s="17" t="s">
        <v>860</v>
      </c>
      <c r="AL63" s="17" t="s">
        <v>98</v>
      </c>
      <c r="AM63" s="25" t="s">
        <v>861</v>
      </c>
      <c r="AN63" s="25" t="s">
        <v>98</v>
      </c>
      <c r="AO63" s="24" t="s">
        <v>862</v>
      </c>
      <c r="AP63" s="24" t="s">
        <v>108</v>
      </c>
      <c r="AQ63" s="16"/>
      <c r="AR63" s="16">
        <f t="shared" si="16"/>
        <v>7</v>
      </c>
      <c r="AS63" s="270">
        <f>AF63+Y63</f>
        <v>4.75</v>
      </c>
      <c r="AT63" s="14" t="s">
        <v>75</v>
      </c>
      <c r="AU63" s="26" t="s">
        <v>75</v>
      </c>
      <c r="AV63" s="243" t="s">
        <v>863</v>
      </c>
      <c r="AW63" s="244"/>
      <c r="AX63" s="244" t="s">
        <v>77</v>
      </c>
      <c r="AY63" s="245"/>
      <c r="AZ63" s="246" t="s">
        <v>78</v>
      </c>
      <c r="BA63" s="244" t="s">
        <v>79</v>
      </c>
      <c r="BB63" s="247" t="s">
        <v>80</v>
      </c>
      <c r="BC63" s="248" t="s">
        <v>81</v>
      </c>
    </row>
    <row r="64" spans="1:55" ht="163.19999999999999" customHeight="1" x14ac:dyDescent="0.3">
      <c r="A64" s="286" t="s">
        <v>54</v>
      </c>
      <c r="B64" s="286" t="s">
        <v>569</v>
      </c>
      <c r="C64" s="286" t="s">
        <v>56</v>
      </c>
      <c r="D64" s="286" t="s">
        <v>57</v>
      </c>
      <c r="E64" s="286" t="s">
        <v>570</v>
      </c>
      <c r="F64" s="286" t="s">
        <v>571</v>
      </c>
      <c r="G64" s="286" t="s">
        <v>60</v>
      </c>
      <c r="H64" s="286" t="s">
        <v>112</v>
      </c>
      <c r="I64" s="286" t="s">
        <v>572</v>
      </c>
      <c r="J64" s="301">
        <v>22806409871</v>
      </c>
      <c r="K64" s="304">
        <v>21873315486.869999</v>
      </c>
      <c r="L64" s="289">
        <v>20314438981</v>
      </c>
      <c r="M64" s="307">
        <v>7317145000.1999998</v>
      </c>
      <c r="N64" s="289">
        <f>(L64*0.03)+L64</f>
        <v>20923872150.43</v>
      </c>
      <c r="O64" s="289">
        <f>(N64*0.03)+N64</f>
        <v>21551588314.942902</v>
      </c>
      <c r="P64" s="292" t="s">
        <v>573</v>
      </c>
      <c r="Q64" s="15" t="s">
        <v>574</v>
      </c>
      <c r="R64" s="15" t="s">
        <v>575</v>
      </c>
      <c r="S64" s="15" t="s">
        <v>66</v>
      </c>
      <c r="T64" s="16">
        <v>12</v>
      </c>
      <c r="U64" s="16">
        <v>12</v>
      </c>
      <c r="V64" s="56" t="s">
        <v>576</v>
      </c>
      <c r="W64" s="56" t="s">
        <v>577</v>
      </c>
      <c r="X64" s="18">
        <v>4</v>
      </c>
      <c r="Y64" s="19">
        <v>4</v>
      </c>
      <c r="Z64" s="20">
        <v>4</v>
      </c>
      <c r="AA64" s="21">
        <v>1</v>
      </c>
      <c r="AB64" s="21">
        <v>1</v>
      </c>
      <c r="AC64" s="175"/>
      <c r="AD64" s="23">
        <v>1</v>
      </c>
      <c r="AE64" s="20"/>
      <c r="AF64" s="75">
        <f t="shared" si="19"/>
        <v>3</v>
      </c>
      <c r="AG64" s="16">
        <v>4</v>
      </c>
      <c r="AH64" s="16">
        <v>0</v>
      </c>
      <c r="AI64" s="16">
        <v>4</v>
      </c>
      <c r="AJ64" s="16">
        <v>0</v>
      </c>
      <c r="AK64" s="17" t="s">
        <v>578</v>
      </c>
      <c r="AL64" s="17" t="s">
        <v>579</v>
      </c>
      <c r="AM64" s="25" t="s">
        <v>580</v>
      </c>
      <c r="AN64" s="17" t="s">
        <v>579</v>
      </c>
      <c r="AO64" s="24" t="s">
        <v>581</v>
      </c>
      <c r="AP64" s="24" t="s">
        <v>579</v>
      </c>
      <c r="AQ64" s="16"/>
      <c r="AR64" s="16">
        <f t="shared" si="16"/>
        <v>16</v>
      </c>
      <c r="AS64" s="16">
        <f t="shared" ref="AS64:AS90" si="20">+_xlfn.IFS(S64="Acumulado",Y64+AF64+AH64+AJ64,S64="Capacidad",AF64,S64="Flujo",AF64,S64="Reducción",AF64,S64="Stock",AF64)</f>
        <v>7</v>
      </c>
      <c r="AT64" s="292" t="s">
        <v>582</v>
      </c>
      <c r="AU64" s="181" t="s">
        <v>583</v>
      </c>
      <c r="AV64" s="243" t="s">
        <v>584</v>
      </c>
      <c r="AW64" s="244"/>
      <c r="AX64" s="244" t="s">
        <v>77</v>
      </c>
      <c r="AY64" s="245"/>
      <c r="AZ64" s="249"/>
      <c r="BA64" s="244" t="s">
        <v>585</v>
      </c>
      <c r="BB64" s="247" t="s">
        <v>80</v>
      </c>
      <c r="BC64" s="248" t="s">
        <v>81</v>
      </c>
    </row>
    <row r="65" spans="1:55" ht="163.19999999999999" customHeight="1" x14ac:dyDescent="0.3">
      <c r="A65" s="287"/>
      <c r="B65" s="287"/>
      <c r="C65" s="287"/>
      <c r="D65" s="287"/>
      <c r="E65" s="287"/>
      <c r="F65" s="287"/>
      <c r="G65" s="287"/>
      <c r="H65" s="287"/>
      <c r="I65" s="287"/>
      <c r="J65" s="302"/>
      <c r="K65" s="305"/>
      <c r="L65" s="290"/>
      <c r="M65" s="308"/>
      <c r="N65" s="290"/>
      <c r="O65" s="290"/>
      <c r="P65" s="293"/>
      <c r="Q65" s="15" t="s">
        <v>574</v>
      </c>
      <c r="R65" s="15" t="s">
        <v>586</v>
      </c>
      <c r="S65" s="15" t="s">
        <v>66</v>
      </c>
      <c r="T65" s="16">
        <v>0</v>
      </c>
      <c r="U65" s="16"/>
      <c r="V65" s="56"/>
      <c r="W65" s="56"/>
      <c r="X65" s="18"/>
      <c r="Y65" s="19"/>
      <c r="Z65" s="20">
        <v>7800</v>
      </c>
      <c r="AA65" s="21"/>
      <c r="AB65" s="21"/>
      <c r="AC65" s="175"/>
      <c r="AD65" s="23">
        <v>6527</v>
      </c>
      <c r="AE65" s="20"/>
      <c r="AF65" s="75"/>
      <c r="AG65" s="16">
        <v>7900</v>
      </c>
      <c r="AH65" s="16"/>
      <c r="AI65" s="16">
        <v>8000</v>
      </c>
      <c r="AJ65" s="16"/>
      <c r="AK65" s="17" t="s">
        <v>587</v>
      </c>
      <c r="AL65" s="17"/>
      <c r="AM65" s="25"/>
      <c r="AN65" s="17"/>
      <c r="AO65" s="24" t="s">
        <v>588</v>
      </c>
      <c r="AP65" s="24" t="s">
        <v>579</v>
      </c>
      <c r="AQ65" s="16"/>
      <c r="AR65" s="16">
        <f t="shared" si="16"/>
        <v>23700</v>
      </c>
      <c r="AS65" s="16">
        <f t="shared" si="20"/>
        <v>0</v>
      </c>
      <c r="AT65" s="293"/>
      <c r="AU65" s="181" t="s">
        <v>583</v>
      </c>
      <c r="AV65" s="243" t="s">
        <v>584</v>
      </c>
      <c r="AW65" s="244"/>
      <c r="AX65" s="244"/>
      <c r="AY65" s="245"/>
      <c r="AZ65" s="271" t="s">
        <v>589</v>
      </c>
      <c r="BA65" s="244" t="s">
        <v>585</v>
      </c>
      <c r="BB65" s="247" t="s">
        <v>80</v>
      </c>
      <c r="BC65" s="248" t="s">
        <v>81</v>
      </c>
    </row>
    <row r="66" spans="1:55" ht="306" x14ac:dyDescent="0.3">
      <c r="A66" s="287"/>
      <c r="B66" s="287"/>
      <c r="C66" s="287"/>
      <c r="D66" s="287"/>
      <c r="E66" s="287"/>
      <c r="F66" s="287"/>
      <c r="G66" s="287"/>
      <c r="H66" s="287"/>
      <c r="I66" s="287"/>
      <c r="J66" s="302">
        <v>0</v>
      </c>
      <c r="K66" s="305"/>
      <c r="L66" s="290"/>
      <c r="M66" s="308"/>
      <c r="N66" s="290"/>
      <c r="O66" s="290"/>
      <c r="P66" s="293"/>
      <c r="Q66" s="15" t="s">
        <v>590</v>
      </c>
      <c r="R66" s="15" t="s">
        <v>591</v>
      </c>
      <c r="S66" s="15" t="s">
        <v>66</v>
      </c>
      <c r="T66" s="16">
        <v>0</v>
      </c>
      <c r="U66" s="16">
        <f t="shared" ref="U66" si="21">Y66</f>
        <v>1</v>
      </c>
      <c r="V66" s="56" t="s">
        <v>592</v>
      </c>
      <c r="W66" s="56" t="s">
        <v>593</v>
      </c>
      <c r="X66" s="18">
        <v>1</v>
      </c>
      <c r="Y66" s="19">
        <v>1</v>
      </c>
      <c r="Z66" s="20">
        <v>1</v>
      </c>
      <c r="AA66" s="21">
        <v>1</v>
      </c>
      <c r="AB66" s="21">
        <v>0</v>
      </c>
      <c r="AC66" s="175"/>
      <c r="AD66" s="23">
        <v>0</v>
      </c>
      <c r="AE66" s="20"/>
      <c r="AF66" s="75">
        <f t="shared" si="19"/>
        <v>1</v>
      </c>
      <c r="AG66" s="16">
        <v>2</v>
      </c>
      <c r="AH66" s="16">
        <v>0</v>
      </c>
      <c r="AI66" s="16">
        <v>1</v>
      </c>
      <c r="AJ66" s="16">
        <v>0</v>
      </c>
      <c r="AK66" s="17" t="s">
        <v>594</v>
      </c>
      <c r="AL66" s="17" t="s">
        <v>579</v>
      </c>
      <c r="AM66" s="25" t="s">
        <v>595</v>
      </c>
      <c r="AN66" s="17" t="s">
        <v>61</v>
      </c>
      <c r="AO66" s="24" t="s">
        <v>595</v>
      </c>
      <c r="AP66" s="24" t="s">
        <v>579</v>
      </c>
      <c r="AQ66" s="16"/>
      <c r="AR66" s="16">
        <f t="shared" si="16"/>
        <v>5</v>
      </c>
      <c r="AS66" s="16">
        <f t="shared" si="20"/>
        <v>2</v>
      </c>
      <c r="AT66" s="293"/>
      <c r="AU66" s="181" t="s">
        <v>583</v>
      </c>
      <c r="AV66" s="243" t="s">
        <v>584</v>
      </c>
      <c r="AW66" s="244"/>
      <c r="AX66" s="244" t="s">
        <v>77</v>
      </c>
      <c r="AY66" s="245"/>
      <c r="AZ66" s="249"/>
      <c r="BA66" s="244" t="s">
        <v>585</v>
      </c>
      <c r="BB66" s="247" t="s">
        <v>80</v>
      </c>
      <c r="BC66" s="248" t="s">
        <v>81</v>
      </c>
    </row>
    <row r="67" spans="1:55" ht="122.4" customHeight="1" x14ac:dyDescent="0.3">
      <c r="A67" s="288"/>
      <c r="B67" s="288"/>
      <c r="C67" s="288"/>
      <c r="D67" s="288"/>
      <c r="E67" s="288"/>
      <c r="F67" s="288"/>
      <c r="G67" s="288"/>
      <c r="H67" s="288"/>
      <c r="I67" s="288"/>
      <c r="J67" s="303">
        <v>0</v>
      </c>
      <c r="K67" s="306"/>
      <c r="L67" s="291"/>
      <c r="M67" s="309"/>
      <c r="N67" s="291"/>
      <c r="O67" s="291"/>
      <c r="P67" s="294"/>
      <c r="Q67" s="15" t="s">
        <v>596</v>
      </c>
      <c r="R67" s="15" t="s">
        <v>597</v>
      </c>
      <c r="S67" s="15" t="s">
        <v>66</v>
      </c>
      <c r="T67" s="16">
        <v>11</v>
      </c>
      <c r="U67" s="16">
        <v>11</v>
      </c>
      <c r="V67" s="56" t="s">
        <v>598</v>
      </c>
      <c r="W67" s="56" t="s">
        <v>599</v>
      </c>
      <c r="X67" s="18">
        <v>1</v>
      </c>
      <c r="Y67" s="19">
        <v>1</v>
      </c>
      <c r="Z67" s="20">
        <v>4</v>
      </c>
      <c r="AA67" s="21">
        <v>0</v>
      </c>
      <c r="AB67" s="21">
        <v>0</v>
      </c>
      <c r="AC67" s="32"/>
      <c r="AD67" s="23">
        <v>0</v>
      </c>
      <c r="AE67" s="20"/>
      <c r="AF67" s="75">
        <f t="shared" si="19"/>
        <v>0</v>
      </c>
      <c r="AG67" s="16">
        <v>0</v>
      </c>
      <c r="AH67" s="16">
        <v>0</v>
      </c>
      <c r="AI67" s="16">
        <v>0</v>
      </c>
      <c r="AJ67" s="16">
        <v>0</v>
      </c>
      <c r="AK67" s="17" t="s">
        <v>600</v>
      </c>
      <c r="AL67" s="17" t="s">
        <v>601</v>
      </c>
      <c r="AM67" s="25" t="s">
        <v>602</v>
      </c>
      <c r="AN67" s="25" t="s">
        <v>601</v>
      </c>
      <c r="AO67" s="24" t="s">
        <v>603</v>
      </c>
      <c r="AP67" s="24" t="s">
        <v>601</v>
      </c>
      <c r="AQ67" s="16"/>
      <c r="AR67" s="16">
        <f t="shared" si="16"/>
        <v>5</v>
      </c>
      <c r="AS67" s="16">
        <f t="shared" si="20"/>
        <v>1</v>
      </c>
      <c r="AT67" s="293"/>
      <c r="AU67" s="181" t="s">
        <v>583</v>
      </c>
      <c r="AV67" s="243" t="s">
        <v>584</v>
      </c>
      <c r="AW67" s="244"/>
      <c r="AX67" s="244" t="s">
        <v>77</v>
      </c>
      <c r="AY67" s="245"/>
      <c r="AZ67" s="249"/>
      <c r="BA67" s="244" t="s">
        <v>585</v>
      </c>
      <c r="BB67" s="247" t="s">
        <v>80</v>
      </c>
      <c r="BC67" s="248" t="s">
        <v>81</v>
      </c>
    </row>
    <row r="68" spans="1:55" ht="122.4" customHeight="1" x14ac:dyDescent="0.3">
      <c r="A68" s="33" t="s">
        <v>54</v>
      </c>
      <c r="B68" s="33" t="s">
        <v>109</v>
      </c>
      <c r="C68" s="33" t="s">
        <v>56</v>
      </c>
      <c r="D68" s="33" t="s">
        <v>397</v>
      </c>
      <c r="E68" s="33" t="s">
        <v>604</v>
      </c>
      <c r="F68" s="33" t="s">
        <v>605</v>
      </c>
      <c r="G68" s="33" t="s">
        <v>60</v>
      </c>
      <c r="H68" s="33" t="s">
        <v>112</v>
      </c>
      <c r="I68" s="33" t="s">
        <v>572</v>
      </c>
      <c r="J68" s="34">
        <f>'[3]1. Iniciativas-PA (2)'!M21</f>
        <v>11416661327</v>
      </c>
      <c r="K68" s="182">
        <f>'[3]EJEC SEPT 30'!C18</f>
        <v>11416661327</v>
      </c>
      <c r="L68" s="36">
        <v>8119330472</v>
      </c>
      <c r="M68" s="36">
        <v>6119330472</v>
      </c>
      <c r="N68" s="36">
        <f>(L68*0.03)+L68</f>
        <v>8362910386.1599998</v>
      </c>
      <c r="O68" s="36">
        <f t="shared" ref="O68:O70" si="22">(N68*0.03)+N68</f>
        <v>8613797697.7448006</v>
      </c>
      <c r="P68" s="15" t="s">
        <v>606</v>
      </c>
      <c r="Q68" s="15" t="s">
        <v>607</v>
      </c>
      <c r="R68" s="183" t="s">
        <v>608</v>
      </c>
      <c r="S68" s="15" t="s">
        <v>66</v>
      </c>
      <c r="T68" s="16">
        <v>16</v>
      </c>
      <c r="U68" s="16">
        <v>16</v>
      </c>
      <c r="V68" s="184" t="s">
        <v>609</v>
      </c>
      <c r="W68" s="17" t="s">
        <v>610</v>
      </c>
      <c r="X68" s="18">
        <v>4</v>
      </c>
      <c r="Y68" s="19">
        <v>0</v>
      </c>
      <c r="Z68" s="20">
        <v>3</v>
      </c>
      <c r="AA68" s="21">
        <v>0</v>
      </c>
      <c r="AB68" s="21">
        <v>0</v>
      </c>
      <c r="AC68" s="28"/>
      <c r="AD68" s="23">
        <v>0</v>
      </c>
      <c r="AE68" s="20"/>
      <c r="AF68" s="75">
        <f t="shared" si="19"/>
        <v>0</v>
      </c>
      <c r="AG68" s="16">
        <v>0</v>
      </c>
      <c r="AH68" s="16">
        <v>0</v>
      </c>
      <c r="AI68" s="16">
        <v>0</v>
      </c>
      <c r="AJ68" s="16">
        <v>0</v>
      </c>
      <c r="AK68" s="184" t="s">
        <v>611</v>
      </c>
      <c r="AL68" s="17" t="s">
        <v>612</v>
      </c>
      <c r="AM68" s="25" t="s">
        <v>613</v>
      </c>
      <c r="AN68" s="25" t="s">
        <v>614</v>
      </c>
      <c r="AO68" s="24" t="s">
        <v>615</v>
      </c>
      <c r="AP68" s="24" t="s">
        <v>616</v>
      </c>
      <c r="AQ68" s="16"/>
      <c r="AR68" s="16">
        <f t="shared" si="16"/>
        <v>7</v>
      </c>
      <c r="AS68" s="16">
        <f t="shared" si="20"/>
        <v>0</v>
      </c>
      <c r="AT68" s="294"/>
      <c r="AU68" s="181" t="s">
        <v>583</v>
      </c>
      <c r="AV68" s="243" t="s">
        <v>617</v>
      </c>
      <c r="AW68" s="244"/>
      <c r="AX68" s="244" t="s">
        <v>77</v>
      </c>
      <c r="AY68" s="245"/>
      <c r="AZ68" s="246" t="s">
        <v>618</v>
      </c>
      <c r="BA68" s="244" t="s">
        <v>248</v>
      </c>
      <c r="BB68" s="247" t="s">
        <v>80</v>
      </c>
      <c r="BC68" s="248" t="s">
        <v>81</v>
      </c>
    </row>
    <row r="69" spans="1:55" ht="409.6" x14ac:dyDescent="0.3">
      <c r="A69" s="33" t="s">
        <v>54</v>
      </c>
      <c r="B69" s="33" t="s">
        <v>109</v>
      </c>
      <c r="C69" s="33" t="s">
        <v>56</v>
      </c>
      <c r="D69" s="33" t="s">
        <v>397</v>
      </c>
      <c r="E69" s="33" t="s">
        <v>619</v>
      </c>
      <c r="F69" s="33" t="s">
        <v>620</v>
      </c>
      <c r="G69" s="33" t="s">
        <v>60</v>
      </c>
      <c r="H69" s="33" t="s">
        <v>621</v>
      </c>
      <c r="I69" s="33" t="s">
        <v>622</v>
      </c>
      <c r="J69" s="34">
        <v>265263138507</v>
      </c>
      <c r="K69" s="35">
        <v>264905846434</v>
      </c>
      <c r="L69" s="36">
        <v>397270066405</v>
      </c>
      <c r="M69" s="185">
        <v>385416436402</v>
      </c>
      <c r="N69" s="36">
        <f>(L69*0.03)+L69</f>
        <v>409188168397.15002</v>
      </c>
      <c r="O69" s="36">
        <f t="shared" si="22"/>
        <v>421463813449.06451</v>
      </c>
      <c r="P69" s="15" t="s">
        <v>623</v>
      </c>
      <c r="Q69" s="15" t="s">
        <v>624</v>
      </c>
      <c r="R69" s="15" t="s">
        <v>625</v>
      </c>
      <c r="S69" s="15" t="s">
        <v>102</v>
      </c>
      <c r="T69" s="16">
        <v>9</v>
      </c>
      <c r="U69" s="16">
        <v>9</v>
      </c>
      <c r="V69" s="17" t="s">
        <v>626</v>
      </c>
      <c r="W69" s="17" t="s">
        <v>627</v>
      </c>
      <c r="X69" s="18">
        <v>9</v>
      </c>
      <c r="Y69" s="19">
        <v>9</v>
      </c>
      <c r="Z69" s="20">
        <v>9</v>
      </c>
      <c r="AA69" s="21">
        <v>9</v>
      </c>
      <c r="AB69" s="21">
        <v>9</v>
      </c>
      <c r="AC69" s="28"/>
      <c r="AD69" s="23">
        <v>0</v>
      </c>
      <c r="AE69" s="20"/>
      <c r="AF69" s="24">
        <f>AA69</f>
        <v>9</v>
      </c>
      <c r="AG69" s="16">
        <v>9</v>
      </c>
      <c r="AH69" s="16">
        <v>0</v>
      </c>
      <c r="AI69" s="16">
        <v>9</v>
      </c>
      <c r="AJ69" s="16">
        <v>0</v>
      </c>
      <c r="AK69" s="17" t="s">
        <v>628</v>
      </c>
      <c r="AL69" s="17"/>
      <c r="AM69" s="25" t="s">
        <v>629</v>
      </c>
      <c r="AN69" s="25" t="s">
        <v>61</v>
      </c>
      <c r="AO69" s="24" t="s">
        <v>630</v>
      </c>
      <c r="AP69" s="24" t="s">
        <v>631</v>
      </c>
      <c r="AQ69" s="16"/>
      <c r="AR69" s="16">
        <f t="shared" si="16"/>
        <v>9</v>
      </c>
      <c r="AS69" s="16">
        <f t="shared" si="20"/>
        <v>9</v>
      </c>
      <c r="AT69" s="15" t="s">
        <v>632</v>
      </c>
      <c r="AU69" s="186" t="s">
        <v>632</v>
      </c>
      <c r="AV69" s="243" t="s">
        <v>633</v>
      </c>
      <c r="AW69" s="244"/>
      <c r="AX69" s="244" t="s">
        <v>77</v>
      </c>
      <c r="AY69" s="272" t="s">
        <v>634</v>
      </c>
      <c r="AZ69" s="253" t="s">
        <v>635</v>
      </c>
      <c r="BA69" s="244" t="s">
        <v>79</v>
      </c>
      <c r="BB69" s="247" t="s">
        <v>80</v>
      </c>
      <c r="BC69" s="248" t="s">
        <v>81</v>
      </c>
    </row>
    <row r="70" spans="1:55" ht="102" x14ac:dyDescent="0.3">
      <c r="A70" s="33" t="s">
        <v>54</v>
      </c>
      <c r="B70" s="33" t="s">
        <v>366</v>
      </c>
      <c r="C70" s="33" t="s">
        <v>56</v>
      </c>
      <c r="D70" s="33" t="s">
        <v>57</v>
      </c>
      <c r="E70" s="33" t="s">
        <v>636</v>
      </c>
      <c r="F70" s="33" t="s">
        <v>637</v>
      </c>
      <c r="G70" s="33" t="s">
        <v>60</v>
      </c>
      <c r="H70" s="33" t="s">
        <v>61</v>
      </c>
      <c r="I70" s="187" t="s">
        <v>638</v>
      </c>
      <c r="J70" s="34">
        <f>'[3]1. Iniciativas-PA (2)'!M23</f>
        <v>378000000</v>
      </c>
      <c r="K70" s="35">
        <v>349950000</v>
      </c>
      <c r="L70" s="36">
        <v>320744180</v>
      </c>
      <c r="M70" s="185">
        <v>186062034</v>
      </c>
      <c r="N70" s="36">
        <f>(L70*0.03)+L70</f>
        <v>330366505.39999998</v>
      </c>
      <c r="O70" s="36">
        <f t="shared" si="22"/>
        <v>340277500.56199998</v>
      </c>
      <c r="P70" s="15" t="s">
        <v>639</v>
      </c>
      <c r="Q70" s="15" t="s">
        <v>640</v>
      </c>
      <c r="R70" s="15" t="s">
        <v>641</v>
      </c>
      <c r="S70" s="15" t="s">
        <v>102</v>
      </c>
      <c r="T70" s="49">
        <v>1</v>
      </c>
      <c r="U70" s="49">
        <v>1</v>
      </c>
      <c r="V70" s="50" t="s">
        <v>642</v>
      </c>
      <c r="W70" s="50" t="s">
        <v>643</v>
      </c>
      <c r="X70" s="168">
        <v>1</v>
      </c>
      <c r="Y70" s="43">
        <v>1</v>
      </c>
      <c r="Z70" s="127">
        <v>1</v>
      </c>
      <c r="AA70" s="169">
        <v>1</v>
      </c>
      <c r="AB70" s="169">
        <v>1</v>
      </c>
      <c r="AC70" s="81"/>
      <c r="AD70" s="170">
        <v>1</v>
      </c>
      <c r="AE70" s="127"/>
      <c r="AF70" s="47">
        <f>AA70</f>
        <v>1</v>
      </c>
      <c r="AG70" s="49">
        <v>1</v>
      </c>
      <c r="AH70" s="15">
        <v>0</v>
      </c>
      <c r="AI70" s="49">
        <v>1</v>
      </c>
      <c r="AJ70" s="15">
        <v>0</v>
      </c>
      <c r="AK70" s="56" t="s">
        <v>644</v>
      </c>
      <c r="AL70" s="56" t="s">
        <v>61</v>
      </c>
      <c r="AM70" s="171" t="s">
        <v>645</v>
      </c>
      <c r="AN70" s="56" t="s">
        <v>61</v>
      </c>
      <c r="AO70" s="188" t="s">
        <v>646</v>
      </c>
      <c r="AP70" s="172" t="s">
        <v>175</v>
      </c>
      <c r="AQ70" s="15"/>
      <c r="AR70" s="49">
        <f t="shared" si="16"/>
        <v>1</v>
      </c>
      <c r="AS70" s="49">
        <f t="shared" si="20"/>
        <v>1</v>
      </c>
      <c r="AT70" s="15" t="s">
        <v>647</v>
      </c>
      <c r="AU70" s="189" t="s">
        <v>647</v>
      </c>
      <c r="AV70" s="243" t="s">
        <v>648</v>
      </c>
      <c r="AW70" s="244"/>
      <c r="AX70" s="244" t="s">
        <v>77</v>
      </c>
      <c r="AY70" s="272" t="s">
        <v>649</v>
      </c>
      <c r="AZ70" s="273" t="s">
        <v>61</v>
      </c>
      <c r="BA70" s="244" t="s">
        <v>79</v>
      </c>
      <c r="BB70" s="247" t="s">
        <v>80</v>
      </c>
      <c r="BC70" s="248" t="s">
        <v>81</v>
      </c>
    </row>
    <row r="71" spans="1:55" ht="141.75" customHeight="1" x14ac:dyDescent="0.3">
      <c r="A71" s="286" t="s">
        <v>650</v>
      </c>
      <c r="B71" s="286" t="s">
        <v>651</v>
      </c>
      <c r="C71" s="286" t="s">
        <v>56</v>
      </c>
      <c r="D71" s="286" t="s">
        <v>397</v>
      </c>
      <c r="E71" s="286" t="s">
        <v>652</v>
      </c>
      <c r="F71" s="286" t="s">
        <v>653</v>
      </c>
      <c r="G71" s="286" t="s">
        <v>654</v>
      </c>
      <c r="H71" s="286" t="s">
        <v>655</v>
      </c>
      <c r="I71" s="286" t="s">
        <v>656</v>
      </c>
      <c r="J71" s="348">
        <v>27506259564</v>
      </c>
      <c r="K71" s="348">
        <v>27476054848</v>
      </c>
      <c r="L71" s="362">
        <v>80781000000</v>
      </c>
      <c r="M71" s="366">
        <v>20411521982</v>
      </c>
      <c r="N71" s="362" t="s">
        <v>657</v>
      </c>
      <c r="O71" s="362" t="s">
        <v>658</v>
      </c>
      <c r="P71" s="292" t="s">
        <v>659</v>
      </c>
      <c r="Q71" s="153" t="s">
        <v>660</v>
      </c>
      <c r="R71" s="15" t="s">
        <v>661</v>
      </c>
      <c r="S71" s="15" t="s">
        <v>387</v>
      </c>
      <c r="T71" s="16">
        <v>12822</v>
      </c>
      <c r="U71" s="16">
        <v>12822</v>
      </c>
      <c r="V71" s="17" t="s">
        <v>662</v>
      </c>
      <c r="W71" s="17" t="s">
        <v>663</v>
      </c>
      <c r="X71" s="18">
        <v>17822</v>
      </c>
      <c r="Y71" s="19">
        <v>5000</v>
      </c>
      <c r="Z71" s="20">
        <v>22822</v>
      </c>
      <c r="AA71" s="21">
        <v>18510</v>
      </c>
      <c r="AB71" s="21">
        <v>0</v>
      </c>
      <c r="AC71" s="32"/>
      <c r="AD71" s="23">
        <v>0</v>
      </c>
      <c r="AE71" s="20"/>
      <c r="AF71" s="24">
        <f>AA71</f>
        <v>18510</v>
      </c>
      <c r="AG71" s="16">
        <v>27822</v>
      </c>
      <c r="AH71" s="190"/>
      <c r="AI71" s="16">
        <v>32822</v>
      </c>
      <c r="AJ71" s="191"/>
      <c r="AK71" s="192" t="s">
        <v>664</v>
      </c>
      <c r="AL71" s="17" t="s">
        <v>665</v>
      </c>
      <c r="AM71" s="118" t="s">
        <v>666</v>
      </c>
      <c r="AN71" s="17" t="str">
        <f>AL71</f>
        <v>reporte total cuarto trimestre</v>
      </c>
      <c r="AO71" s="193" t="s">
        <v>667</v>
      </c>
      <c r="AP71" s="193" t="s">
        <v>665</v>
      </c>
      <c r="AQ71" s="191"/>
      <c r="AR71" s="16">
        <f t="shared" si="16"/>
        <v>32822</v>
      </c>
      <c r="AS71" s="16">
        <f t="shared" si="20"/>
        <v>18510</v>
      </c>
      <c r="AT71" s="292" t="s">
        <v>460</v>
      </c>
      <c r="AU71" s="194" t="s">
        <v>460</v>
      </c>
      <c r="AV71" s="194" t="s">
        <v>668</v>
      </c>
      <c r="AW71" s="244"/>
      <c r="AX71" s="244" t="s">
        <v>77</v>
      </c>
      <c r="AY71" s="263" t="s">
        <v>669</v>
      </c>
      <c r="AZ71" s="253" t="s">
        <v>247</v>
      </c>
      <c r="BA71" s="244" t="s">
        <v>79</v>
      </c>
      <c r="BB71" s="259" t="s">
        <v>385</v>
      </c>
      <c r="BC71" s="248" t="s">
        <v>81</v>
      </c>
    </row>
    <row r="72" spans="1:55" ht="183.6" x14ac:dyDescent="0.3">
      <c r="A72" s="287"/>
      <c r="B72" s="287"/>
      <c r="C72" s="287"/>
      <c r="D72" s="287"/>
      <c r="E72" s="287"/>
      <c r="F72" s="287"/>
      <c r="G72" s="287"/>
      <c r="H72" s="287"/>
      <c r="I72" s="287"/>
      <c r="J72" s="349"/>
      <c r="K72" s="349"/>
      <c r="L72" s="363"/>
      <c r="M72" s="367"/>
      <c r="N72" s="363"/>
      <c r="O72" s="363"/>
      <c r="P72" s="293"/>
      <c r="Q72" s="116" t="s">
        <v>670</v>
      </c>
      <c r="R72" s="15" t="s">
        <v>671</v>
      </c>
      <c r="S72" s="15" t="s">
        <v>66</v>
      </c>
      <c r="T72" s="16">
        <v>0</v>
      </c>
      <c r="U72" s="16">
        <v>0</v>
      </c>
      <c r="V72" s="17" t="s">
        <v>672</v>
      </c>
      <c r="W72" s="17" t="s">
        <v>673</v>
      </c>
      <c r="X72" s="18">
        <v>20000</v>
      </c>
      <c r="Y72" s="19">
        <v>25077</v>
      </c>
      <c r="Z72" s="195">
        <v>16000</v>
      </c>
      <c r="AA72" s="196">
        <v>0</v>
      </c>
      <c r="AB72" s="196">
        <v>1377</v>
      </c>
      <c r="AC72" s="28"/>
      <c r="AD72" s="197">
        <v>0</v>
      </c>
      <c r="AE72" s="195"/>
      <c r="AF72" s="24">
        <f>AA72+AB72+AD72+AE72</f>
        <v>1377</v>
      </c>
      <c r="AG72" s="198">
        <v>16000</v>
      </c>
      <c r="AH72" s="199"/>
      <c r="AI72" s="198">
        <v>16000</v>
      </c>
      <c r="AJ72" s="199"/>
      <c r="AK72" s="200" t="s">
        <v>674</v>
      </c>
      <c r="AL72" s="201" t="s">
        <v>675</v>
      </c>
      <c r="AM72" s="202" t="s">
        <v>676</v>
      </c>
      <c r="AN72" s="17" t="str">
        <f t="shared" ref="AN72:AN73" si="23">AL72</f>
        <v>se reportara en junio 28 _1.000 prsonas y el 20 de diciembre 15.000</v>
      </c>
      <c r="AO72" s="203" t="s">
        <v>677</v>
      </c>
      <c r="AP72" s="203" t="s">
        <v>678</v>
      </c>
      <c r="AQ72" s="204"/>
      <c r="AR72" s="16">
        <f t="shared" si="16"/>
        <v>68000</v>
      </c>
      <c r="AS72" s="16">
        <f t="shared" si="20"/>
        <v>26454</v>
      </c>
      <c r="AT72" s="293"/>
      <c r="AU72" s="194" t="s">
        <v>460</v>
      </c>
      <c r="AV72" s="194" t="s">
        <v>668</v>
      </c>
      <c r="AW72" s="244"/>
      <c r="AX72" s="244" t="s">
        <v>77</v>
      </c>
      <c r="AY72" s="245"/>
      <c r="AZ72" s="253" t="s">
        <v>247</v>
      </c>
      <c r="BA72" s="244" t="s">
        <v>79</v>
      </c>
      <c r="BB72" s="259" t="s">
        <v>385</v>
      </c>
      <c r="BC72" s="248" t="s">
        <v>81</v>
      </c>
    </row>
    <row r="73" spans="1:55" ht="409.6" x14ac:dyDescent="0.3">
      <c r="A73" s="288"/>
      <c r="B73" s="288"/>
      <c r="C73" s="288"/>
      <c r="D73" s="288"/>
      <c r="E73" s="288"/>
      <c r="F73" s="288"/>
      <c r="G73" s="288"/>
      <c r="H73" s="288"/>
      <c r="I73" s="288"/>
      <c r="J73" s="350"/>
      <c r="K73" s="350"/>
      <c r="L73" s="364"/>
      <c r="M73" s="368"/>
      <c r="N73" s="364"/>
      <c r="O73" s="364"/>
      <c r="P73" s="294"/>
      <c r="Q73" s="15" t="s">
        <v>679</v>
      </c>
      <c r="R73" s="15" t="s">
        <v>680</v>
      </c>
      <c r="S73" s="15" t="s">
        <v>387</v>
      </c>
      <c r="T73" s="16">
        <v>1569</v>
      </c>
      <c r="U73" s="16">
        <v>1569</v>
      </c>
      <c r="V73" s="17" t="s">
        <v>681</v>
      </c>
      <c r="W73" s="17" t="s">
        <v>682</v>
      </c>
      <c r="X73" s="18">
        <v>2109</v>
      </c>
      <c r="Y73" s="19">
        <v>656</v>
      </c>
      <c r="Z73" s="195">
        <v>2541</v>
      </c>
      <c r="AA73" s="196">
        <v>2225</v>
      </c>
      <c r="AB73" s="196">
        <v>0</v>
      </c>
      <c r="AC73" s="32"/>
      <c r="AD73" s="197">
        <v>0</v>
      </c>
      <c r="AE73" s="195"/>
      <c r="AF73" s="24">
        <f>AA73</f>
        <v>2225</v>
      </c>
      <c r="AG73" s="198">
        <v>2973</v>
      </c>
      <c r="AH73" s="199"/>
      <c r="AI73" s="198">
        <v>3405</v>
      </c>
      <c r="AJ73" s="199"/>
      <c r="AK73" s="205" t="s">
        <v>683</v>
      </c>
      <c r="AL73" s="206" t="s">
        <v>684</v>
      </c>
      <c r="AM73" s="207" t="s">
        <v>685</v>
      </c>
      <c r="AN73" s="208" t="str">
        <f t="shared" si="23"/>
        <v>se reportara el cuerto trimestre</v>
      </c>
      <c r="AO73" s="203" t="s">
        <v>686</v>
      </c>
      <c r="AP73" s="203" t="s">
        <v>678</v>
      </c>
      <c r="AQ73" s="204"/>
      <c r="AR73" s="16">
        <f t="shared" si="16"/>
        <v>3405</v>
      </c>
      <c r="AS73" s="16">
        <f t="shared" si="20"/>
        <v>2225</v>
      </c>
      <c r="AT73" s="294"/>
      <c r="AU73" s="194" t="s">
        <v>460</v>
      </c>
      <c r="AV73" s="194" t="s">
        <v>668</v>
      </c>
      <c r="AW73" s="244"/>
      <c r="AX73" s="244" t="s">
        <v>77</v>
      </c>
      <c r="AY73" s="245"/>
      <c r="AZ73" s="253" t="s">
        <v>247</v>
      </c>
      <c r="BA73" s="244" t="s">
        <v>79</v>
      </c>
      <c r="BB73" s="259" t="s">
        <v>385</v>
      </c>
      <c r="BC73" s="248" t="s">
        <v>81</v>
      </c>
    </row>
    <row r="74" spans="1:55" ht="367.2" customHeight="1" x14ac:dyDescent="0.35">
      <c r="A74" s="361" t="s">
        <v>395</v>
      </c>
      <c r="B74" s="312" t="s">
        <v>687</v>
      </c>
      <c r="C74" s="361" t="s">
        <v>61</v>
      </c>
      <c r="D74" s="361" t="s">
        <v>397</v>
      </c>
      <c r="E74" s="361" t="s">
        <v>688</v>
      </c>
      <c r="F74" s="361" t="s">
        <v>689</v>
      </c>
      <c r="G74" s="361" t="s">
        <v>60</v>
      </c>
      <c r="H74" s="361" t="s">
        <v>61</v>
      </c>
      <c r="I74" s="361" t="s">
        <v>61</v>
      </c>
      <c r="J74" s="365"/>
      <c r="K74" s="318"/>
      <c r="L74" s="369"/>
      <c r="M74" s="369"/>
      <c r="N74" s="331" t="s">
        <v>690</v>
      </c>
      <c r="O74" s="331" t="s">
        <v>690</v>
      </c>
      <c r="P74" s="331" t="s">
        <v>690</v>
      </c>
      <c r="Q74" s="55" t="s">
        <v>691</v>
      </c>
      <c r="R74" s="55" t="s">
        <v>692</v>
      </c>
      <c r="S74" s="55" t="s">
        <v>499</v>
      </c>
      <c r="T74" s="70">
        <v>0</v>
      </c>
      <c r="U74" s="16">
        <f t="shared" ref="U74:U80" si="24">Y74</f>
        <v>32</v>
      </c>
      <c r="V74" s="17" t="s">
        <v>693</v>
      </c>
      <c r="W74" s="17" t="s">
        <v>694</v>
      </c>
      <c r="X74" s="71">
        <v>32</v>
      </c>
      <c r="Y74" s="19">
        <v>32</v>
      </c>
      <c r="Z74" s="72">
        <v>32</v>
      </c>
      <c r="AA74" s="110">
        <v>7</v>
      </c>
      <c r="AB74" s="110">
        <v>12</v>
      </c>
      <c r="AC74" s="28"/>
      <c r="AD74" s="113">
        <v>8</v>
      </c>
      <c r="AE74" s="72"/>
      <c r="AF74" s="24">
        <f>AA74+AB74+AD74+AE74</f>
        <v>27</v>
      </c>
      <c r="AG74" s="70">
        <v>34</v>
      </c>
      <c r="AH74" s="70"/>
      <c r="AI74" s="70">
        <v>34</v>
      </c>
      <c r="AJ74" s="70"/>
      <c r="AK74" s="65" t="s">
        <v>695</v>
      </c>
      <c r="AL74" s="65" t="s">
        <v>696</v>
      </c>
      <c r="AM74" s="76" t="s">
        <v>697</v>
      </c>
      <c r="AN74" s="76" t="s">
        <v>698</v>
      </c>
      <c r="AO74" s="77" t="s">
        <v>699</v>
      </c>
      <c r="AP74" s="77" t="s">
        <v>700</v>
      </c>
      <c r="AQ74" s="70"/>
      <c r="AR74" s="16">
        <f t="shared" si="16"/>
        <v>132</v>
      </c>
      <c r="AS74" s="16">
        <f t="shared" si="20"/>
        <v>59</v>
      </c>
      <c r="AT74" s="315" t="s">
        <v>701</v>
      </c>
      <c r="AU74" s="86" t="s">
        <v>701</v>
      </c>
      <c r="AV74" s="194" t="s">
        <v>702</v>
      </c>
      <c r="AW74" s="244"/>
      <c r="AX74" s="244" t="s">
        <v>77</v>
      </c>
      <c r="AY74" s="245"/>
      <c r="AZ74" s="246" t="s">
        <v>78</v>
      </c>
      <c r="BA74" s="244" t="s">
        <v>79</v>
      </c>
      <c r="BB74" s="265"/>
      <c r="BC74" s="86" t="s">
        <v>701</v>
      </c>
    </row>
    <row r="75" spans="1:55" ht="204" customHeight="1" x14ac:dyDescent="0.35">
      <c r="A75" s="331"/>
      <c r="B75" s="317"/>
      <c r="C75" s="331"/>
      <c r="D75" s="331"/>
      <c r="E75" s="331"/>
      <c r="F75" s="331"/>
      <c r="G75" s="331"/>
      <c r="H75" s="331"/>
      <c r="I75" s="331"/>
      <c r="J75" s="365"/>
      <c r="K75" s="320"/>
      <c r="L75" s="331"/>
      <c r="M75" s="331"/>
      <c r="N75" s="331"/>
      <c r="O75" s="331"/>
      <c r="P75" s="331"/>
      <c r="Q75" s="209" t="s">
        <v>703</v>
      </c>
      <c r="R75" s="209" t="s">
        <v>704</v>
      </c>
      <c r="S75" s="209" t="s">
        <v>499</v>
      </c>
      <c r="T75" s="210">
        <v>0</v>
      </c>
      <c r="U75" s="211">
        <f t="shared" si="24"/>
        <v>3</v>
      </c>
      <c r="V75" s="17"/>
      <c r="W75" s="17"/>
      <c r="X75" s="71">
        <v>3</v>
      </c>
      <c r="Y75" s="19">
        <v>3</v>
      </c>
      <c r="Z75" s="212" t="s">
        <v>705</v>
      </c>
      <c r="AA75" s="212"/>
      <c r="AB75" s="212"/>
      <c r="AC75" s="212"/>
      <c r="AD75" s="212"/>
      <c r="AE75" s="212"/>
      <c r="AF75" s="18"/>
      <c r="AG75" s="212" t="s">
        <v>705</v>
      </c>
      <c r="AH75" s="70"/>
      <c r="AI75" s="212" t="s">
        <v>705</v>
      </c>
      <c r="AJ75" s="70"/>
      <c r="AK75" s="18" t="s">
        <v>174</v>
      </c>
      <c r="AL75" s="18" t="s">
        <v>174</v>
      </c>
      <c r="AM75" s="18" t="s">
        <v>175</v>
      </c>
      <c r="AN75" s="18" t="s">
        <v>175</v>
      </c>
      <c r="AO75" s="18" t="s">
        <v>175</v>
      </c>
      <c r="AP75" s="18" t="s">
        <v>175</v>
      </c>
      <c r="AQ75" s="70"/>
      <c r="AR75" s="211">
        <v>3</v>
      </c>
      <c r="AS75" s="211">
        <f t="shared" si="20"/>
        <v>3</v>
      </c>
      <c r="AT75" s="316"/>
      <c r="AU75" s="86" t="s">
        <v>701</v>
      </c>
      <c r="AV75" s="194" t="s">
        <v>702</v>
      </c>
      <c r="AW75" s="244"/>
      <c r="AX75" s="244" t="s">
        <v>77</v>
      </c>
      <c r="AY75" s="245"/>
      <c r="AZ75" s="246" t="s">
        <v>78</v>
      </c>
      <c r="BA75" s="244" t="s">
        <v>79</v>
      </c>
      <c r="BB75" s="265"/>
      <c r="BC75" s="86" t="s">
        <v>701</v>
      </c>
    </row>
    <row r="76" spans="1:55" s="9" customFormat="1" ht="244.95" customHeight="1" x14ac:dyDescent="0.35">
      <c r="A76" s="361" t="s">
        <v>395</v>
      </c>
      <c r="B76" s="312" t="s">
        <v>706</v>
      </c>
      <c r="C76" s="361" t="s">
        <v>61</v>
      </c>
      <c r="D76" s="361" t="s">
        <v>397</v>
      </c>
      <c r="E76" s="361" t="s">
        <v>707</v>
      </c>
      <c r="F76" s="361" t="s">
        <v>708</v>
      </c>
      <c r="G76" s="361" t="s">
        <v>60</v>
      </c>
      <c r="H76" s="361" t="s">
        <v>709</v>
      </c>
      <c r="I76" s="361" t="s">
        <v>61</v>
      </c>
      <c r="J76" s="365"/>
      <c r="K76" s="318"/>
      <c r="L76" s="331"/>
      <c r="M76" s="331"/>
      <c r="N76" s="331" t="s">
        <v>690</v>
      </c>
      <c r="O76" s="331" t="s">
        <v>690</v>
      </c>
      <c r="P76" s="331" t="s">
        <v>690</v>
      </c>
      <c r="Q76" s="55" t="s">
        <v>710</v>
      </c>
      <c r="R76" s="55" t="s">
        <v>711</v>
      </c>
      <c r="S76" s="55" t="s">
        <v>499</v>
      </c>
      <c r="T76" s="70">
        <v>0</v>
      </c>
      <c r="U76" s="16">
        <f t="shared" si="24"/>
        <v>45204</v>
      </c>
      <c r="V76" s="17" t="s">
        <v>712</v>
      </c>
      <c r="W76" s="17" t="s">
        <v>713</v>
      </c>
      <c r="X76" s="71">
        <v>40300</v>
      </c>
      <c r="Y76" s="19">
        <v>45204</v>
      </c>
      <c r="Z76" s="72">
        <v>44200</v>
      </c>
      <c r="AA76" s="110">
        <v>5796</v>
      </c>
      <c r="AB76" s="111">
        <v>11976</v>
      </c>
      <c r="AC76" s="28"/>
      <c r="AD76" s="113">
        <v>16753</v>
      </c>
      <c r="AE76" s="72"/>
      <c r="AF76" s="24">
        <f t="shared" ref="AF76:AF90" si="25">AA76+AB76+AD76+AE76</f>
        <v>34525</v>
      </c>
      <c r="AG76" s="70">
        <v>44200</v>
      </c>
      <c r="AH76" s="70"/>
      <c r="AI76" s="70">
        <v>44200</v>
      </c>
      <c r="AJ76" s="70"/>
      <c r="AK76" s="65" t="s">
        <v>714</v>
      </c>
      <c r="AL76" s="65" t="s">
        <v>715</v>
      </c>
      <c r="AM76" s="76" t="s">
        <v>716</v>
      </c>
      <c r="AN76" s="76" t="s">
        <v>717</v>
      </c>
      <c r="AO76" s="77" t="s">
        <v>718</v>
      </c>
      <c r="AP76" s="77" t="s">
        <v>719</v>
      </c>
      <c r="AQ76" s="70"/>
      <c r="AR76" s="16">
        <f t="shared" ref="AR76:AR82" si="26">+_xlfn.IFS(S76="Acumulado",X76+Z76+AG76+AI76,S76="Capacidad",AI76,S76="Flujo",AI76,S76="Reducción",AI76,S76="Stock",AI76)</f>
        <v>172900</v>
      </c>
      <c r="AS76" s="16">
        <f t="shared" si="20"/>
        <v>79729</v>
      </c>
      <c r="AT76" s="316"/>
      <c r="AU76" s="86" t="s">
        <v>701</v>
      </c>
      <c r="AV76" s="194" t="s">
        <v>720</v>
      </c>
      <c r="AW76" s="244"/>
      <c r="AX76" s="244" t="s">
        <v>77</v>
      </c>
      <c r="AY76" s="245"/>
      <c r="AZ76" s="246" t="s">
        <v>78</v>
      </c>
      <c r="BA76" s="244" t="s">
        <v>79</v>
      </c>
      <c r="BB76" s="265"/>
      <c r="BC76" s="86" t="s">
        <v>701</v>
      </c>
    </row>
    <row r="77" spans="1:55" s="9" customFormat="1" ht="160.19999999999999" customHeight="1" x14ac:dyDescent="0.35">
      <c r="A77" s="361"/>
      <c r="B77" s="313"/>
      <c r="C77" s="361"/>
      <c r="D77" s="361"/>
      <c r="E77" s="361"/>
      <c r="F77" s="361"/>
      <c r="G77" s="361"/>
      <c r="H77" s="361" t="s">
        <v>721</v>
      </c>
      <c r="I77" s="361"/>
      <c r="J77" s="365"/>
      <c r="K77" s="319"/>
      <c r="L77" s="331"/>
      <c r="M77" s="331"/>
      <c r="N77" s="331"/>
      <c r="O77" s="331"/>
      <c r="P77" s="331"/>
      <c r="Q77" s="55" t="s">
        <v>710</v>
      </c>
      <c r="R77" s="55" t="s">
        <v>722</v>
      </c>
      <c r="S77" s="55" t="s">
        <v>499</v>
      </c>
      <c r="T77" s="70">
        <v>0</v>
      </c>
      <c r="U77" s="16">
        <f t="shared" si="24"/>
        <v>50</v>
      </c>
      <c r="V77" s="17" t="s">
        <v>723</v>
      </c>
      <c r="W77" s="17" t="s">
        <v>724</v>
      </c>
      <c r="X77" s="71">
        <v>50</v>
      </c>
      <c r="Y77" s="19">
        <v>50</v>
      </c>
      <c r="Z77" s="72">
        <v>55</v>
      </c>
      <c r="AA77" s="110">
        <v>6</v>
      </c>
      <c r="AB77" s="110">
        <v>16</v>
      </c>
      <c r="AC77" s="28"/>
      <c r="AD77" s="113">
        <v>18</v>
      </c>
      <c r="AE77" s="72"/>
      <c r="AF77" s="24">
        <f t="shared" si="25"/>
        <v>40</v>
      </c>
      <c r="AG77" s="70">
        <v>60</v>
      </c>
      <c r="AH77" s="70"/>
      <c r="AI77" s="70">
        <v>65</v>
      </c>
      <c r="AJ77" s="70"/>
      <c r="AK77" s="65" t="s">
        <v>725</v>
      </c>
      <c r="AL77" s="65" t="s">
        <v>726</v>
      </c>
      <c r="AM77" s="76" t="s">
        <v>727</v>
      </c>
      <c r="AN77" s="76" t="s">
        <v>717</v>
      </c>
      <c r="AO77" s="77" t="s">
        <v>728</v>
      </c>
      <c r="AP77" s="77" t="s">
        <v>729</v>
      </c>
      <c r="AQ77" s="70"/>
      <c r="AR77" s="16">
        <f t="shared" si="26"/>
        <v>230</v>
      </c>
      <c r="AS77" s="16">
        <f t="shared" si="20"/>
        <v>90</v>
      </c>
      <c r="AT77" s="316"/>
      <c r="AU77" s="86" t="s">
        <v>701</v>
      </c>
      <c r="AV77" s="194" t="s">
        <v>720</v>
      </c>
      <c r="AW77" s="241"/>
      <c r="AX77" s="244" t="s">
        <v>77</v>
      </c>
      <c r="AY77" s="245"/>
      <c r="AZ77" s="246" t="s">
        <v>78</v>
      </c>
      <c r="BA77" s="244" t="s">
        <v>79</v>
      </c>
      <c r="BB77" s="265"/>
      <c r="BC77" s="86" t="s">
        <v>701</v>
      </c>
    </row>
    <row r="78" spans="1:55" s="9" customFormat="1" ht="409.6" x14ac:dyDescent="0.35">
      <c r="A78" s="361"/>
      <c r="B78" s="313"/>
      <c r="C78" s="361"/>
      <c r="D78" s="361"/>
      <c r="E78" s="361"/>
      <c r="F78" s="361"/>
      <c r="G78" s="361"/>
      <c r="H78" s="361"/>
      <c r="I78" s="361"/>
      <c r="J78" s="365"/>
      <c r="K78" s="319"/>
      <c r="L78" s="331"/>
      <c r="M78" s="331"/>
      <c r="N78" s="331"/>
      <c r="O78" s="331"/>
      <c r="P78" s="331"/>
      <c r="Q78" s="55" t="s">
        <v>730</v>
      </c>
      <c r="R78" s="55" t="s">
        <v>731</v>
      </c>
      <c r="S78" s="55" t="s">
        <v>499</v>
      </c>
      <c r="T78" s="70">
        <v>0</v>
      </c>
      <c r="U78" s="16">
        <f t="shared" si="24"/>
        <v>12641</v>
      </c>
      <c r="V78" s="17" t="s">
        <v>732</v>
      </c>
      <c r="W78" s="17" t="s">
        <v>733</v>
      </c>
      <c r="X78" s="71">
        <v>12000</v>
      </c>
      <c r="Y78" s="19">
        <v>12641</v>
      </c>
      <c r="Z78" s="72">
        <v>13000</v>
      </c>
      <c r="AA78" s="110">
        <v>1998</v>
      </c>
      <c r="AB78" s="111">
        <v>3217</v>
      </c>
      <c r="AC78" s="28"/>
      <c r="AD78" s="113">
        <v>3822</v>
      </c>
      <c r="AE78" s="72"/>
      <c r="AF78" s="24">
        <f t="shared" si="25"/>
        <v>9037</v>
      </c>
      <c r="AG78" s="70">
        <v>13200</v>
      </c>
      <c r="AH78" s="70"/>
      <c r="AI78" s="70">
        <v>13400</v>
      </c>
      <c r="AJ78" s="70"/>
      <c r="AK78" s="65" t="s">
        <v>734</v>
      </c>
      <c r="AL78" s="65" t="s">
        <v>735</v>
      </c>
      <c r="AM78" s="76" t="s">
        <v>736</v>
      </c>
      <c r="AN78" s="76" t="s">
        <v>717</v>
      </c>
      <c r="AO78" s="77" t="s">
        <v>737</v>
      </c>
      <c r="AP78" s="77" t="s">
        <v>738</v>
      </c>
      <c r="AQ78" s="70"/>
      <c r="AR78" s="16">
        <f t="shared" si="26"/>
        <v>51600</v>
      </c>
      <c r="AS78" s="16">
        <f t="shared" si="20"/>
        <v>21678</v>
      </c>
      <c r="AT78" s="316"/>
      <c r="AU78" s="86" t="s">
        <v>701</v>
      </c>
      <c r="AV78" s="194" t="s">
        <v>720</v>
      </c>
      <c r="AW78" s="241"/>
      <c r="AX78" s="244" t="s">
        <v>77</v>
      </c>
      <c r="AY78" s="245"/>
      <c r="AZ78" s="246" t="s">
        <v>78</v>
      </c>
      <c r="BA78" s="244" t="s">
        <v>79</v>
      </c>
      <c r="BB78" s="265"/>
      <c r="BC78" s="86" t="s">
        <v>701</v>
      </c>
    </row>
    <row r="79" spans="1:55" s="9" customFormat="1" ht="346.8" x14ac:dyDescent="0.35">
      <c r="A79" s="361"/>
      <c r="B79" s="314"/>
      <c r="C79" s="361"/>
      <c r="D79" s="361"/>
      <c r="E79" s="361"/>
      <c r="F79" s="361"/>
      <c r="G79" s="361"/>
      <c r="H79" s="361"/>
      <c r="I79" s="361"/>
      <c r="J79" s="365"/>
      <c r="K79" s="320"/>
      <c r="L79" s="331"/>
      <c r="M79" s="331"/>
      <c r="N79" s="331"/>
      <c r="O79" s="331"/>
      <c r="P79" s="331"/>
      <c r="Q79" s="55" t="s">
        <v>739</v>
      </c>
      <c r="R79" s="55" t="s">
        <v>740</v>
      </c>
      <c r="S79" s="55" t="s">
        <v>499</v>
      </c>
      <c r="T79" s="70">
        <v>0</v>
      </c>
      <c r="U79" s="16">
        <f t="shared" si="24"/>
        <v>0</v>
      </c>
      <c r="V79" s="17" t="s">
        <v>741</v>
      </c>
      <c r="W79" s="17" t="s">
        <v>742</v>
      </c>
      <c r="X79" s="71">
        <v>4</v>
      </c>
      <c r="Y79" s="19">
        <v>0</v>
      </c>
      <c r="Z79" s="72">
        <v>0</v>
      </c>
      <c r="AA79" s="73">
        <v>0</v>
      </c>
      <c r="AB79" s="110">
        <v>0</v>
      </c>
      <c r="AC79" s="30"/>
      <c r="AD79" s="113">
        <v>0</v>
      </c>
      <c r="AE79" s="72"/>
      <c r="AF79" s="24">
        <f t="shared" si="25"/>
        <v>0</v>
      </c>
      <c r="AG79" s="70">
        <v>0</v>
      </c>
      <c r="AH79" s="70"/>
      <c r="AI79" s="70">
        <v>0</v>
      </c>
      <c r="AJ79" s="70"/>
      <c r="AK79" s="65" t="s">
        <v>743</v>
      </c>
      <c r="AL79" s="65" t="s">
        <v>744</v>
      </c>
      <c r="AM79" s="76" t="s">
        <v>745</v>
      </c>
      <c r="AN79" s="76" t="s">
        <v>744</v>
      </c>
      <c r="AO79" s="77" t="s">
        <v>746</v>
      </c>
      <c r="AP79" s="77" t="s">
        <v>744</v>
      </c>
      <c r="AQ79" s="70"/>
      <c r="AR79" s="16">
        <f t="shared" si="26"/>
        <v>4</v>
      </c>
      <c r="AS79" s="16">
        <f t="shared" si="20"/>
        <v>0</v>
      </c>
      <c r="AT79" s="317"/>
      <c r="AU79" s="86" t="s">
        <v>701</v>
      </c>
      <c r="AV79" s="194" t="s">
        <v>720</v>
      </c>
      <c r="AW79" s="241"/>
      <c r="AX79" s="244" t="s">
        <v>77</v>
      </c>
      <c r="AY79" s="245"/>
      <c r="AZ79" s="246" t="s">
        <v>78</v>
      </c>
      <c r="BA79" s="244" t="s">
        <v>79</v>
      </c>
      <c r="BB79" s="265"/>
      <c r="BC79" s="86" t="s">
        <v>701</v>
      </c>
    </row>
    <row r="80" spans="1:55" s="9" customFormat="1" ht="81" customHeight="1" x14ac:dyDescent="0.35">
      <c r="A80" s="361" t="s">
        <v>395</v>
      </c>
      <c r="B80" s="312" t="s">
        <v>747</v>
      </c>
      <c r="C80" s="361" t="s">
        <v>61</v>
      </c>
      <c r="D80" s="361" t="s">
        <v>397</v>
      </c>
      <c r="E80" s="361" t="s">
        <v>748</v>
      </c>
      <c r="F80" s="361" t="s">
        <v>749</v>
      </c>
      <c r="G80" s="361" t="s">
        <v>60</v>
      </c>
      <c r="H80" s="361" t="s">
        <v>61</v>
      </c>
      <c r="I80" s="361" t="s">
        <v>61</v>
      </c>
      <c r="J80" s="370"/>
      <c r="K80" s="371"/>
      <c r="L80" s="369"/>
      <c r="M80" s="369"/>
      <c r="N80" s="331" t="s">
        <v>750</v>
      </c>
      <c r="O80" s="331" t="s">
        <v>750</v>
      </c>
      <c r="P80" s="331" t="s">
        <v>750</v>
      </c>
      <c r="Q80" s="55" t="s">
        <v>751</v>
      </c>
      <c r="R80" s="55" t="s">
        <v>752</v>
      </c>
      <c r="S80" s="55" t="s">
        <v>102</v>
      </c>
      <c r="T80" s="70">
        <v>0</v>
      </c>
      <c r="U80" s="16">
        <f t="shared" si="24"/>
        <v>1</v>
      </c>
      <c r="V80" s="17" t="s">
        <v>753</v>
      </c>
      <c r="W80" s="17" t="s">
        <v>754</v>
      </c>
      <c r="X80" s="71">
        <v>1</v>
      </c>
      <c r="Y80" s="19">
        <v>1</v>
      </c>
      <c r="Z80" s="72">
        <v>1</v>
      </c>
      <c r="AA80" s="73">
        <v>0</v>
      </c>
      <c r="AB80" s="110">
        <v>0</v>
      </c>
      <c r="AC80" s="32"/>
      <c r="AD80" s="113">
        <v>0</v>
      </c>
      <c r="AE80" s="72"/>
      <c r="AF80" s="24">
        <f t="shared" si="25"/>
        <v>0</v>
      </c>
      <c r="AG80" s="70">
        <v>1</v>
      </c>
      <c r="AH80" s="70"/>
      <c r="AI80" s="70">
        <v>1</v>
      </c>
      <c r="AJ80" s="70"/>
      <c r="AK80" s="213" t="s">
        <v>755</v>
      </c>
      <c r="AL80" s="65" t="s">
        <v>756</v>
      </c>
      <c r="AM80" s="76" t="s">
        <v>757</v>
      </c>
      <c r="AN80" s="76" t="s">
        <v>758</v>
      </c>
      <c r="AO80" s="77" t="s">
        <v>759</v>
      </c>
      <c r="AP80" s="77" t="s">
        <v>760</v>
      </c>
      <c r="AQ80" s="70"/>
      <c r="AR80" s="16">
        <f t="shared" si="26"/>
        <v>1</v>
      </c>
      <c r="AS80" s="16">
        <f t="shared" si="20"/>
        <v>0</v>
      </c>
      <c r="AT80" s="315" t="s">
        <v>761</v>
      </c>
      <c r="AU80" s="86" t="s">
        <v>762</v>
      </c>
      <c r="AV80" s="194" t="s">
        <v>763</v>
      </c>
      <c r="AW80" s="241"/>
      <c r="AX80" s="244" t="s">
        <v>77</v>
      </c>
      <c r="AY80" s="245"/>
      <c r="AZ80" s="253" t="s">
        <v>247</v>
      </c>
      <c r="BA80" s="241" t="s">
        <v>79</v>
      </c>
      <c r="BB80" s="265"/>
      <c r="BC80" s="86" t="s">
        <v>778</v>
      </c>
    </row>
    <row r="81" spans="1:55" s="9" customFormat="1" ht="202.5" customHeight="1" x14ac:dyDescent="0.35">
      <c r="A81" s="361"/>
      <c r="B81" s="313"/>
      <c r="C81" s="361"/>
      <c r="D81" s="361"/>
      <c r="E81" s="361"/>
      <c r="F81" s="361"/>
      <c r="G81" s="361"/>
      <c r="H81" s="361"/>
      <c r="I81" s="361"/>
      <c r="J81" s="370"/>
      <c r="K81" s="372"/>
      <c r="L81" s="331"/>
      <c r="M81" s="331"/>
      <c r="N81" s="331"/>
      <c r="O81" s="331"/>
      <c r="P81" s="331"/>
      <c r="Q81" s="55" t="s">
        <v>764</v>
      </c>
      <c r="R81" s="55" t="s">
        <v>765</v>
      </c>
      <c r="S81" s="55" t="s">
        <v>137</v>
      </c>
      <c r="T81" s="70">
        <v>124</v>
      </c>
      <c r="U81" s="70">
        <v>124</v>
      </c>
      <c r="V81" s="65" t="s">
        <v>766</v>
      </c>
      <c r="W81" s="65" t="s">
        <v>767</v>
      </c>
      <c r="X81" s="71">
        <v>1000</v>
      </c>
      <c r="Y81" s="19">
        <v>897</v>
      </c>
      <c r="Z81" s="72">
        <v>1000</v>
      </c>
      <c r="AA81" s="110">
        <v>0</v>
      </c>
      <c r="AB81" s="110">
        <v>0</v>
      </c>
      <c r="AC81" s="32"/>
      <c r="AD81" s="113">
        <v>0</v>
      </c>
      <c r="AE81" s="72"/>
      <c r="AF81" s="24">
        <f t="shared" si="25"/>
        <v>0</v>
      </c>
      <c r="AG81" s="70">
        <v>1500</v>
      </c>
      <c r="AH81" s="70"/>
      <c r="AI81" s="70">
        <v>2000</v>
      </c>
      <c r="AJ81" s="70"/>
      <c r="AK81" s="213" t="s">
        <v>768</v>
      </c>
      <c r="AL81" s="65" t="s">
        <v>756</v>
      </c>
      <c r="AM81" s="76" t="s">
        <v>769</v>
      </c>
      <c r="AN81" s="76" t="s">
        <v>758</v>
      </c>
      <c r="AO81" s="77" t="s">
        <v>770</v>
      </c>
      <c r="AP81" s="77" t="s">
        <v>760</v>
      </c>
      <c r="AQ81" s="70"/>
      <c r="AR81" s="16">
        <f t="shared" si="26"/>
        <v>2000</v>
      </c>
      <c r="AS81" s="16">
        <f t="shared" si="20"/>
        <v>0</v>
      </c>
      <c r="AT81" s="316"/>
      <c r="AU81" s="86" t="s">
        <v>762</v>
      </c>
      <c r="AV81" s="194" t="s">
        <v>763</v>
      </c>
      <c r="AW81" s="241"/>
      <c r="AX81" s="244" t="s">
        <v>77</v>
      </c>
      <c r="AY81" s="245"/>
      <c r="AZ81" s="253" t="s">
        <v>247</v>
      </c>
      <c r="BA81" s="241" t="s">
        <v>79</v>
      </c>
      <c r="BB81" s="265"/>
      <c r="BC81" s="86" t="s">
        <v>778</v>
      </c>
    </row>
    <row r="82" spans="1:55" ht="121.5" customHeight="1" x14ac:dyDescent="0.35">
      <c r="A82" s="361"/>
      <c r="B82" s="313"/>
      <c r="C82" s="361"/>
      <c r="D82" s="361"/>
      <c r="E82" s="361"/>
      <c r="F82" s="361"/>
      <c r="G82" s="361"/>
      <c r="H82" s="361"/>
      <c r="I82" s="361"/>
      <c r="J82" s="370"/>
      <c r="K82" s="372"/>
      <c r="L82" s="331"/>
      <c r="M82" s="331"/>
      <c r="N82" s="331"/>
      <c r="O82" s="331"/>
      <c r="P82" s="331"/>
      <c r="Q82" s="55" t="s">
        <v>771</v>
      </c>
      <c r="R82" s="55" t="s">
        <v>772</v>
      </c>
      <c r="S82" s="55" t="s">
        <v>102</v>
      </c>
      <c r="T82" s="70">
        <v>0</v>
      </c>
      <c r="U82" s="16">
        <f t="shared" ref="U82:U84" si="27">Y82</f>
        <v>1</v>
      </c>
      <c r="V82" s="17" t="s">
        <v>773</v>
      </c>
      <c r="W82" s="17" t="s">
        <v>774</v>
      </c>
      <c r="X82" s="71">
        <v>1</v>
      </c>
      <c r="Y82" s="19">
        <v>1</v>
      </c>
      <c r="Z82" s="72">
        <v>1</v>
      </c>
      <c r="AA82" s="110">
        <v>0</v>
      </c>
      <c r="AB82" s="110">
        <v>0</v>
      </c>
      <c r="AC82" s="32"/>
      <c r="AD82" s="113">
        <v>0</v>
      </c>
      <c r="AE82" s="72"/>
      <c r="AF82" s="24">
        <f t="shared" si="25"/>
        <v>0</v>
      </c>
      <c r="AG82" s="70">
        <v>1</v>
      </c>
      <c r="AH82" s="70"/>
      <c r="AI82" s="70">
        <v>1</v>
      </c>
      <c r="AJ82" s="70"/>
      <c r="AK82" s="213" t="s">
        <v>775</v>
      </c>
      <c r="AL82" s="65" t="s">
        <v>756</v>
      </c>
      <c r="AM82" s="76" t="s">
        <v>776</v>
      </c>
      <c r="AN82" s="76" t="s">
        <v>758</v>
      </c>
      <c r="AO82" s="77" t="s">
        <v>777</v>
      </c>
      <c r="AP82" s="77" t="s">
        <v>760</v>
      </c>
      <c r="AQ82" s="70"/>
      <c r="AR82" s="16">
        <f t="shared" si="26"/>
        <v>1</v>
      </c>
      <c r="AS82" s="16">
        <f t="shared" si="20"/>
        <v>0</v>
      </c>
      <c r="AT82" s="316"/>
      <c r="AU82" s="86" t="s">
        <v>762</v>
      </c>
      <c r="AV82" s="194" t="s">
        <v>763</v>
      </c>
      <c r="AW82" s="244"/>
      <c r="AX82" s="244" t="s">
        <v>77</v>
      </c>
      <c r="AY82" s="245"/>
      <c r="AZ82" s="253" t="s">
        <v>247</v>
      </c>
      <c r="BA82" s="241" t="s">
        <v>79</v>
      </c>
      <c r="BB82" s="265"/>
      <c r="BC82" s="86" t="s">
        <v>778</v>
      </c>
    </row>
    <row r="83" spans="1:55" ht="40.5" customHeight="1" x14ac:dyDescent="0.35">
      <c r="A83" s="361"/>
      <c r="B83" s="313"/>
      <c r="C83" s="361"/>
      <c r="D83" s="361"/>
      <c r="E83" s="361"/>
      <c r="F83" s="361"/>
      <c r="G83" s="361"/>
      <c r="H83" s="361"/>
      <c r="I83" s="361"/>
      <c r="J83" s="370"/>
      <c r="K83" s="372"/>
      <c r="L83" s="331"/>
      <c r="M83" s="331"/>
      <c r="N83" s="331"/>
      <c r="O83" s="331"/>
      <c r="P83" s="331"/>
      <c r="Q83" s="55" t="s">
        <v>779</v>
      </c>
      <c r="R83" s="55" t="s">
        <v>780</v>
      </c>
      <c r="S83" s="55" t="s">
        <v>102</v>
      </c>
      <c r="T83" s="55">
        <v>0</v>
      </c>
      <c r="U83" s="15">
        <f t="shared" si="27"/>
        <v>1</v>
      </c>
      <c r="V83" s="56" t="s">
        <v>61</v>
      </c>
      <c r="W83" s="56" t="s">
        <v>61</v>
      </c>
      <c r="X83" s="57">
        <v>1</v>
      </c>
      <c r="Y83" s="43">
        <v>1</v>
      </c>
      <c r="Z83" s="58">
        <v>0</v>
      </c>
      <c r="AA83" s="59"/>
      <c r="AB83" s="59"/>
      <c r="AC83" s="81"/>
      <c r="AD83" s="113"/>
      <c r="AE83" s="62"/>
      <c r="AF83" s="47">
        <f t="shared" si="25"/>
        <v>0</v>
      </c>
      <c r="AG83" s="58" t="s">
        <v>360</v>
      </c>
      <c r="AH83" s="63"/>
      <c r="AI83" s="58" t="s">
        <v>360</v>
      </c>
      <c r="AJ83" s="63"/>
      <c r="AK83" s="214" t="s">
        <v>781</v>
      </c>
      <c r="AL83" s="215" t="s">
        <v>61</v>
      </c>
      <c r="AM83" s="216" t="s">
        <v>782</v>
      </c>
      <c r="AN83" s="216" t="s">
        <v>782</v>
      </c>
      <c r="AO83" s="217" t="s">
        <v>783</v>
      </c>
      <c r="AP83" s="217" t="s">
        <v>783</v>
      </c>
      <c r="AQ83" s="218"/>
      <c r="AR83" s="109">
        <v>1</v>
      </c>
      <c r="AS83" s="49">
        <f t="shared" si="20"/>
        <v>0</v>
      </c>
      <c r="AT83" s="316"/>
      <c r="AU83" s="86" t="s">
        <v>762</v>
      </c>
      <c r="AV83" s="194" t="s">
        <v>763</v>
      </c>
      <c r="AW83" s="244"/>
      <c r="AX83" s="244" t="s">
        <v>77</v>
      </c>
      <c r="AY83" s="245"/>
      <c r="AZ83" s="253" t="s">
        <v>247</v>
      </c>
      <c r="BA83" s="241" t="s">
        <v>79</v>
      </c>
      <c r="BB83" s="265"/>
      <c r="BC83" s="86" t="s">
        <v>778</v>
      </c>
    </row>
    <row r="84" spans="1:55" ht="121.5" customHeight="1" x14ac:dyDescent="0.35">
      <c r="A84" s="361"/>
      <c r="B84" s="314"/>
      <c r="C84" s="361"/>
      <c r="D84" s="361"/>
      <c r="E84" s="361"/>
      <c r="F84" s="361"/>
      <c r="G84" s="361"/>
      <c r="H84" s="361"/>
      <c r="I84" s="361"/>
      <c r="J84" s="370"/>
      <c r="K84" s="373"/>
      <c r="L84" s="331"/>
      <c r="M84" s="331"/>
      <c r="N84" s="331"/>
      <c r="O84" s="331"/>
      <c r="P84" s="331"/>
      <c r="Q84" s="55" t="s">
        <v>784</v>
      </c>
      <c r="R84" s="55" t="s">
        <v>785</v>
      </c>
      <c r="S84" s="55" t="s">
        <v>137</v>
      </c>
      <c r="T84" s="70">
        <v>0</v>
      </c>
      <c r="U84" s="16">
        <f t="shared" si="27"/>
        <v>7</v>
      </c>
      <c r="V84" s="17" t="s">
        <v>786</v>
      </c>
      <c r="W84" s="17" t="s">
        <v>787</v>
      </c>
      <c r="X84" s="71">
        <v>7</v>
      </c>
      <c r="Y84" s="19">
        <v>7</v>
      </c>
      <c r="Z84" s="72">
        <v>7</v>
      </c>
      <c r="AA84" s="110">
        <v>0</v>
      </c>
      <c r="AB84" s="110">
        <v>0</v>
      </c>
      <c r="AC84" s="32"/>
      <c r="AD84" s="113">
        <v>0</v>
      </c>
      <c r="AE84" s="72"/>
      <c r="AF84" s="24">
        <f t="shared" si="25"/>
        <v>0</v>
      </c>
      <c r="AG84" s="70">
        <v>7</v>
      </c>
      <c r="AH84" s="70"/>
      <c r="AI84" s="70">
        <v>7</v>
      </c>
      <c r="AJ84" s="70"/>
      <c r="AK84" s="213" t="s">
        <v>788</v>
      </c>
      <c r="AL84" s="65" t="s">
        <v>756</v>
      </c>
      <c r="AM84" s="76" t="s">
        <v>789</v>
      </c>
      <c r="AN84" s="76" t="s">
        <v>758</v>
      </c>
      <c r="AO84" s="77" t="s">
        <v>790</v>
      </c>
      <c r="AP84" s="77" t="s">
        <v>760</v>
      </c>
      <c r="AQ84" s="70"/>
      <c r="AR84" s="16">
        <f t="shared" ref="AR84:AR90" si="28">+_xlfn.IFS(S84="Acumulado",X84+Z84+AG84+AI84,S84="Capacidad",AI84,S84="Flujo",AI84,S84="Reducción",AI84,S84="Stock",AI84)</f>
        <v>7</v>
      </c>
      <c r="AS84" s="16">
        <f t="shared" si="20"/>
        <v>0</v>
      </c>
      <c r="AT84" s="317"/>
      <c r="AU84" s="86" t="s">
        <v>762</v>
      </c>
      <c r="AV84" s="194" t="s">
        <v>763</v>
      </c>
      <c r="AW84" s="244"/>
      <c r="AX84" s="244" t="s">
        <v>77</v>
      </c>
      <c r="AY84" s="245"/>
      <c r="AZ84" s="253" t="s">
        <v>247</v>
      </c>
      <c r="BA84" s="241" t="s">
        <v>79</v>
      </c>
      <c r="BB84" s="265"/>
      <c r="BC84" s="86" t="s">
        <v>778</v>
      </c>
    </row>
    <row r="85" spans="1:55" ht="202.5" customHeight="1" x14ac:dyDescent="0.3">
      <c r="A85" s="286" t="s">
        <v>54</v>
      </c>
      <c r="B85" s="286" t="s">
        <v>109</v>
      </c>
      <c r="C85" s="286" t="s">
        <v>56</v>
      </c>
      <c r="D85" s="286" t="s">
        <v>397</v>
      </c>
      <c r="E85" s="286" t="s">
        <v>791</v>
      </c>
      <c r="F85" s="286" t="s">
        <v>792</v>
      </c>
      <c r="G85" s="286" t="s">
        <v>60</v>
      </c>
      <c r="H85" s="286" t="s">
        <v>621</v>
      </c>
      <c r="I85" s="286" t="s">
        <v>622</v>
      </c>
      <c r="J85" s="301">
        <v>50481316627</v>
      </c>
      <c r="K85" s="304">
        <v>50481316623.720001</v>
      </c>
      <c r="L85" s="289">
        <v>53523800000</v>
      </c>
      <c r="M85" s="374">
        <v>31467730956</v>
      </c>
      <c r="N85" s="289">
        <f>(L85*0.03)+L85</f>
        <v>55129514000</v>
      </c>
      <c r="O85" s="289">
        <f>(N85*0.03)+N85</f>
        <v>56783399420</v>
      </c>
      <c r="P85" s="292" t="s">
        <v>793</v>
      </c>
      <c r="Q85" s="15" t="s">
        <v>794</v>
      </c>
      <c r="R85" s="15" t="s">
        <v>795</v>
      </c>
      <c r="S85" s="15" t="s">
        <v>66</v>
      </c>
      <c r="T85" s="16">
        <v>3</v>
      </c>
      <c r="U85" s="16">
        <v>5</v>
      </c>
      <c r="V85" s="17" t="s">
        <v>796</v>
      </c>
      <c r="W85" s="17" t="s">
        <v>797</v>
      </c>
      <c r="X85" s="18">
        <v>5</v>
      </c>
      <c r="Y85" s="19">
        <v>5</v>
      </c>
      <c r="Z85" s="20">
        <v>4</v>
      </c>
      <c r="AA85" s="21">
        <v>3</v>
      </c>
      <c r="AB85" s="21">
        <v>1</v>
      </c>
      <c r="AC85" s="28"/>
      <c r="AD85" s="23">
        <v>0</v>
      </c>
      <c r="AE85" s="20"/>
      <c r="AF85" s="24">
        <f t="shared" si="25"/>
        <v>4</v>
      </c>
      <c r="AG85" s="16">
        <v>3</v>
      </c>
      <c r="AH85" s="219">
        <v>0</v>
      </c>
      <c r="AI85" s="16">
        <v>3</v>
      </c>
      <c r="AJ85" s="219">
        <v>0</v>
      </c>
      <c r="AK85" s="17" t="s">
        <v>798</v>
      </c>
      <c r="AL85" s="220"/>
      <c r="AM85" s="25" t="s">
        <v>799</v>
      </c>
      <c r="AN85" s="25" t="s">
        <v>61</v>
      </c>
      <c r="AO85" s="24" t="s">
        <v>800</v>
      </c>
      <c r="AP85" s="24" t="s">
        <v>801</v>
      </c>
      <c r="AQ85" s="219"/>
      <c r="AR85" s="16">
        <f t="shared" si="28"/>
        <v>15</v>
      </c>
      <c r="AS85" s="16">
        <f t="shared" si="20"/>
        <v>9</v>
      </c>
      <c r="AT85" s="292" t="s">
        <v>632</v>
      </c>
      <c r="AU85" s="186" t="s">
        <v>632</v>
      </c>
      <c r="AV85" s="194" t="s">
        <v>802</v>
      </c>
      <c r="AW85" s="274"/>
      <c r="AX85" s="244" t="s">
        <v>77</v>
      </c>
      <c r="AY85" s="272" t="s">
        <v>803</v>
      </c>
      <c r="AZ85" s="249" t="s">
        <v>804</v>
      </c>
      <c r="BA85" s="244" t="s">
        <v>79</v>
      </c>
      <c r="BB85" s="247" t="s">
        <v>80</v>
      </c>
      <c r="BC85" s="248" t="s">
        <v>81</v>
      </c>
    </row>
    <row r="86" spans="1:55" ht="202.5" customHeight="1" x14ac:dyDescent="0.3">
      <c r="A86" s="287"/>
      <c r="B86" s="287"/>
      <c r="C86" s="287"/>
      <c r="D86" s="287"/>
      <c r="E86" s="287"/>
      <c r="F86" s="287"/>
      <c r="G86" s="287"/>
      <c r="H86" s="287"/>
      <c r="I86" s="287"/>
      <c r="J86" s="302">
        <v>0</v>
      </c>
      <c r="K86" s="305"/>
      <c r="L86" s="290"/>
      <c r="M86" s="375"/>
      <c r="N86" s="290"/>
      <c r="O86" s="290"/>
      <c r="P86" s="293"/>
      <c r="Q86" s="15" t="s">
        <v>805</v>
      </c>
      <c r="R86" s="15" t="s">
        <v>806</v>
      </c>
      <c r="S86" s="15" t="s">
        <v>66</v>
      </c>
      <c r="T86" s="16">
        <v>42</v>
      </c>
      <c r="U86" s="16">
        <v>130</v>
      </c>
      <c r="V86" s="17" t="s">
        <v>807</v>
      </c>
      <c r="W86" s="17" t="s">
        <v>808</v>
      </c>
      <c r="X86" s="18">
        <v>130</v>
      </c>
      <c r="Y86" s="19">
        <v>130</v>
      </c>
      <c r="Z86" s="20">
        <v>170</v>
      </c>
      <c r="AA86" s="21">
        <v>17</v>
      </c>
      <c r="AB86" s="21">
        <v>21</v>
      </c>
      <c r="AC86" s="28"/>
      <c r="AD86" s="23">
        <v>50</v>
      </c>
      <c r="AE86" s="20"/>
      <c r="AF86" s="24">
        <f t="shared" si="25"/>
        <v>88</v>
      </c>
      <c r="AG86" s="16">
        <v>130</v>
      </c>
      <c r="AH86" s="16">
        <v>0</v>
      </c>
      <c r="AI86" s="16">
        <v>100</v>
      </c>
      <c r="AJ86" s="16">
        <v>0</v>
      </c>
      <c r="AK86" s="17" t="s">
        <v>809</v>
      </c>
      <c r="AL86" s="17" t="s">
        <v>810</v>
      </c>
      <c r="AM86" s="25" t="s">
        <v>811</v>
      </c>
      <c r="AN86" s="25" t="s">
        <v>61</v>
      </c>
      <c r="AO86" s="24" t="s">
        <v>812</v>
      </c>
      <c r="AP86" s="24" t="s">
        <v>61</v>
      </c>
      <c r="AQ86" s="16"/>
      <c r="AR86" s="16">
        <f t="shared" si="28"/>
        <v>530</v>
      </c>
      <c r="AS86" s="16">
        <f t="shared" si="20"/>
        <v>218</v>
      </c>
      <c r="AT86" s="293"/>
      <c r="AU86" s="186" t="s">
        <v>632</v>
      </c>
      <c r="AV86" s="194" t="s">
        <v>802</v>
      </c>
      <c r="AW86" s="274"/>
      <c r="AX86" s="244" t="s">
        <v>77</v>
      </c>
      <c r="AY86" s="272" t="s">
        <v>813</v>
      </c>
      <c r="AZ86" s="249" t="s">
        <v>804</v>
      </c>
      <c r="BA86" s="244" t="s">
        <v>79</v>
      </c>
      <c r="BB86" s="247" t="s">
        <v>80</v>
      </c>
      <c r="BC86" s="248" t="s">
        <v>81</v>
      </c>
    </row>
    <row r="87" spans="1:55" ht="202.5" customHeight="1" x14ac:dyDescent="0.3">
      <c r="A87" s="287"/>
      <c r="B87" s="287"/>
      <c r="C87" s="287"/>
      <c r="D87" s="287"/>
      <c r="E87" s="287"/>
      <c r="F87" s="287"/>
      <c r="G87" s="287"/>
      <c r="H87" s="287"/>
      <c r="I87" s="287"/>
      <c r="J87" s="302"/>
      <c r="K87" s="305"/>
      <c r="L87" s="290"/>
      <c r="M87" s="375"/>
      <c r="N87" s="290"/>
      <c r="O87" s="290"/>
      <c r="P87" s="293"/>
      <c r="Q87" s="15" t="s">
        <v>814</v>
      </c>
      <c r="R87" s="15" t="s">
        <v>815</v>
      </c>
      <c r="S87" s="15" t="s">
        <v>66</v>
      </c>
      <c r="T87" s="16">
        <v>0</v>
      </c>
      <c r="U87" s="16">
        <v>0</v>
      </c>
      <c r="V87" s="17"/>
      <c r="W87" s="17"/>
      <c r="X87" s="18"/>
      <c r="Y87" s="19"/>
      <c r="Z87" s="20">
        <v>100</v>
      </c>
      <c r="AA87" s="21"/>
      <c r="AB87" s="21"/>
      <c r="AC87" s="28"/>
      <c r="AD87" s="23">
        <v>239</v>
      </c>
      <c r="AE87" s="20"/>
      <c r="AF87" s="24"/>
      <c r="AG87" s="16">
        <v>100</v>
      </c>
      <c r="AH87" s="16"/>
      <c r="AI87" s="16">
        <v>100</v>
      </c>
      <c r="AJ87" s="16"/>
      <c r="AK87" s="17"/>
      <c r="AL87" s="17"/>
      <c r="AM87" s="25"/>
      <c r="AN87" s="25"/>
      <c r="AO87" s="24" t="s">
        <v>816</v>
      </c>
      <c r="AP87" s="24" t="s">
        <v>631</v>
      </c>
      <c r="AQ87" s="16"/>
      <c r="AR87" s="16">
        <f t="shared" si="28"/>
        <v>300</v>
      </c>
      <c r="AS87" s="16">
        <f t="shared" si="20"/>
        <v>0</v>
      </c>
      <c r="AT87" s="293"/>
      <c r="AU87" s="186" t="s">
        <v>632</v>
      </c>
      <c r="AV87" s="194" t="s">
        <v>802</v>
      </c>
      <c r="AW87" s="274"/>
      <c r="AX87" s="244"/>
      <c r="AY87" s="272"/>
      <c r="AZ87" s="249" t="s">
        <v>804</v>
      </c>
      <c r="BA87" s="244" t="s">
        <v>79</v>
      </c>
      <c r="BB87" s="247" t="s">
        <v>80</v>
      </c>
      <c r="BC87" s="248" t="s">
        <v>81</v>
      </c>
    </row>
    <row r="88" spans="1:55" ht="409.5" customHeight="1" x14ac:dyDescent="0.3">
      <c r="A88" s="288"/>
      <c r="B88" s="288"/>
      <c r="C88" s="288"/>
      <c r="D88" s="288"/>
      <c r="E88" s="288"/>
      <c r="F88" s="288"/>
      <c r="G88" s="288"/>
      <c r="H88" s="288"/>
      <c r="I88" s="288"/>
      <c r="J88" s="303">
        <v>0</v>
      </c>
      <c r="K88" s="306"/>
      <c r="L88" s="291"/>
      <c r="M88" s="376"/>
      <c r="N88" s="291"/>
      <c r="O88" s="291"/>
      <c r="P88" s="294"/>
      <c r="Q88" s="15" t="s">
        <v>814</v>
      </c>
      <c r="R88" s="15" t="s">
        <v>817</v>
      </c>
      <c r="S88" s="15" t="s">
        <v>66</v>
      </c>
      <c r="T88" s="16">
        <v>978</v>
      </c>
      <c r="U88" s="16">
        <v>978</v>
      </c>
      <c r="V88" s="17" t="s">
        <v>818</v>
      </c>
      <c r="W88" s="17" t="s">
        <v>819</v>
      </c>
      <c r="X88" s="18">
        <v>932</v>
      </c>
      <c r="Y88" s="19">
        <v>1583</v>
      </c>
      <c r="Z88" s="20">
        <v>1225</v>
      </c>
      <c r="AA88" s="21">
        <v>32</v>
      </c>
      <c r="AB88" s="21">
        <v>35</v>
      </c>
      <c r="AC88" s="28"/>
      <c r="AD88" s="23">
        <v>11</v>
      </c>
      <c r="AE88" s="20"/>
      <c r="AF88" s="24">
        <f t="shared" si="25"/>
        <v>78</v>
      </c>
      <c r="AG88" s="16">
        <v>988</v>
      </c>
      <c r="AH88" s="16">
        <v>0</v>
      </c>
      <c r="AI88" s="16">
        <v>988</v>
      </c>
      <c r="AJ88" s="16">
        <v>0</v>
      </c>
      <c r="AK88" s="17" t="s">
        <v>820</v>
      </c>
      <c r="AL88" s="17" t="s">
        <v>810</v>
      </c>
      <c r="AM88" s="25" t="s">
        <v>821</v>
      </c>
      <c r="AN88" s="25" t="s">
        <v>61</v>
      </c>
      <c r="AO88" s="24" t="s">
        <v>822</v>
      </c>
      <c r="AP88" s="24" t="s">
        <v>61</v>
      </c>
      <c r="AQ88" s="16"/>
      <c r="AR88" s="16">
        <f t="shared" si="28"/>
        <v>4133</v>
      </c>
      <c r="AS88" s="16">
        <f t="shared" si="20"/>
        <v>1661</v>
      </c>
      <c r="AT88" s="294"/>
      <c r="AU88" s="186" t="s">
        <v>632</v>
      </c>
      <c r="AV88" s="194" t="s">
        <v>802</v>
      </c>
      <c r="AW88" s="244"/>
      <c r="AX88" s="244" t="s">
        <v>77</v>
      </c>
      <c r="AY88" s="272" t="s">
        <v>823</v>
      </c>
      <c r="AZ88" s="249" t="s">
        <v>804</v>
      </c>
      <c r="BA88" s="257"/>
      <c r="BB88" s="247" t="s">
        <v>80</v>
      </c>
      <c r="BC88" s="248" t="s">
        <v>81</v>
      </c>
    </row>
    <row r="89" spans="1:55" ht="224.4" customHeight="1" x14ac:dyDescent="0.35">
      <c r="A89" s="312" t="s">
        <v>395</v>
      </c>
      <c r="B89" s="312" t="s">
        <v>824</v>
      </c>
      <c r="C89" s="312" t="s">
        <v>61</v>
      </c>
      <c r="D89" s="312" t="s">
        <v>397</v>
      </c>
      <c r="E89" s="52" t="s">
        <v>825</v>
      </c>
      <c r="F89" s="52" t="s">
        <v>826</v>
      </c>
      <c r="G89" s="52" t="s">
        <v>60</v>
      </c>
      <c r="H89" s="52" t="s">
        <v>61</v>
      </c>
      <c r="I89" s="52" t="s">
        <v>61</v>
      </c>
      <c r="J89" s="221"/>
      <c r="K89" s="221"/>
      <c r="L89" s="222">
        <v>0</v>
      </c>
      <c r="M89" s="222"/>
      <c r="N89" s="222">
        <v>0</v>
      </c>
      <c r="O89" s="222">
        <v>0</v>
      </c>
      <c r="P89" s="53" t="s">
        <v>690</v>
      </c>
      <c r="Q89" s="53" t="s">
        <v>827</v>
      </c>
      <c r="R89" s="223" t="s">
        <v>828</v>
      </c>
      <c r="S89" s="223" t="s">
        <v>499</v>
      </c>
      <c r="T89" s="224">
        <v>0</v>
      </c>
      <c r="U89" s="16">
        <f t="shared" ref="U89:U90" si="29">Y89</f>
        <v>26</v>
      </c>
      <c r="V89" s="140" t="s">
        <v>829</v>
      </c>
      <c r="W89" s="140" t="s">
        <v>830</v>
      </c>
      <c r="X89" s="225">
        <v>26</v>
      </c>
      <c r="Y89" s="19">
        <v>26</v>
      </c>
      <c r="Z89" s="226">
        <v>27</v>
      </c>
      <c r="AA89" s="227">
        <v>2</v>
      </c>
      <c r="AB89" s="227">
        <v>6</v>
      </c>
      <c r="AC89" s="28"/>
      <c r="AD89" s="228">
        <v>7</v>
      </c>
      <c r="AE89" s="226"/>
      <c r="AF89" s="24">
        <f t="shared" si="25"/>
        <v>15</v>
      </c>
      <c r="AG89" s="224">
        <v>28</v>
      </c>
      <c r="AH89" s="224"/>
      <c r="AI89" s="224">
        <v>29</v>
      </c>
      <c r="AJ89" s="224"/>
      <c r="AK89" s="229" t="s">
        <v>831</v>
      </c>
      <c r="AL89" s="229" t="s">
        <v>832</v>
      </c>
      <c r="AM89" s="230" t="s">
        <v>833</v>
      </c>
      <c r="AN89" s="230" t="s">
        <v>832</v>
      </c>
      <c r="AO89" s="231" t="s">
        <v>834</v>
      </c>
      <c r="AP89" s="231" t="s">
        <v>719</v>
      </c>
      <c r="AQ89" s="224"/>
      <c r="AR89" s="139">
        <f t="shared" si="28"/>
        <v>110</v>
      </c>
      <c r="AS89" s="16">
        <f t="shared" si="20"/>
        <v>41</v>
      </c>
      <c r="AT89" s="315" t="s">
        <v>701</v>
      </c>
      <c r="AU89" s="54" t="s">
        <v>701</v>
      </c>
      <c r="AV89" s="243" t="s">
        <v>835</v>
      </c>
      <c r="AW89" s="244"/>
      <c r="AX89" s="244" t="s">
        <v>77</v>
      </c>
      <c r="AY89" s="245"/>
      <c r="AZ89" s="246" t="s">
        <v>78</v>
      </c>
      <c r="BA89" s="244" t="s">
        <v>79</v>
      </c>
      <c r="BB89" s="265"/>
      <c r="BC89" s="86" t="s">
        <v>701</v>
      </c>
    </row>
    <row r="90" spans="1:55" ht="409.6" x14ac:dyDescent="0.35">
      <c r="A90" s="314"/>
      <c r="B90" s="314"/>
      <c r="C90" s="314"/>
      <c r="D90" s="314"/>
      <c r="E90" s="52" t="s">
        <v>836</v>
      </c>
      <c r="F90" s="52" t="s">
        <v>837</v>
      </c>
      <c r="G90" s="52" t="s">
        <v>60</v>
      </c>
      <c r="H90" s="52" t="s">
        <v>61</v>
      </c>
      <c r="I90" s="52" t="s">
        <v>61</v>
      </c>
      <c r="J90" s="221"/>
      <c r="K90" s="221"/>
      <c r="L90" s="222">
        <v>0</v>
      </c>
      <c r="M90" s="285"/>
      <c r="N90" s="285">
        <v>0</v>
      </c>
      <c r="O90" s="285">
        <v>0</v>
      </c>
      <c r="P90" s="55" t="s">
        <v>690</v>
      </c>
      <c r="Q90" s="55" t="s">
        <v>838</v>
      </c>
      <c r="R90" s="54" t="s">
        <v>839</v>
      </c>
      <c r="S90" s="54" t="s">
        <v>499</v>
      </c>
      <c r="T90" s="70">
        <v>0</v>
      </c>
      <c r="U90" s="16">
        <f t="shared" si="29"/>
        <v>1528</v>
      </c>
      <c r="V90" s="17" t="s">
        <v>840</v>
      </c>
      <c r="W90" s="17" t="s">
        <v>841</v>
      </c>
      <c r="X90" s="71">
        <v>1300</v>
      </c>
      <c r="Y90" s="19">
        <v>1528</v>
      </c>
      <c r="Z90" s="72">
        <v>1450</v>
      </c>
      <c r="AA90" s="110">
        <v>143</v>
      </c>
      <c r="AB90" s="110">
        <v>498</v>
      </c>
      <c r="AC90" s="28"/>
      <c r="AD90" s="113">
        <v>386</v>
      </c>
      <c r="AE90" s="72"/>
      <c r="AF90" s="24">
        <f t="shared" si="25"/>
        <v>1027</v>
      </c>
      <c r="AG90" s="70">
        <v>1550</v>
      </c>
      <c r="AH90" s="70"/>
      <c r="AI90" s="70">
        <v>1700</v>
      </c>
      <c r="AJ90" s="70"/>
      <c r="AK90" s="65" t="s">
        <v>842</v>
      </c>
      <c r="AL90" s="65" t="s">
        <v>843</v>
      </c>
      <c r="AM90" s="76" t="s">
        <v>844</v>
      </c>
      <c r="AN90" s="76" t="s">
        <v>845</v>
      </c>
      <c r="AO90" s="77" t="s">
        <v>846</v>
      </c>
      <c r="AP90" s="77" t="s">
        <v>847</v>
      </c>
      <c r="AQ90" s="70"/>
      <c r="AR90" s="16">
        <f t="shared" si="28"/>
        <v>6000</v>
      </c>
      <c r="AS90" s="16">
        <f t="shared" si="20"/>
        <v>2555</v>
      </c>
      <c r="AT90" s="317"/>
      <c r="AU90" s="232" t="s">
        <v>701</v>
      </c>
      <c r="AV90" s="243" t="s">
        <v>848</v>
      </c>
      <c r="AW90" s="244"/>
      <c r="AX90" s="244" t="s">
        <v>77</v>
      </c>
      <c r="AY90" s="245"/>
      <c r="AZ90" s="246" t="s">
        <v>78</v>
      </c>
      <c r="BA90" s="244" t="s">
        <v>79</v>
      </c>
      <c r="BB90" s="265"/>
      <c r="BC90" s="86" t="s">
        <v>701</v>
      </c>
    </row>
    <row r="91" spans="1:55" x14ac:dyDescent="0.3">
      <c r="N91" s="377"/>
      <c r="O91" s="377"/>
      <c r="AW91" s="235"/>
      <c r="AX91" s="235"/>
      <c r="AY91" s="235"/>
      <c r="AZ91" s="235"/>
      <c r="BA91" s="235"/>
      <c r="BB91" s="275"/>
    </row>
    <row r="92" spans="1:55" x14ac:dyDescent="0.3">
      <c r="N92" s="377"/>
      <c r="O92" s="377"/>
      <c r="AF92" s="5"/>
      <c r="AW92" s="235"/>
      <c r="AX92" s="235"/>
      <c r="AY92" s="235"/>
      <c r="AZ92" s="235"/>
      <c r="BA92" s="235"/>
      <c r="BB92" s="275"/>
    </row>
    <row r="93" spans="1:55" s="235" customFormat="1" x14ac:dyDescent="0.3">
      <c r="A93" s="1"/>
      <c r="B93" s="1"/>
      <c r="C93" s="1"/>
      <c r="D93" s="1"/>
      <c r="E93" s="1"/>
      <c r="F93" s="1"/>
      <c r="G93" s="1"/>
      <c r="H93" s="1"/>
      <c r="I93" s="1"/>
      <c r="J93" s="1"/>
      <c r="K93" s="1"/>
      <c r="L93" s="1"/>
      <c r="M93" s="1"/>
      <c r="N93" s="377"/>
      <c r="O93" s="377"/>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W93" s="1"/>
      <c r="AX93" s="1"/>
      <c r="AY93" s="1"/>
      <c r="AZ93" s="1"/>
      <c r="BA93" s="1"/>
      <c r="BB93" s="275"/>
    </row>
    <row r="94" spans="1:55" s="235" customFormat="1" x14ac:dyDescent="0.3">
      <c r="A94" s="1"/>
      <c r="B94" s="1"/>
      <c r="C94" s="1"/>
      <c r="D94" s="1"/>
      <c r="E94" s="1"/>
      <c r="F94" s="1"/>
      <c r="G94" s="1"/>
      <c r="H94" s="1"/>
      <c r="I94" s="1"/>
      <c r="J94" s="1"/>
      <c r="K94" s="1"/>
      <c r="L94" s="1"/>
      <c r="M94" s="1"/>
      <c r="N94" s="377"/>
      <c r="O94" s="377"/>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W94" s="1"/>
      <c r="AX94" s="1"/>
      <c r="AY94" s="1"/>
      <c r="AZ94" s="1"/>
      <c r="BA94" s="1"/>
      <c r="BB94" s="275"/>
    </row>
    <row r="95" spans="1:55" s="235" customFormat="1" x14ac:dyDescent="0.3">
      <c r="A95" s="1"/>
      <c r="B95" s="1"/>
      <c r="C95" s="1"/>
      <c r="D95" s="1"/>
      <c r="E95" s="1"/>
      <c r="F95" s="1"/>
      <c r="G95" s="1"/>
      <c r="H95" s="1"/>
      <c r="I95" s="1"/>
      <c r="J95" s="1"/>
      <c r="K95" s="1"/>
      <c r="L95" s="1"/>
      <c r="M95" s="1"/>
      <c r="N95" s="377"/>
      <c r="O95" s="377"/>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W95" s="1"/>
      <c r="AX95" s="1"/>
      <c r="AY95" s="1"/>
      <c r="AZ95" s="1"/>
      <c r="BA95" s="1"/>
      <c r="BB95" s="275"/>
    </row>
    <row r="96" spans="1:55" s="235" customFormat="1" x14ac:dyDescent="0.3">
      <c r="A96" s="1"/>
      <c r="B96" s="1"/>
      <c r="C96" s="1"/>
      <c r="D96" s="1"/>
      <c r="E96" s="1"/>
      <c r="F96" s="1"/>
      <c r="G96" s="1"/>
      <c r="H96" s="1"/>
      <c r="I96" s="1"/>
      <c r="J96" s="1"/>
      <c r="K96" s="1"/>
      <c r="L96" s="1"/>
      <c r="M96" s="1"/>
      <c r="N96" s="377"/>
      <c r="O96" s="377"/>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W96" s="1"/>
      <c r="AX96" s="1"/>
      <c r="AY96" s="1"/>
      <c r="AZ96" s="1"/>
      <c r="BA96" s="1"/>
      <c r="BB96" s="275"/>
    </row>
    <row r="97" spans="1:54" s="235" customFormat="1" x14ac:dyDescent="0.3">
      <c r="A97" s="1"/>
      <c r="B97" s="1"/>
      <c r="C97" s="1"/>
      <c r="D97" s="1"/>
      <c r="E97" s="1"/>
      <c r="F97" s="1"/>
      <c r="G97" s="1"/>
      <c r="H97" s="1"/>
      <c r="I97" s="1"/>
      <c r="J97" s="1"/>
      <c r="K97" s="1"/>
      <c r="L97" s="1"/>
      <c r="M97" s="1"/>
      <c r="N97" s="377"/>
      <c r="O97" s="377"/>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W97" s="1"/>
      <c r="AX97" s="1"/>
      <c r="AY97" s="1"/>
      <c r="AZ97" s="1"/>
      <c r="BA97" s="1"/>
      <c r="BB97" s="275"/>
    </row>
    <row r="98" spans="1:54" x14ac:dyDescent="0.3">
      <c r="N98" s="377"/>
      <c r="O98" s="377"/>
    </row>
    <row r="99" spans="1:54" x14ac:dyDescent="0.3">
      <c r="N99" s="377"/>
      <c r="O99" s="377"/>
    </row>
    <row r="100" spans="1:54" x14ac:dyDescent="0.3">
      <c r="N100" s="377"/>
      <c r="O100" s="377"/>
    </row>
    <row r="101" spans="1:54" x14ac:dyDescent="0.3">
      <c r="N101" s="377"/>
      <c r="O101" s="377"/>
    </row>
    <row r="102" spans="1:54" x14ac:dyDescent="0.3">
      <c r="N102" s="377"/>
      <c r="O102" s="377"/>
    </row>
    <row r="103" spans="1:54" x14ac:dyDescent="0.3">
      <c r="N103" s="377"/>
      <c r="O103" s="377"/>
    </row>
    <row r="104" spans="1:54" x14ac:dyDescent="0.3">
      <c r="N104" s="377"/>
      <c r="O104" s="377"/>
    </row>
    <row r="105" spans="1:54" x14ac:dyDescent="0.3">
      <c r="N105" s="377"/>
      <c r="O105" s="377"/>
    </row>
    <row r="106" spans="1:54" x14ac:dyDescent="0.3">
      <c r="N106" s="377"/>
      <c r="O106" s="377"/>
    </row>
    <row r="107" spans="1:54" x14ac:dyDescent="0.3">
      <c r="N107" s="377"/>
      <c r="O107" s="377"/>
    </row>
    <row r="111" spans="1:54" x14ac:dyDescent="0.3">
      <c r="N111" s="377"/>
      <c r="O111" s="377"/>
    </row>
    <row r="112" spans="1:54" x14ac:dyDescent="0.3">
      <c r="N112" s="377"/>
      <c r="O112" s="377"/>
    </row>
    <row r="113" spans="14:15" x14ac:dyDescent="0.3">
      <c r="N113" s="377"/>
      <c r="O113" s="377"/>
    </row>
    <row r="114" spans="14:15" x14ac:dyDescent="0.3">
      <c r="N114" s="377"/>
      <c r="O114" s="377"/>
    </row>
    <row r="117" spans="14:15" x14ac:dyDescent="0.3">
      <c r="N117" s="377"/>
      <c r="O117" s="377"/>
    </row>
    <row r="118" spans="14:15" x14ac:dyDescent="0.3">
      <c r="N118" s="377"/>
      <c r="O118" s="377"/>
    </row>
    <row r="119" spans="14:15" x14ac:dyDescent="0.3">
      <c r="N119" s="377"/>
      <c r="O119" s="377"/>
    </row>
    <row r="120" spans="14:15" x14ac:dyDescent="0.3">
      <c r="N120" s="377"/>
      <c r="O120" s="377"/>
    </row>
    <row r="121" spans="14:15" x14ac:dyDescent="0.3">
      <c r="N121" s="377"/>
      <c r="O121" s="377"/>
    </row>
    <row r="122" spans="14:15" x14ac:dyDescent="0.3">
      <c r="N122" s="377"/>
      <c r="O122" s="377"/>
    </row>
    <row r="123" spans="14:15" x14ac:dyDescent="0.3">
      <c r="N123" s="377"/>
      <c r="O123" s="377"/>
    </row>
    <row r="124" spans="14:15" x14ac:dyDescent="0.3">
      <c r="N124" s="377"/>
      <c r="O124" s="377"/>
    </row>
    <row r="125" spans="14:15" x14ac:dyDescent="0.3">
      <c r="N125" s="377"/>
      <c r="O125" s="377"/>
    </row>
    <row r="126" spans="14:15" x14ac:dyDescent="0.3">
      <c r="N126" s="377"/>
      <c r="O126" s="377"/>
    </row>
    <row r="127" spans="14:15" x14ac:dyDescent="0.3">
      <c r="N127" s="377"/>
      <c r="O127" s="377"/>
    </row>
    <row r="130" spans="14:53" x14ac:dyDescent="0.3">
      <c r="N130" s="377"/>
      <c r="O130" s="377"/>
    </row>
    <row r="131" spans="14:53" x14ac:dyDescent="0.3">
      <c r="N131" s="377"/>
      <c r="O131" s="377"/>
    </row>
    <row r="132" spans="14:53" x14ac:dyDescent="0.3">
      <c r="N132" s="377"/>
      <c r="O132" s="377"/>
    </row>
    <row r="133" spans="14:53" x14ac:dyDescent="0.3">
      <c r="N133" s="377"/>
      <c r="O133" s="377"/>
    </row>
    <row r="134" spans="14:53" x14ac:dyDescent="0.3">
      <c r="N134" s="377"/>
      <c r="O134" s="377"/>
    </row>
    <row r="135" spans="14:53" x14ac:dyDescent="0.3">
      <c r="N135" s="377"/>
      <c r="O135" s="377"/>
    </row>
    <row r="136" spans="14:53" x14ac:dyDescent="0.3">
      <c r="N136" s="377"/>
      <c r="O136" s="377"/>
    </row>
    <row r="137" spans="14:53" x14ac:dyDescent="0.3">
      <c r="N137" s="377"/>
      <c r="O137" s="377"/>
    </row>
    <row r="138" spans="14:53" x14ac:dyDescent="0.3">
      <c r="N138" s="377"/>
      <c r="O138" s="377"/>
      <c r="AG138" s="377"/>
      <c r="AH138" s="377"/>
      <c r="AI138" s="377"/>
      <c r="AJ138" s="377"/>
      <c r="AY138" s="377"/>
      <c r="BA138" s="377"/>
    </row>
    <row r="139" spans="14:53" x14ac:dyDescent="0.3">
      <c r="N139" s="377"/>
      <c r="O139" s="377"/>
      <c r="AG139" s="377"/>
      <c r="AH139" s="377"/>
      <c r="AI139" s="377"/>
      <c r="AJ139" s="377"/>
      <c r="AY139" s="377"/>
      <c r="BA139" s="377"/>
    </row>
  </sheetData>
  <sheetProtection algorithmName="SHA-512" hashValue="2qSR7RyJXlqNaQ4GYeN5u4gwRSU3E/IpIuhSWYK/tkmvC0A7hMCcrPPsy1EBDdH0k6CI7Q7Rq9wck+KKh9RCUw==" saltValue="hRtZunqab86zQw9WnOBEnw==" spinCount="100000" sheet="1" objects="1" scenarios="1"/>
  <mergeCells count="296">
    <mergeCell ref="AY138:AY139"/>
    <mergeCell ref="BA138:BA139"/>
    <mergeCell ref="AJ138:AJ139"/>
    <mergeCell ref="AG138:AG139"/>
    <mergeCell ref="AH138:AH139"/>
    <mergeCell ref="AI138:AI139"/>
    <mergeCell ref="N130:N135"/>
    <mergeCell ref="O130:O135"/>
    <mergeCell ref="N136:N139"/>
    <mergeCell ref="O136:O139"/>
    <mergeCell ref="N126:N127"/>
    <mergeCell ref="O126:O127"/>
    <mergeCell ref="N122:N125"/>
    <mergeCell ref="O122:O125"/>
    <mergeCell ref="N117:N121"/>
    <mergeCell ref="O117:O121"/>
    <mergeCell ref="O113:O114"/>
    <mergeCell ref="N113:N114"/>
    <mergeCell ref="N111:N112"/>
    <mergeCell ref="O111:O112"/>
    <mergeCell ref="N104:N107"/>
    <mergeCell ref="O104:O107"/>
    <mergeCell ref="N101:N103"/>
    <mergeCell ref="O101:O103"/>
    <mergeCell ref="N91:N100"/>
    <mergeCell ref="O91:O100"/>
    <mergeCell ref="A89:A90"/>
    <mergeCell ref="B89:B90"/>
    <mergeCell ref="C89:C90"/>
    <mergeCell ref="D89:D90"/>
    <mergeCell ref="AT89:AT90"/>
    <mergeCell ref="L85:L88"/>
    <mergeCell ref="M85:M88"/>
    <mergeCell ref="N85:N88"/>
    <mergeCell ref="O85:O88"/>
    <mergeCell ref="P85:P88"/>
    <mergeCell ref="AT85:AT88"/>
    <mergeCell ref="F85:F88"/>
    <mergeCell ref="G85:G88"/>
    <mergeCell ref="H85:H88"/>
    <mergeCell ref="I85:I88"/>
    <mergeCell ref="J85:J88"/>
    <mergeCell ref="K85:K88"/>
    <mergeCell ref="P80:P84"/>
    <mergeCell ref="AT80:AT84"/>
    <mergeCell ref="A85:A88"/>
    <mergeCell ref="B85:B88"/>
    <mergeCell ref="C85:C88"/>
    <mergeCell ref="D85:D88"/>
    <mergeCell ref="E85:E88"/>
    <mergeCell ref="G80:G84"/>
    <mergeCell ref="H80:H84"/>
    <mergeCell ref="I80:I84"/>
    <mergeCell ref="J80:J84"/>
    <mergeCell ref="K80:K84"/>
    <mergeCell ref="L80:L84"/>
    <mergeCell ref="A80:A84"/>
    <mergeCell ref="B80:B84"/>
    <mergeCell ref="C80:C84"/>
    <mergeCell ref="D80:D84"/>
    <mergeCell ref="E80:E84"/>
    <mergeCell ref="F80:F84"/>
    <mergeCell ref="A76:A79"/>
    <mergeCell ref="B76:B79"/>
    <mergeCell ref="C76:C79"/>
    <mergeCell ref="D76:D79"/>
    <mergeCell ref="E76:E79"/>
    <mergeCell ref="F76:F79"/>
    <mergeCell ref="M80:M84"/>
    <mergeCell ref="N80:N84"/>
    <mergeCell ref="O80:O84"/>
    <mergeCell ref="AT74:AT79"/>
    <mergeCell ref="M76:M79"/>
    <mergeCell ref="N76:N79"/>
    <mergeCell ref="O76:O79"/>
    <mergeCell ref="P76:P79"/>
    <mergeCell ref="G76:G79"/>
    <mergeCell ref="H76:H79"/>
    <mergeCell ref="I76:I79"/>
    <mergeCell ref="J76:J79"/>
    <mergeCell ref="K76:K79"/>
    <mergeCell ref="L76:L79"/>
    <mergeCell ref="K74:K75"/>
    <mergeCell ref="M71:M73"/>
    <mergeCell ref="N71:N73"/>
    <mergeCell ref="O71:O73"/>
    <mergeCell ref="L74:L75"/>
    <mergeCell ref="M74:M75"/>
    <mergeCell ref="N74:N75"/>
    <mergeCell ref="O74:O75"/>
    <mergeCell ref="P74:P75"/>
    <mergeCell ref="P71:P73"/>
    <mergeCell ref="AT71:AT73"/>
    <mergeCell ref="A74:A75"/>
    <mergeCell ref="B74:B75"/>
    <mergeCell ref="C74:C75"/>
    <mergeCell ref="D74:D75"/>
    <mergeCell ref="E74:E75"/>
    <mergeCell ref="G71:G73"/>
    <mergeCell ref="H71:H73"/>
    <mergeCell ref="I71:I73"/>
    <mergeCell ref="J71:J73"/>
    <mergeCell ref="K71:K73"/>
    <mergeCell ref="L71:L73"/>
    <mergeCell ref="A71:A73"/>
    <mergeCell ref="B71:B73"/>
    <mergeCell ref="C71:C73"/>
    <mergeCell ref="D71:D73"/>
    <mergeCell ref="E71:E73"/>
    <mergeCell ref="F71:F73"/>
    <mergeCell ref="F74:F75"/>
    <mergeCell ref="G74:G75"/>
    <mergeCell ref="H74:H75"/>
    <mergeCell ref="I74:I75"/>
    <mergeCell ref="J74:J75"/>
    <mergeCell ref="L64:L67"/>
    <mergeCell ref="M64:M67"/>
    <mergeCell ref="N64:N67"/>
    <mergeCell ref="O64:O67"/>
    <mergeCell ref="P64:P67"/>
    <mergeCell ref="AT64:AT68"/>
    <mergeCell ref="F64:F67"/>
    <mergeCell ref="G64:G67"/>
    <mergeCell ref="H64:H67"/>
    <mergeCell ref="I64:I67"/>
    <mergeCell ref="J64:J67"/>
    <mergeCell ref="K64:K67"/>
    <mergeCell ref="A64:A67"/>
    <mergeCell ref="B64:B67"/>
    <mergeCell ref="C64:C67"/>
    <mergeCell ref="D64:D67"/>
    <mergeCell ref="E64:E67"/>
    <mergeCell ref="G57:G61"/>
    <mergeCell ref="H57:H61"/>
    <mergeCell ref="I57:I61"/>
    <mergeCell ref="J57:J61"/>
    <mergeCell ref="A57:A61"/>
    <mergeCell ref="B57:B61"/>
    <mergeCell ref="C57:C61"/>
    <mergeCell ref="D57:D61"/>
    <mergeCell ref="E57:E61"/>
    <mergeCell ref="F57:F61"/>
    <mergeCell ref="J51:J56"/>
    <mergeCell ref="K51:K56"/>
    <mergeCell ref="L51:L56"/>
    <mergeCell ref="M51:M56"/>
    <mergeCell ref="M57:M61"/>
    <mergeCell ref="N57:N61"/>
    <mergeCell ref="O57:O61"/>
    <mergeCell ref="P57:P61"/>
    <mergeCell ref="AT57:AT62"/>
    <mergeCell ref="K57:K61"/>
    <mergeCell ref="L57:L61"/>
    <mergeCell ref="P45:P48"/>
    <mergeCell ref="AT45:AT48"/>
    <mergeCell ref="AY49:AY54"/>
    <mergeCell ref="A51:A56"/>
    <mergeCell ref="B51:B56"/>
    <mergeCell ref="C51:C56"/>
    <mergeCell ref="D51:D56"/>
    <mergeCell ref="E51:E56"/>
    <mergeCell ref="F51:F56"/>
    <mergeCell ref="G51:G56"/>
    <mergeCell ref="J45:J48"/>
    <mergeCell ref="K45:K48"/>
    <mergeCell ref="L45:L48"/>
    <mergeCell ref="M45:M48"/>
    <mergeCell ref="N45:N48"/>
    <mergeCell ref="O45:O48"/>
    <mergeCell ref="N51:N56"/>
    <mergeCell ref="O51:O56"/>
    <mergeCell ref="P51:P56"/>
    <mergeCell ref="Q51:Q53"/>
    <mergeCell ref="AT51:AT56"/>
    <mergeCell ref="Q54:Q55"/>
    <mergeCell ref="H51:H56"/>
    <mergeCell ref="I51:I56"/>
    <mergeCell ref="AY43:AY44"/>
    <mergeCell ref="A45:A48"/>
    <mergeCell ref="B45:B48"/>
    <mergeCell ref="C45:C48"/>
    <mergeCell ref="D45:D48"/>
    <mergeCell ref="E45:E48"/>
    <mergeCell ref="F45:F48"/>
    <mergeCell ref="G45:G48"/>
    <mergeCell ref="H45:H48"/>
    <mergeCell ref="I45:I48"/>
    <mergeCell ref="M42:M44"/>
    <mergeCell ref="P42:P44"/>
    <mergeCell ref="Q42:Q44"/>
    <mergeCell ref="AT42:AT44"/>
    <mergeCell ref="N43:N44"/>
    <mergeCell ref="O43:O44"/>
    <mergeCell ref="G42:G44"/>
    <mergeCell ref="H42:H44"/>
    <mergeCell ref="I42:I44"/>
    <mergeCell ref="J42:J44"/>
    <mergeCell ref="K42:K44"/>
    <mergeCell ref="L42:L44"/>
    <mergeCell ref="A42:A44"/>
    <mergeCell ref="B42:B44"/>
    <mergeCell ref="C42:C44"/>
    <mergeCell ref="D42:D44"/>
    <mergeCell ref="E42:E44"/>
    <mergeCell ref="F42:F44"/>
    <mergeCell ref="O25:O41"/>
    <mergeCell ref="P25:P41"/>
    <mergeCell ref="Q25:Q27"/>
    <mergeCell ref="AT25:AT41"/>
    <mergeCell ref="Q28:Q30"/>
    <mergeCell ref="Q31:Q35"/>
    <mergeCell ref="Q36:Q40"/>
    <mergeCell ref="I25:I41"/>
    <mergeCell ref="J25:J41"/>
    <mergeCell ref="K25:K41"/>
    <mergeCell ref="L25:L41"/>
    <mergeCell ref="M25:M41"/>
    <mergeCell ref="N25:N41"/>
    <mergeCell ref="P20:P24"/>
    <mergeCell ref="AT20:AT24"/>
    <mergeCell ref="A25:A41"/>
    <mergeCell ref="B25:B41"/>
    <mergeCell ref="C25:C41"/>
    <mergeCell ref="D25:D41"/>
    <mergeCell ref="E25:E41"/>
    <mergeCell ref="F25:F41"/>
    <mergeCell ref="G25:G41"/>
    <mergeCell ref="H25:H41"/>
    <mergeCell ref="J20:J24"/>
    <mergeCell ref="K20:K24"/>
    <mergeCell ref="L20:L24"/>
    <mergeCell ref="M20:M24"/>
    <mergeCell ref="N20:N24"/>
    <mergeCell ref="O20:O24"/>
    <mergeCell ref="G16:G18"/>
    <mergeCell ref="H16:H18"/>
    <mergeCell ref="I16:I18"/>
    <mergeCell ref="J16:J18"/>
    <mergeCell ref="K16:K18"/>
    <mergeCell ref="L16:L18"/>
    <mergeCell ref="A16:A18"/>
    <mergeCell ref="B16:B18"/>
    <mergeCell ref="C16:C18"/>
    <mergeCell ref="D16:D18"/>
    <mergeCell ref="E16:E18"/>
    <mergeCell ref="F16:F18"/>
    <mergeCell ref="A20:A24"/>
    <mergeCell ref="B20:B24"/>
    <mergeCell ref="C20:C24"/>
    <mergeCell ref="D20:D24"/>
    <mergeCell ref="E20:E24"/>
    <mergeCell ref="F20:F24"/>
    <mergeCell ref="G20:G24"/>
    <mergeCell ref="H20:H24"/>
    <mergeCell ref="I20:I24"/>
    <mergeCell ref="M13:M14"/>
    <mergeCell ref="N13:N14"/>
    <mergeCell ref="O13:O14"/>
    <mergeCell ref="P13:P14"/>
    <mergeCell ref="Q13:Q14"/>
    <mergeCell ref="AT13:AT19"/>
    <mergeCell ref="M16:M18"/>
    <mergeCell ref="N16:N18"/>
    <mergeCell ref="O16:O18"/>
    <mergeCell ref="P16:P18"/>
    <mergeCell ref="Q17:Q18"/>
    <mergeCell ref="G13:G14"/>
    <mergeCell ref="H13:H14"/>
    <mergeCell ref="I13:I14"/>
    <mergeCell ref="J13:J14"/>
    <mergeCell ref="K13:K14"/>
    <mergeCell ref="L13:L14"/>
    <mergeCell ref="A13:A14"/>
    <mergeCell ref="B13:B14"/>
    <mergeCell ref="C13:C14"/>
    <mergeCell ref="D13:D14"/>
    <mergeCell ref="E13:E14"/>
    <mergeCell ref="F13:F14"/>
    <mergeCell ref="P9:P12"/>
    <mergeCell ref="Q9:Q10"/>
    <mergeCell ref="AT9:AT12"/>
    <mergeCell ref="G9:G12"/>
    <mergeCell ref="H9:H12"/>
    <mergeCell ref="I9:I12"/>
    <mergeCell ref="J9:J12"/>
    <mergeCell ref="K9:K12"/>
    <mergeCell ref="L9:L12"/>
    <mergeCell ref="A9:A12"/>
    <mergeCell ref="B9:B12"/>
    <mergeCell ref="C9:C12"/>
    <mergeCell ref="D9:D12"/>
    <mergeCell ref="E9:E12"/>
    <mergeCell ref="F9:F12"/>
    <mergeCell ref="M9:M12"/>
    <mergeCell ref="N9:N12"/>
    <mergeCell ref="O9:O12"/>
  </mergeCells>
  <hyperlinks>
    <hyperlink ref="AY69" r:id="rId1" xr:uid="{936367EE-85CA-4ECD-A20D-A7CCFFBC3E5A}"/>
    <hyperlink ref="AY85" r:id="rId2" xr:uid="{7CE2AE8A-0893-4595-88B1-3C61BD01EE71}"/>
    <hyperlink ref="AY86" r:id="rId3" display="https://mintic.sharepoint.com/:f:/r/ViceministerioTI/GITFSMP/Documentos%20compartidos/Soportes%20Plan%20Estrat%C3%A9gico%202023/Capacitaciones%20en%20temas%20relacionados%20con%20el%20modelo%20de%20convergencia%20de%20la%20televisi%C3%B3n%20p%C3%BAblica?csf=1&amp;web=1&amp;e=loZdwa" xr:uid="{168340E6-4B38-424B-9D7C-9FFC9AB88C27}"/>
    <hyperlink ref="AY88" r:id="rId4" display="https://drive.google.com/drive/u/0/folders/13Vl7E2x7EI6Wr3wpDsPCBYXvjI30xuKV" xr:uid="{02CD92F4-544D-4638-B1B3-D48AF800AF4D}"/>
    <hyperlink ref="AY70" r:id="rId5" xr:uid="{E8DE5581-77F4-4658-805A-90874ECEE167}"/>
    <hyperlink ref="AY45" r:id="rId6" xr:uid="{DC7DACF2-CCF2-40AD-85BE-039883D5174D}"/>
    <hyperlink ref="AY46" r:id="rId7" xr:uid="{0DF88354-B3D1-4C32-9749-ED6DD79EECFE}"/>
    <hyperlink ref="AY47" r:id="rId8" xr:uid="{3F74BFA4-089C-4300-9FD5-F360DFF6A56E}"/>
    <hyperlink ref="AY48" r:id="rId9" xr:uid="{5BADDB89-5EDE-484A-AB3B-2668078FF34F}"/>
    <hyperlink ref="AY71" r:id="rId10" xr:uid="{CBFF8C57-5BB8-4B58-9312-383BCC1EF3F8}"/>
  </hyperlinks>
  <printOptions horizontalCentered="1" verticalCentered="1"/>
  <pageMargins left="0.39370078740157483" right="0.39370078740157483" top="0.39370078740157483" bottom="0.39370078740157483" header="0.39370078740157483" footer="0.31496062992125984"/>
  <pageSetup paperSize="5" scale="12" fitToHeight="0" orientation="landscape" r:id="rId11"/>
  <headerFooter>
    <oddFooter>&amp;L_x000D_&amp;1#&amp;"Arial Narrow"&amp;10&amp;K000000 Clasificada</oddFooter>
  </headerFooter>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F8C9-24C6-42CA-8BD7-ACF4B349F891}">
  <dimension ref="A1:A2"/>
  <sheetViews>
    <sheetView topLeftCell="A2" workbookViewId="0">
      <selection activeCell="A2" sqref="A2"/>
    </sheetView>
  </sheetViews>
  <sheetFormatPr baseColWidth="10" defaultRowHeight="14.4" x14ac:dyDescent="0.3"/>
  <cols>
    <col min="1" max="1" width="206.21875" customWidth="1"/>
  </cols>
  <sheetData>
    <row r="1" spans="1:1" ht="63.6" customHeight="1" x14ac:dyDescent="0.3"/>
    <row r="2" spans="1:1" ht="409.2" customHeight="1" x14ac:dyDescent="0.3">
      <c r="A2" s="276" t="s">
        <v>864</v>
      </c>
    </row>
  </sheetData>
  <sheetProtection algorithmName="SHA-512" hashValue="JrpykATOV3fMD43Lu6VufX1S8X5PVHBdbZ1LlNIc1vR57RGBCggt5HOaoGQ/1Z4SV6OYTAc7CRKJVxlHzvnAGQ==" saltValue="kFttBWgqEEoZO5EBmiYsl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4E2F-A0FF-4133-A006-59B2F87FDAE5}">
  <dimension ref="A1:A21"/>
  <sheetViews>
    <sheetView topLeftCell="A2" workbookViewId="0">
      <selection activeCell="A5" sqref="A5"/>
    </sheetView>
  </sheetViews>
  <sheetFormatPr baseColWidth="10" defaultRowHeight="14.4" x14ac:dyDescent="0.3"/>
  <cols>
    <col min="1" max="1" width="152.44140625" customWidth="1"/>
  </cols>
  <sheetData>
    <row r="1" spans="1:1" hidden="1" x14ac:dyDescent="0.3"/>
    <row r="2" spans="1:1" ht="63" customHeight="1" x14ac:dyDescent="0.3"/>
    <row r="3" spans="1:1" x14ac:dyDescent="0.3">
      <c r="A3" s="277">
        <v>2023</v>
      </c>
    </row>
    <row r="4" spans="1:1" x14ac:dyDescent="0.3">
      <c r="A4" s="278" t="s">
        <v>865</v>
      </c>
    </row>
    <row r="5" spans="1:1" ht="165" customHeight="1" x14ac:dyDescent="0.3">
      <c r="A5" s="279" t="s">
        <v>866</v>
      </c>
    </row>
    <row r="6" spans="1:1" x14ac:dyDescent="0.3">
      <c r="A6" s="278"/>
    </row>
    <row r="7" spans="1:1" x14ac:dyDescent="0.3">
      <c r="A7" s="278" t="s">
        <v>867</v>
      </c>
    </row>
    <row r="8" spans="1:1" ht="260.39999999999998" customHeight="1" x14ac:dyDescent="0.3">
      <c r="A8" s="280" t="s">
        <v>868</v>
      </c>
    </row>
    <row r="9" spans="1:1" x14ac:dyDescent="0.3">
      <c r="A9" s="278"/>
    </row>
    <row r="10" spans="1:1" x14ac:dyDescent="0.3">
      <c r="A10" s="278" t="s">
        <v>869</v>
      </c>
    </row>
    <row r="11" spans="1:1" ht="300" customHeight="1" x14ac:dyDescent="0.3">
      <c r="A11" s="280" t="s">
        <v>870</v>
      </c>
    </row>
    <row r="12" spans="1:1" x14ac:dyDescent="0.3">
      <c r="A12" s="278"/>
    </row>
    <row r="13" spans="1:1" x14ac:dyDescent="0.3">
      <c r="A13" s="278"/>
    </row>
    <row r="14" spans="1:1" x14ac:dyDescent="0.3">
      <c r="A14" s="281" t="s">
        <v>865</v>
      </c>
    </row>
    <row r="15" spans="1:1" x14ac:dyDescent="0.3">
      <c r="A15" s="278"/>
    </row>
    <row r="16" spans="1:1" x14ac:dyDescent="0.3">
      <c r="A16" s="277">
        <v>2024</v>
      </c>
    </row>
    <row r="17" spans="1:1" x14ac:dyDescent="0.3">
      <c r="A17" s="277" t="s">
        <v>865</v>
      </c>
    </row>
    <row r="18" spans="1:1" ht="190.8" customHeight="1" x14ac:dyDescent="0.3">
      <c r="A18" s="282" t="s">
        <v>871</v>
      </c>
    </row>
    <row r="19" spans="1:1" x14ac:dyDescent="0.3">
      <c r="A19" s="284" t="s">
        <v>867</v>
      </c>
    </row>
    <row r="20" spans="1:1" ht="409.6" x14ac:dyDescent="0.3">
      <c r="A20" s="280" t="s">
        <v>872</v>
      </c>
    </row>
    <row r="21" spans="1:1" ht="304.8" customHeight="1" x14ac:dyDescent="0.3">
      <c r="A21" s="283" t="s">
        <v>873</v>
      </c>
    </row>
  </sheetData>
  <sheetProtection algorithmName="SHA-512" hashValue="uvMv1ixAmv1ajy6DO989j0g53pMnPgKa+tYLJkddGMrGTcaHKxsBQ79P2Y5DY3p6BjmkIkrWRbx6T4u1Hi2EUw==" saltValue="0xh/ueSeCxQ23dQnnrk/F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PES 3T</vt:lpstr>
      <vt:lpstr>conv</vt:lpstr>
      <vt:lpstr>hist modif</vt:lpstr>
      <vt:lpstr>'PES 3T'!Área_de_impresión</vt:lpstr>
      <vt:lpstr>'PES 3T'!Títulos_a_imprimir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Ruth Carolina Monroy Cely</cp:lastModifiedBy>
  <dcterms:created xsi:type="dcterms:W3CDTF">2024-10-29T17:03:10Z</dcterms:created>
  <dcterms:modified xsi:type="dcterms:W3CDTF">2024-10-30T19:57:50Z</dcterms:modified>
</cp:coreProperties>
</file>