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958bd3b3218e229f/Escritorio/"/>
    </mc:Choice>
  </mc:AlternateContent>
  <xr:revisionPtr revIDLastSave="0" documentId="8_{05182E01-C313-42F6-9861-CBB1BEEA6D3B}" xr6:coauthVersionLast="47" xr6:coauthVersionMax="47" xr10:uidLastSave="{00000000-0000-0000-0000-000000000000}"/>
  <bookViews>
    <workbookView xWindow="-108" yWindow="-108" windowWidth="23256" windowHeight="12456" activeTab="1" xr2:uid="{18A4C140-AB58-4B4C-BC62-DEF564192E9A}"/>
  </bookViews>
  <sheets>
    <sheet name="CONV" sheetId="1" r:id="rId1"/>
    <sheet name="PEI 2024" sheetId="2" r:id="rId2"/>
  </sheets>
  <externalReferences>
    <externalReference r:id="rId3"/>
    <externalReference r:id="rId4"/>
    <externalReference r:id="rId5"/>
    <externalReference r:id="rId6"/>
  </externalReferences>
  <definedNames>
    <definedName name="_xlnm._FilterDatabase" localSheetId="1" hidden="1">'PEI 2024'!$A$9:$AF$93</definedName>
    <definedName name="AF">#REF!</definedName>
    <definedName name="AFFFMM">#REF!</definedName>
    <definedName name="AFOCHO">#REF!</definedName>
    <definedName name="AFPONAL">#REF!</definedName>
    <definedName name="AI">#REF!</definedName>
    <definedName name="AMFFMM">#REF!</definedName>
    <definedName name="AMOCHO">#REF!</definedName>
    <definedName name="AMPONAL">#REF!</definedName>
    <definedName name="AMYC">#REF!</definedName>
    <definedName name="AMYM">#REF!</definedName>
    <definedName name="AP">#REF!</definedName>
    <definedName name="_xlnm.Print_Area" localSheetId="1">'PEI 2024'!$A$1:$AF$96</definedName>
    <definedName name="areas_f">[3]enunciados!$A$4:$A$9</definedName>
    <definedName name="AS">#REF!</definedName>
    <definedName name="B">#REF!</definedName>
    <definedName name="CGI">#REF!</definedName>
    <definedName name="CGMYC">#REF!</definedName>
    <definedName name="CGMYM">#REF!</definedName>
    <definedName name="CGS">#REF!</definedName>
    <definedName name="EF">#REF!</definedName>
    <definedName name="EI">#REF!</definedName>
    <definedName name="EMYC">#REF!</definedName>
    <definedName name="EMYM">#REF!</definedName>
    <definedName name="EP">#REF!</definedName>
    <definedName name="ES">#REF!</definedName>
    <definedName name="FF">#REF!</definedName>
    <definedName name="FFMMAF">#REF!</definedName>
    <definedName name="FFMMAM">#REF!</definedName>
    <definedName name="FI">#REF!</definedName>
    <definedName name="FMYC">#REF!</definedName>
    <definedName name="FMYM">#REF!</definedName>
    <definedName name="FP">#REF!</definedName>
    <definedName name="FS">#REF!</definedName>
    <definedName name="GCH">#REF!</definedName>
    <definedName name="GD">#REF!</definedName>
    <definedName name="i">#REF!</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J">#REF!</definedName>
    <definedName name="L">#REF!</definedName>
    <definedName name="MATRIZ" localSheetId="0">#REF!</definedName>
    <definedName name="MATRIZ" localSheetId="1">#REF!</definedName>
    <definedName name="MATRIZ">#REF!</definedName>
    <definedName name="MetasOb1">#REF!</definedName>
    <definedName name="MetasOb2">#REF!</definedName>
    <definedName name="MetasOb3">#REF!</definedName>
    <definedName name="MetasOb4">#REF!</definedName>
    <definedName name="MetasOb5">#REF!</definedName>
    <definedName name="MetasOb6">#REF!</definedName>
    <definedName name="MetasOb7">#REF!</definedName>
    <definedName name="MetasOb8">#REF!</definedName>
    <definedName name="MetasOb9">#REF!</definedName>
    <definedName name="MSC">#REF!</definedName>
    <definedName name="Objetivos">#REF!</definedName>
    <definedName name="oficina" localSheetId="0">#REF!</definedName>
    <definedName name="oficina" localSheetId="1">#REF!</definedName>
    <definedName name="oficina">#REF!</definedName>
    <definedName name="PC">#REF!</definedName>
    <definedName name="PI">#REF!</definedName>
    <definedName name="PIC">#REF!</definedName>
    <definedName name="PMYC">#REF!</definedName>
    <definedName name="PONAL">#REF!</definedName>
    <definedName name="PONALAF">#REF!</definedName>
    <definedName name="PONALAF2">#REF!</definedName>
    <definedName name="PONALAM">#REF!</definedName>
    <definedName name="PP">#REF!</definedName>
    <definedName name="prensa" localSheetId="0">#REF!</definedName>
    <definedName name="prensa" localSheetId="1">#REF!</definedName>
    <definedName name="prensa">#REF!</definedName>
    <definedName name="PS">#REF!</definedName>
    <definedName name="qwer" localSheetId="0">#REF!</definedName>
    <definedName name="qwer" localSheetId="1">#REF!</definedName>
    <definedName name="qwer">#REF!</definedName>
    <definedName name="S">#REF!</definedName>
    <definedName name="SO">#REF!</definedName>
    <definedName name="TICs">#REF!</definedName>
    <definedName name="tipos">[4]Hoja1!$D$7:$D$9</definedName>
    <definedName name="_xlnm.Print_Titles" localSheetId="1">'PEI 2024'!$1:$9</definedName>
    <definedName name="v.total">#N/A</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3" i="2" l="1"/>
  <c r="AC93" i="2"/>
  <c r="M93" i="2"/>
  <c r="N93" i="2" s="1"/>
  <c r="AD90" i="2"/>
  <c r="AC90" i="2"/>
  <c r="T90" i="2"/>
  <c r="AD89" i="2"/>
  <c r="AC89" i="2"/>
  <c r="T89" i="2"/>
  <c r="M89" i="2"/>
  <c r="N89" i="2" s="1"/>
  <c r="AD88" i="2"/>
  <c r="AC88" i="2"/>
  <c r="T88" i="2"/>
  <c r="AD87" i="2"/>
  <c r="AC87" i="2"/>
  <c r="AD86" i="2"/>
  <c r="AC86" i="2"/>
  <c r="T86" i="2"/>
  <c r="AD85" i="2"/>
  <c r="AC85" i="2"/>
  <c r="T85" i="2"/>
  <c r="AD84" i="2"/>
  <c r="AC84" i="2"/>
  <c r="T84" i="2"/>
  <c r="AD83" i="2"/>
  <c r="AC83" i="2"/>
  <c r="T83" i="2"/>
  <c r="M83" i="2"/>
  <c r="N83" i="2" s="1"/>
  <c r="AD82" i="2"/>
  <c r="AC82" i="2"/>
  <c r="M82" i="2"/>
  <c r="N82" i="2" s="1"/>
  <c r="AD81" i="2"/>
  <c r="AC81" i="2"/>
  <c r="T81" i="2"/>
  <c r="M81" i="2"/>
  <c r="N81" i="2" s="1"/>
  <c r="J81" i="2"/>
  <c r="AD80" i="2"/>
  <c r="AC80" i="2"/>
  <c r="AC79" i="2"/>
  <c r="N79" i="2"/>
  <c r="M79" i="2"/>
  <c r="T75" i="2"/>
  <c r="M75" i="2"/>
  <c r="N75" i="2" s="1"/>
  <c r="N73" i="2"/>
  <c r="M73" i="2"/>
  <c r="J73" i="2"/>
  <c r="AD72" i="2"/>
  <c r="AC72" i="2"/>
  <c r="M72" i="2"/>
  <c r="N72" i="2" s="1"/>
  <c r="AD71" i="2"/>
  <c r="AC71" i="2"/>
  <c r="T71" i="2"/>
  <c r="M71" i="2"/>
  <c r="N71" i="2" s="1"/>
  <c r="J71" i="2"/>
  <c r="AD70" i="2"/>
  <c r="AC70" i="2"/>
  <c r="T70" i="2"/>
  <c r="AD69" i="2"/>
  <c r="AC69" i="2"/>
  <c r="T69" i="2"/>
  <c r="N69" i="2"/>
  <c r="M69" i="2"/>
  <c r="J69" i="2"/>
  <c r="AD68" i="2"/>
  <c r="AC68" i="2"/>
  <c r="T68" i="2"/>
  <c r="AD67" i="2"/>
  <c r="AC67" i="2"/>
  <c r="M67" i="2"/>
  <c r="N67" i="2" s="1"/>
  <c r="AD66" i="2"/>
  <c r="AC66" i="2"/>
  <c r="T66" i="2"/>
  <c r="M66" i="2"/>
  <c r="N66" i="2" s="1"/>
  <c r="J66" i="2"/>
  <c r="AD65" i="2"/>
  <c r="AC65" i="2"/>
  <c r="N65" i="2"/>
  <c r="M65" i="2"/>
  <c r="AD64" i="2"/>
  <c r="AC64" i="2"/>
  <c r="L64" i="2"/>
  <c r="L94" i="2" s="1"/>
  <c r="AD63" i="2"/>
  <c r="AC63" i="2"/>
  <c r="T63" i="2"/>
  <c r="AD62" i="2"/>
  <c r="AC62" i="2"/>
  <c r="AD61" i="2"/>
  <c r="AC61" i="2"/>
  <c r="AD60" i="2"/>
  <c r="AC60" i="2"/>
  <c r="T60" i="2"/>
  <c r="M60" i="2"/>
  <c r="N60" i="2" s="1"/>
  <c r="T59" i="2"/>
  <c r="AD58" i="2"/>
  <c r="T57" i="2"/>
  <c r="M57" i="2"/>
  <c r="N57" i="2" s="1"/>
  <c r="J57" i="2"/>
  <c r="AD56" i="2"/>
  <c r="AD54" i="2"/>
  <c r="AC54" i="2"/>
  <c r="AD53" i="2"/>
  <c r="AD52" i="2"/>
  <c r="AC52" i="2"/>
  <c r="AD51" i="2"/>
  <c r="AC51" i="2"/>
  <c r="AD50" i="2"/>
  <c r="AC50" i="2"/>
  <c r="AD49" i="2"/>
  <c r="AC49" i="2"/>
  <c r="AD48" i="2"/>
  <c r="AC48" i="2"/>
  <c r="AD47" i="2"/>
  <c r="AC47" i="2"/>
  <c r="M47" i="2"/>
  <c r="N47" i="2" s="1"/>
  <c r="AD46" i="2"/>
  <c r="AC46" i="2"/>
  <c r="AD45" i="2"/>
  <c r="AC45" i="2"/>
  <c r="AD44" i="2"/>
  <c r="AC44" i="2"/>
  <c r="M44" i="2"/>
  <c r="N44" i="2" s="1"/>
  <c r="AD43" i="2"/>
  <c r="AC43" i="2"/>
  <c r="AD42" i="2"/>
  <c r="AC42" i="2"/>
  <c r="AC41" i="2"/>
  <c r="AD40" i="2"/>
  <c r="AC40" i="2"/>
  <c r="M40" i="2"/>
  <c r="N40" i="2" s="1"/>
  <c r="J40" i="2"/>
  <c r="AD39" i="2"/>
  <c r="AC39" i="2"/>
  <c r="M39" i="2"/>
  <c r="N39" i="2" s="1"/>
  <c r="AD38" i="2"/>
  <c r="AC38" i="2"/>
  <c r="M38" i="2"/>
  <c r="N38" i="2" s="1"/>
  <c r="K38" i="2"/>
  <c r="J38" i="2"/>
  <c r="AD37" i="2"/>
  <c r="AC37" i="2"/>
  <c r="AD36" i="2"/>
  <c r="AC36" i="2"/>
  <c r="T36" i="2"/>
  <c r="AD35" i="2"/>
  <c r="AC35" i="2"/>
  <c r="M35" i="2"/>
  <c r="N35" i="2" s="1"/>
  <c r="AC34" i="2"/>
  <c r="AD33" i="2"/>
  <c r="AC33" i="2"/>
  <c r="T33" i="2"/>
  <c r="M33" i="2"/>
  <c r="N33" i="2" s="1"/>
  <c r="AD32" i="2"/>
  <c r="AC32" i="2"/>
  <c r="T32" i="2"/>
  <c r="AD31" i="2"/>
  <c r="AC31" i="2"/>
  <c r="T31" i="2"/>
  <c r="M31" i="2"/>
  <c r="N31" i="2" s="1"/>
  <c r="AD30" i="2"/>
  <c r="AC30" i="2"/>
  <c r="T30" i="2"/>
  <c r="AD29" i="2"/>
  <c r="AC29" i="2"/>
  <c r="T29" i="2"/>
  <c r="AD28" i="2"/>
  <c r="AC28" i="2"/>
  <c r="M28" i="2"/>
  <c r="N28" i="2" s="1"/>
  <c r="AD27" i="2"/>
  <c r="AC27" i="2"/>
  <c r="T27" i="2"/>
  <c r="M27" i="2"/>
  <c r="N27" i="2" s="1"/>
  <c r="K27" i="2"/>
  <c r="K94" i="2" s="1"/>
  <c r="J27" i="2"/>
  <c r="AD26" i="2"/>
  <c r="AC26" i="2"/>
  <c r="AD25" i="2"/>
  <c r="T25" i="2"/>
  <c r="AD24" i="2"/>
  <c r="T24" i="2"/>
  <c r="AD23" i="2"/>
  <c r="AC23" i="2"/>
  <c r="AD22" i="2"/>
  <c r="AC22" i="2"/>
  <c r="AD21" i="2"/>
  <c r="AD20" i="2"/>
  <c r="AC20" i="2"/>
  <c r="T20" i="2"/>
  <c r="N20" i="2"/>
  <c r="M20" i="2"/>
  <c r="AD19" i="2"/>
  <c r="M19" i="2"/>
  <c r="N19" i="2" s="1"/>
  <c r="AD18" i="2"/>
  <c r="AD16" i="2"/>
  <c r="AC16" i="2"/>
  <c r="M16" i="2"/>
  <c r="N16" i="2" s="1"/>
  <c r="M15" i="2"/>
  <c r="N15" i="2" s="1"/>
  <c r="AD14" i="2"/>
  <c r="AC14" i="2"/>
  <c r="AD13" i="2"/>
  <c r="AC13" i="2"/>
  <c r="M13" i="2"/>
  <c r="N13" i="2" s="1"/>
  <c r="AD12" i="2"/>
  <c r="T12" i="2"/>
  <c r="AD11" i="2"/>
  <c r="AC11" i="2"/>
  <c r="T11" i="2"/>
  <c r="AD10" i="2"/>
  <c r="AC10" i="2"/>
  <c r="T10" i="2"/>
  <c r="M10" i="2"/>
  <c r="L8" i="2" l="1"/>
  <c r="J94" i="2"/>
  <c r="M64" i="2"/>
  <c r="N64" i="2" s="1"/>
  <c r="N10" i="2"/>
  <c r="N94" i="2" s="1"/>
  <c r="M9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CAROLINA</author>
    <author>tc={9B5F418D-17D2-4EA6-9F3E-BEA6181375A3}</author>
    <author>tc={B61060FE-BF3D-49D6-86B2-1DAE03CE9BC9}</author>
    <author>tc={57DCF511-E833-4E0A-B49D-B20C1A84163E}</author>
    <author>tc={C2F19144-A26B-4FBB-AC40-447697C184E1}</author>
    <author>tc={9934D890-3A32-498E-BB2D-AF245379AB70}</author>
    <author>tc={B569F959-8020-445B-A6B5-6F0BA39228D9}</author>
    <author>tc={B3D72B79-EDB8-4439-86CD-3CF3700AA81A}</author>
    <author>tc={1059E1A0-9FD7-4D97-A931-9A15DDB0344E}</author>
  </authors>
  <commentList>
    <comment ref="R9" authorId="0" shapeId="0" xr:uid="{9EEE3B48-83EF-47F3-B207-23D8D053B820}">
      <text>
        <r>
          <rPr>
            <b/>
            <sz val="9"/>
            <color indexed="81"/>
            <rFont val="Tahoma"/>
            <family val="2"/>
          </rPr>
          <t>Carolina:</t>
        </r>
        <r>
          <rPr>
            <sz val="9"/>
            <color indexed="81"/>
            <rFont val="Tahoma"/>
            <family val="2"/>
          </rPr>
          <t xml:space="preserve">
para completar y revisar una vez se tengan las hv de los indicadores</t>
        </r>
      </text>
    </comment>
    <comment ref="J19" authorId="1" shapeId="0" xr:uid="{499DCC4A-E21F-4F67-AE79-329C7AA15D87}">
      <text>
        <r>
          <rPr>
            <b/>
            <sz val="9"/>
            <color indexed="81"/>
            <rFont val="Tahoma"/>
            <family val="2"/>
          </rPr>
          <t>CAROLINA:</t>
        </r>
        <r>
          <rPr>
            <sz val="9"/>
            <color indexed="81"/>
            <rFont val="Tahoma"/>
            <family val="2"/>
          </rPr>
          <t xml:space="preserve">
TRASLADO DE RECURSOS EN TRAMITE</t>
        </r>
      </text>
    </comment>
    <comment ref="L22" authorId="2" shapeId="0" xr:uid="{9B5F418D-17D2-4EA6-9F3E-BEA6181375A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D26" authorId="3" shapeId="0" xr:uid="{B61060FE-BF3D-49D6-86B2-1DAE03CE9BC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Reiterear como va a ser la articulacion </t>
      </text>
    </comment>
    <comment ref="P26" authorId="4" shapeId="0" xr:uid="{57DCF511-E833-4E0A-B49D-B20C1A84163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nombre del producto con el fin de completitud en el mismo</t>
      </text>
    </comment>
    <comment ref="V26" authorId="5" shapeId="0" xr:uid="{C2F19144-A26B-4FBB-AC40-447697C184E1}">
      <text>
        <t>[Comentario encadenado]
Su versión de Excel le permite leer este comentario encadenado; sin embargo, las ediciones que se apliquen se quitarán si el archivo se abre en una versión más reciente de Excel. Más información: https://go.microsoft.com/fwlink/?linkid=870924
Comentario:
    Rezago en ejecucion meta 2024</t>
      </text>
    </comment>
    <comment ref="L28" authorId="6" shapeId="0" xr:uid="{9934D890-3A32-498E-BB2D-AF245379AB7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M41" authorId="7" shapeId="0" xr:uid="{B569F959-8020-445B-A6B5-6F0BA39228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J57" authorId="8" shapeId="0" xr:uid="{B3D72B79-EDB8-4439-86CD-3CF3700AA81A}">
      <text>
        <t>[Comentario encadenado]
Su versión de Excel le permite leer este comentario encadenado; sin embargo, las ediciones que se apliquen se quitarán si el archivo se abre en una versión más reciente de Excel. Más información: https://go.microsoft.com/fwlink/?linkid=870924
Comentario:
    Enviar correo diciendoles q por favor solicitenticket en ASPA</t>
      </text>
    </comment>
    <comment ref="Q91" authorId="9" shapeId="0" xr:uid="{1059E1A0-9FD7-4D97-A931-9A15DDB0344E}">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oficializacionn inclusion indicador</t>
      </text>
    </comment>
  </commentList>
</comments>
</file>

<file path=xl/sharedStrings.xml><?xml version="1.0" encoding="utf-8"?>
<sst xmlns="http://schemas.openxmlformats.org/spreadsheetml/2006/main" count="771" uniqueCount="392">
  <si>
    <r>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t>
    </r>
    <r>
      <rPr>
        <sz val="12"/>
        <color theme="1"/>
        <rFont val="Calibri"/>
        <family val="2"/>
        <scheme val="minor"/>
      </rPr>
      <t>neas Estratégicas:
1.-</t>
    </r>
    <r>
      <rPr>
        <sz val="11"/>
        <color theme="1"/>
        <rFont val="Calibri"/>
        <family val="2"/>
        <scheme val="minor"/>
      </rPr>
      <t xml:space="preserve">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t>
    </r>
    <r>
      <rPr>
        <sz val="11"/>
        <rFont val="Calibri"/>
        <family val="2"/>
        <scheme val="minor"/>
      </rPr>
      <t xml:space="preserve">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t>
    </r>
    <r>
      <rPr>
        <sz val="11"/>
        <color theme="1"/>
        <rFont val="Calibri"/>
        <family val="2"/>
        <scheme val="minor"/>
      </rPr>
      <t>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r>
  </si>
  <si>
    <t>PLAN ESTRATEGICO INSTITUCIONAL PEI 2024</t>
  </si>
  <si>
    <t>CIERRE PRESUPUESTAL 2023</t>
  </si>
  <si>
    <t>CIERRE METAS 2023</t>
  </si>
  <si>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</si>
  <si>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</si>
  <si>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</si>
  <si>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</si>
  <si>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</si>
  <si>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</si>
  <si>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</si>
  <si>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</si>
  <si>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</si>
  <si>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</si>
  <si>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</si>
  <si>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</si>
  <si>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Apropiación 2025</t>
  </si>
  <si>
    <t>Apropiación 2026</t>
  </si>
  <si>
    <t>Proyecto Fuente de Recursos vigencia 2024</t>
  </si>
  <si>
    <t>Producto de la Iniciativa</t>
  </si>
  <si>
    <t>Indicador de la Iniciativa</t>
  </si>
  <si>
    <t>Tipologia del indicador</t>
  </si>
  <si>
    <t xml:space="preserve">Línea Base </t>
  </si>
  <si>
    <t>Línea Base 2024</t>
  </si>
  <si>
    <t>Meta 2023</t>
  </si>
  <si>
    <t>CIERRE EJECUCION META 2023</t>
  </si>
  <si>
    <t>Meta 2024</t>
  </si>
  <si>
    <t>Avance 2024</t>
  </si>
  <si>
    <t>Meta 2025</t>
  </si>
  <si>
    <t>Avance 2025</t>
  </si>
  <si>
    <t>meta 2026</t>
  </si>
  <si>
    <t>Avance 2026</t>
  </si>
  <si>
    <t>Meta Cuatrienio</t>
  </si>
  <si>
    <t>Avance meta cuatrienio</t>
  </si>
  <si>
    <t>Dependencia Responsable</t>
  </si>
  <si>
    <t>COLUMNA PARA FILTRAR POR DEPENDENCIA</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</si>
  <si>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</si>
  <si>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</si>
  <si>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</si>
  <si>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</si>
  <si>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</si>
  <si>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</si>
  <si>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</si>
  <si>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</si>
  <si>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</si>
  <si>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</si>
  <si>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</si>
  <si>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</si>
  <si>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</si>
  <si>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2.3 Dirección de Vigilancia, Inspección y Control </t>
  </si>
  <si>
    <t>Realizar los trámites que impactan la gestión de las actuaciones administrativas.</t>
  </si>
  <si>
    <t>Servicio de información actualizado</t>
  </si>
  <si>
    <t>Mejora, desarrollo y/o actualización de herramientas tecnológicas para la verificación y control del cumplimiento de obligaciones a cargo de los PRST. (sistema actualizado y mejorado)</t>
  </si>
  <si>
    <t>stock</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</si>
  <si>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</si>
  <si>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</si>
  <si>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</si>
  <si>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</si>
  <si>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</si>
  <si>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</si>
  <si>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</si>
  <si>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Cabeceras con redes de transporte de alta velocidad (Municipios/Áreas no municipalizadas (AMN) en operación Proyecto Alta Velocidad)</t>
  </si>
  <si>
    <t xml:space="preserve">2.1 Dirección de Infraestructura </t>
  </si>
  <si>
    <t>Servicio de acceso y uso de Tecnologías de la Información y las Comunicaciones</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</si>
  <si>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</si>
  <si>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</si>
  <si>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</si>
  <si>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</si>
  <si>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Conexiones a internet fijo en operación</t>
  </si>
  <si>
    <t>flujo</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</si>
  <si>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</si>
  <si>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</si>
  <si>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</si>
  <si>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</si>
  <si>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</si>
  <si>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Zonas de acceso público a internet</t>
  </si>
  <si>
    <t>Soluciones de acceso comunitario a internet</t>
  </si>
  <si>
    <t xml:space="preserve">1.090 puntos de conectividad </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</si>
  <si>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</si>
  <si>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</si>
  <si>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</si>
  <si>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</si>
  <si>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</si>
  <si>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</si>
  <si>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</si>
  <si>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</si>
  <si>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</si>
  <si>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</si>
  <si>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</si>
  <si>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</si>
  <si>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</si>
  <si>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</si>
  <si>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Formaciones en habilidades digitales</t>
  </si>
  <si>
    <t>Dirección de Apropiación</t>
  </si>
  <si>
    <t>Comunicaciones relevadas entre personas sordas y oyentes a través del servicio del
Centro de Relevo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</si>
  <si>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</si>
  <si>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</si>
  <si>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</si>
  <si>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</si>
  <si>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</si>
  <si>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</si>
  <si>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</si>
  <si>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</si>
  <si>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</si>
  <si>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</si>
  <si>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Dirección Gobierno Digital</t>
  </si>
  <si>
    <t>Entidades Publicas del orden territorial transformadas digitalmente</t>
  </si>
  <si>
    <t xml:space="preserve">Índice de gobierno digital en entidades del Orden Territorial </t>
  </si>
  <si>
    <t>Servidores públicos que participan en los espacios de transferencia de conocimiento</t>
  </si>
  <si>
    <t>Servidores públicos de entidades de orden nacional y territorial que participan en los espacios de transferencia de conocimiento para la generación de competencias </t>
  </si>
  <si>
    <t>Entidades del orden nacional y territorial que aperturen, actualicen o usen los datos 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</si>
  <si>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</si>
  <si>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</si>
  <si>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</si>
  <si>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</si>
  <si>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</si>
  <si>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</si>
  <si>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</si>
  <si>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</si>
  <si>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</si>
  <si>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</si>
  <si>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</si>
  <si>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Dirección de Economia Digital</t>
  </si>
  <si>
    <t>Internet Seguro y Responsable</t>
  </si>
  <si>
    <t>1, 2, 3 X TIC, desde un enfoque de salud mental, brinda herramientas para promover el uso seguro y responsable de las TIC y para prevenir los riesgos y delitos en Internet.</t>
  </si>
  <si>
    <t>Personas sensibilizadas</t>
  </si>
  <si>
    <t>Personas sensibilizadas en el Uso Seguro y Responsable de las TIC</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</si>
  <si>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</si>
  <si>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</si>
  <si>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</si>
  <si>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</si>
  <si>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</si>
  <si>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</si>
  <si>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</si>
  <si>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Cantidad de incidentes de Seguridad digital detectados en las plataformas de monitoreo o reportados a través de los canales de atención del ColCERT</t>
  </si>
  <si>
    <t>GIT COLCERT</t>
  </si>
  <si>
    <t>Servicio de información implementado</t>
  </si>
  <si>
    <t>Número de plataformas o sistemas de información disponibles para la seguridad digital del Estado</t>
  </si>
  <si>
    <t>Servicio de análisis de vulnerabilidades de seguridad digital</t>
  </si>
  <si>
    <t>Análisis de vulnerabilidades realizados en entidades del Estado</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</si>
  <si>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</si>
  <si>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</si>
  <si>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</si>
  <si>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paricipando en ejercicios de simulacros de crisis ciberneticas</t>
  </si>
  <si>
    <t>Documentos de evaluación</t>
  </si>
  <si>
    <t>Documentos desarrollados como habilitadores en la implementación de la Política de Seguridad Digital</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</si>
  <si>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</si>
  <si>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</si>
  <si>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</si>
  <si>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</si>
  <si>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</si>
  <si>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Servicio de vigilancia y control </t>
  </si>
  <si>
    <t>Desarrollar Acciones de Promoción y Prevención</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</si>
  <si>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</si>
  <si>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</si>
  <si>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</si>
  <si>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</si>
  <si>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</si>
  <si>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</si>
  <si>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</si>
  <si>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 xml:space="preserve">Direcciónde Industria de Comunicaciones </t>
  </si>
  <si>
    <t>Direcciónde Industria de Comunicaciones</t>
  </si>
  <si>
    <t xml:space="preserve">Oferta de espectro </t>
  </si>
  <si>
    <t>Procesos de asignación de espectro aperturados</t>
  </si>
  <si>
    <t xml:space="preserve">Plan de Modernización del sector postal 2020-2024 </t>
  </si>
  <si>
    <t xml:space="preserve">Líneas de acción implementadas </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</si>
  <si>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</si>
  <si>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</si>
  <si>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</si>
  <si>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</si>
  <si>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</si>
  <si>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</si>
  <si>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</si>
  <si>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</si>
  <si>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</si>
  <si>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</si>
  <si>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</si>
  <si>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</si>
  <si>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GIT Medios Publicos</t>
  </si>
  <si>
    <t>Control integral de las decisiones en segunda instancia en los servicios de comunicaciones (Móvil/ no móvil), postal, radiodifusión sonora y televisión</t>
  </si>
  <si>
    <t xml:space="preserve">Resolver los recursos de apelación presentados por los vigilados. </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</si>
  <si>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</si>
  <si>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</si>
  <si>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</si>
  <si>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GIT Apelaciones</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</si>
  <si>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</si>
  <si>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</si>
  <si>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</si>
  <si>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</si>
  <si>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</si>
  <si>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</si>
  <si>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</si>
  <si>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</si>
  <si>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</si>
  <si>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</si>
  <si>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</si>
  <si>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</si>
  <si>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Programas de capacitación para el desarrollo de habilidades en la generación de negocios digitales </t>
  </si>
  <si>
    <t>Número de ciudadanos con herramientas para el emprendimiento digital</t>
  </si>
  <si>
    <t>Programas de acompañamiento, asistencia técnica y financiación para la Industria Digital</t>
  </si>
  <si>
    <t>Número de empresas de la Industria Digital fortalecidas para impulsar la transformación productiva del país.</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</si>
  <si>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</si>
  <si>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</si>
  <si>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</si>
  <si>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</si>
  <si>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</si>
  <si>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Servicio de educación informal en temas relacionados con el modelo de convergencia de la televisión pública</t>
  </si>
  <si>
    <t>Capacitaciones en temas relacionados con el modelo de convergencia de la televisión pública</t>
  </si>
  <si>
    <t>Servicio de producción y/o coproducción de contenidos convergentes</t>
  </si>
  <si>
    <t>Contenidos convergentes producidos y coproducidos</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</si>
  <si>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</si>
  <si>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</si>
  <si>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</si>
  <si>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</si>
  <si>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</si>
  <si>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</si>
  <si>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</si>
  <si>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</si>
  <si>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Fortalecimiento de las estrategias de comunicación que incentiven el uso y apropiación de las TIC a lo largo del territorio Nacional (desde 2024)/ Servicios de divulgación, promoción y socialización de programas y proyectos en TIC. (2023)</t>
  </si>
  <si>
    <t>Plan Estratégico de Talento Humano (incluye estudio de rediseño institucional y transformación de la cultura organizacional)</t>
  </si>
  <si>
    <t>Plan Estratégico de Talento Humano realizado y publicado</t>
  </si>
  <si>
    <t>Subdirección para la Gestión del Talento Humano</t>
  </si>
  <si>
    <t>Plan de vacantes</t>
  </si>
  <si>
    <t>Plan de vacantes elaborado y publicado</t>
  </si>
  <si>
    <t>Plan Institucional de Capacitación</t>
  </si>
  <si>
    <t>Plan Institucional de Capacitación elaborado y publicado</t>
  </si>
  <si>
    <t>Plan de Bienestar</t>
  </si>
  <si>
    <t>Plan de Bienestar elaborado y publicado</t>
  </si>
  <si>
    <t>Plan de Seguridad y Salud en el Trabajo</t>
  </si>
  <si>
    <t>Plan de Seguridad y Salud en el Trabajo elaborado y publicado</t>
  </si>
  <si>
    <t>Retiros por periodo gestionados</t>
  </si>
  <si>
    <t>Solicitudes de retiro gestionadas</t>
  </si>
  <si>
    <t>Cuentas por cobrar de cuotas partes pensionales gestionadas</t>
  </si>
  <si>
    <t>Porcentaje de avance cuentas por cobrar gestionadas conforme a la nómina recibida por FOPEP</t>
  </si>
  <si>
    <t>Porcentaje de cumplimiento de las actividades contenidas
 en el Plan Estratégico de Talento Humano.</t>
  </si>
  <si>
    <t>Porcentaje de cumplimiento del recobro del proceso de administración de cuotas partes pensionales</t>
  </si>
  <si>
    <t>Certificaciones para bono pensional y pensiones</t>
  </si>
  <si>
    <t>Porcentaje de avance en la generación de las certificaciones de temas pensionales atendidas, en relación con las recibidas</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</si>
  <si>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</si>
  <si>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</si>
  <si>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</si>
  <si>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</si>
  <si>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</si>
  <si>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</si>
  <si>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</si>
  <si>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meta cumplida vigencia 2023</t>
  </si>
  <si>
    <t>Oficina de Tecnologias de la Información</t>
  </si>
  <si>
    <t>Servicios tecnologicos</t>
  </si>
  <si>
    <t>Índice de
capacidad en
la prestación
de servicios de
tecnología</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</si>
  <si>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</si>
  <si>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</si>
  <si>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</si>
  <si>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</si>
  <si>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</si>
  <si>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</si>
  <si>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</si>
  <si>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 xml:space="preserve">Oficina para la Gestión de Ingresos del Fondo </t>
  </si>
  <si>
    <t>Informes de Seguimiento de la información presupuestal y contractual del Fondo Único de TIC</t>
  </si>
  <si>
    <t xml:space="preserve">Informes de ejecución presupuestal y contractual </t>
  </si>
  <si>
    <t>Informe de seguimiento mediante documentos e instrumentos derivados de la inteligencia empresarial (informe trimestral y tableros)</t>
  </si>
  <si>
    <t>Informe trimestral consolidado de ingresos y gastos del Fondo Único de TIC</t>
  </si>
  <si>
    <t>Actualización de la herramienta con los registros recientes de ingresos y gastos del Fondo Único de TIC</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</si>
  <si>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</si>
  <si>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</si>
  <si>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</si>
  <si>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</si>
  <si>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</si>
  <si>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Subdirección Financiera</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</si>
  <si>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</si>
  <si>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</si>
  <si>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</si>
  <si>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</si>
  <si>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</si>
  <si>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</si>
  <si>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</si>
  <si>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</si>
  <si>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</si>
  <si>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</si>
  <si>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Subdirección Administrativa</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</si>
  <si>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</si>
  <si>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</si>
  <si>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</si>
  <si>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</si>
  <si>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</si>
  <si>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</si>
  <si>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Subdirección Contractual</t>
  </si>
  <si>
    <t>Implementación de herramientas para el manejo de la información de la Gestión Contractual</t>
  </si>
  <si>
    <t>Porcentaje de Avance en la implementación de herramientas de manejo de información contractual</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</si>
  <si>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</si>
  <si>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</si>
  <si>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</si>
  <si>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</si>
  <si>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</si>
  <si>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Fortalecimiento y Apropiación del Modelo de Gestión Institucional del Ministerio Tic Bogotá (desde 2024)/Modernización de la Gestión Institucional del Ministerio TIC Bogotá (2023)</t>
  </si>
  <si>
    <t>Lineamientos para el fortalecimiento de los mecanismos de aplicación de las políticas de gestión y desempeño</t>
  </si>
  <si>
    <t>Lineamientos definidos para el fortalecimiento de las políticas de gestión y desempeño</t>
  </si>
  <si>
    <t>Oficina Asesora de Planeación y Estudios Sectoriales</t>
  </si>
  <si>
    <t>Información del avance en la implementación de los lineamientos de los mecanismos de aplicación de las políticas de gestión y desempeño</t>
  </si>
  <si>
    <t>Monitoreo a la aplicación de los lineamientos  de las políticas de gestión y desempeño</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</si>
  <si>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</si>
  <si>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</si>
  <si>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</si>
  <si>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Servicios de divulgación, promoción y socialización de programas y proyectos en TIC.</t>
  </si>
  <si>
    <t>Número de menciones en medios de comunicación convencionales y digitales</t>
  </si>
  <si>
    <t>Oficina Asesora de Prensa</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</si>
  <si>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</si>
  <si>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</si>
  <si>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</si>
  <si>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</si>
  <si>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</si>
  <si>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Realizar o mantener acuerdos o convenios mediante instrumentos de cooperación internacional con países estratégicos y/o actores internacionales, que aporten en la ejecución del plan nacional de desarrollo 2022-2026 en materia TIC.</t>
  </si>
  <si>
    <t>Oficina internacional</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</si>
  <si>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</si>
  <si>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</si>
  <si>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</si>
  <si>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</si>
  <si>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</si>
  <si>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</si>
  <si>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Porcentaje de asistencias técnicas en la formulación y presentación de proyectos de inversión del sector  TIC </t>
  </si>
  <si>
    <t>Oficina de Fomento Regional</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</si>
  <si>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</si>
  <si>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</si>
  <si>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</si>
  <si>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</si>
  <si>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</si>
  <si>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</si>
  <si>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</si>
  <si>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Adopción e implementación de la Política Pública de Comunicaciones de y para los Pueblos Indígenas</t>
  </si>
  <si>
    <t>Numero de acciones realizadas en el marco de la politica Pública de Comunicaciones de y para los Pueblos Indígenas</t>
  </si>
  <si>
    <t>Oficina de Fomento Regional (CS)</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</si>
  <si>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</si>
  <si>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</si>
  <si>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 Acciones y seguimientos orientados a garantizar el cumplimiento del acuerdo de paz</t>
  </si>
  <si>
    <t>Número de seguimientos en el año realizados para garantizar el cumplimiento de los indicadores del Plan Marco de Implementación del acuerdo de paz</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</si>
  <si>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</si>
  <si>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</si>
  <si>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</si>
  <si>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</si>
  <si>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</si>
  <si>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</si>
  <si>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Direccion Juridica</t>
  </si>
  <si>
    <t>Información a remitir a los deudores.</t>
  </si>
  <si>
    <t>porcentaje de acuerdos de pago suscritos</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</si>
  <si>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</si>
  <si>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</si>
  <si>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</si>
  <si>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</si>
  <si>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</si>
  <si>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</si>
  <si>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acumulado</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</si>
  <si>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</si>
  <si>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</si>
  <si>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</si>
  <si>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</si>
  <si>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</si>
  <si>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Fortalecimiento de las estrategias de comunicación que incentiven el uso y apropiación de las TIC a lo largo del territorio Nacional (desde 2024)/ Servicios de divulgación, promoción y socialización de programas y proyectos en TIC. (2023)á</t>
  </si>
  <si>
    <t>Informes de auditorías, seguimientos, informes de Ley y evaluaciones del PAAI realizados durante la vigencia</t>
  </si>
  <si>
    <t>Porcentaje de ejecución del Programa Anual de Auditorías Internas</t>
  </si>
  <si>
    <t>Oficina de Control Interno</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</si>
  <si>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</si>
  <si>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</si>
  <si>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</si>
  <si>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</si>
  <si>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</si>
  <si>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Lineamientos para la gestión de los procesos</t>
  </si>
  <si>
    <t>Efectividad en la generación de lineamientos definidos para la gestión de los procesos</t>
  </si>
  <si>
    <t>Lineamientos para la gestión de la Arquitectura Empresarial</t>
  </si>
  <si>
    <t>Lineamientos definidos de forma efectiva para la gestión de la Arquitectura Empresarial</t>
  </si>
  <si>
    <t>Lineamientos para la Gestión del Conocimiento</t>
  </si>
  <si>
    <t>Lineamientos definidos de forma efectiva para la gestión del conocimiento</t>
  </si>
  <si>
    <t>Asesorías, acompañamiento y promoción en la implementación de las directrices y lineamientos</t>
  </si>
  <si>
    <t>Espacios de asesorías, acompañamiento y promoción para la implementación de las directrices y lineamientos para la gestión</t>
  </si>
  <si>
    <t>Planeación y seguimiento de la estrategia y el plan de acción  y el presupuesto de inversión de la entidad</t>
  </si>
  <si>
    <t>cumplimiento del plan de acción</t>
  </si>
  <si>
    <t>Avance en el desarrollo e implementación de Plataforma Integrada de Planeación y Seguimiento (PIPS)</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</si>
  <si>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</si>
  <si>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</si>
  <si>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</si>
  <si>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</si>
  <si>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</si>
  <si>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</si>
  <si>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</si>
  <si>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Evaluación de políticas, programas (iniciativas) y/o proyectos, estudios sectoriales</t>
  </si>
  <si>
    <t>Visualizador de la oferta institucional</t>
  </si>
  <si>
    <t>Evaluación de políticas, programas (iniciativas) y/o proyectos, estudios sectoriales realizadas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</si>
  <si>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</si>
  <si>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</si>
  <si>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</si>
  <si>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</si>
  <si>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</si>
  <si>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</si>
  <si>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SPI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</si>
</sst>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_-&quot;$&quot;* #,##0_-;\-&quot;$&quot;* #,##0_-;_-&quot;$&quot;* &quot;-&quot;_-;_-@_-"/>
    <numFmt numFmtId="165" formatCode="&quot;$&quot;#,##0"/>
    <numFmt numFmtId="166" formatCode="&quot;$&quot;\ #,##0.00"/>
    <numFmt numFmtId="168" formatCode="&quot;$&quot;\ #,##0"/>
    <numFmt numFmtId="169" formatCode="_-[$$-240A]\ * #,##0.00_-;\-[$$-240A]\ * #,##0.00_-;_-[$$-240A]\ *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2"/>
      <color theme="1"/>
      <name val="Calibri"/>
      <family val="2"/>
      <scheme val="minor"/>
    </font>
    <font>
      <sz val="11"/>
      <name val="Calibri"/>
      <family val="2"/>
      <scheme val="minor"/>
    </font>
    <font>
      <sz val="12"/>
      <name val="Arial Narrow"/>
      <family val="2"/>
    </font>
    <font>
      <sz val="16"/>
      <name val="Arial Narrow"/>
      <family val="2"/>
    </font>
    <font>
      <b/>
      <sz val="12"/>
      <color theme="0"/>
      <name val="Arial Narrow"/>
      <family val="2"/>
    </font>
    <font>
      <b/>
      <sz val="16"/>
      <color theme="0"/>
      <name val="Arial Narrow"/>
      <family val="2"/>
    </font>
    <font>
      <b/>
      <sz val="16"/>
      <name val="Arial Narrow"/>
      <family val="2"/>
    </font>
    <font>
      <sz val="16"/>
      <color theme="0"/>
      <name val="Arial Narrow"/>
      <family val="2"/>
    </font>
    <font>
      <b/>
      <sz val="16"/>
      <color theme="1"/>
      <name val="Arial Narrow"/>
      <family val="2"/>
    </font>
    <font>
      <sz val="16"/>
      <color theme="1"/>
      <name val="Arial Narrow"/>
      <family val="2"/>
    </font>
    <font>
      <sz val="16"/>
      <color theme="1"/>
      <name val="Calibri"/>
      <family val="2"/>
      <scheme val="minor"/>
    </font>
    <font>
      <b/>
      <sz val="9"/>
      <color indexed="81"/>
      <name val="Tahoma"/>
      <family val="2"/>
    </font>
    <font>
      <sz val="9"/>
      <color indexed="81"/>
      <name val="Tahoma"/>
      <family val="2"/>
    </font>
  </fonts>
  <fills count="37">
    <fill>
      <patternFill patternType="none"/>
    </fill>
    <fill>
      <patternFill patternType="gray125"/>
    </fill>
    <fill>
      <patternFill patternType="solid">
        <fgColor rgb="FFA5A5A5"/>
      </patternFill>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CC00FF"/>
        <bgColor indexed="64"/>
      </patternFill>
    </fill>
    <fill>
      <patternFill patternType="solid">
        <fgColor theme="4" tint="0.79998168889431442"/>
        <bgColor indexed="64"/>
      </patternFill>
    </fill>
    <fill>
      <patternFill patternType="solid">
        <fgColor rgb="FF66FFFF"/>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rgb="FF000000"/>
      </patternFill>
    </fill>
    <fill>
      <patternFill patternType="solid">
        <fgColor rgb="FFFFCCFF"/>
        <bgColor indexed="64"/>
      </patternFill>
    </fill>
    <fill>
      <patternFill patternType="solid">
        <fgColor theme="7" tint="0.39997558519241921"/>
        <bgColor indexed="64"/>
      </patternFill>
    </fill>
    <fill>
      <patternFill patternType="solid">
        <fgColor rgb="FF66FF66"/>
        <bgColor indexed="64"/>
      </patternFill>
    </fill>
    <fill>
      <patternFill patternType="solid">
        <fgColor rgb="FFFF9999"/>
        <bgColor indexed="64"/>
      </patternFill>
    </fill>
    <fill>
      <patternFill patternType="solid">
        <fgColor theme="9" tint="-0.249977111117893"/>
        <bgColor indexed="64"/>
      </patternFill>
    </fill>
    <fill>
      <patternFill patternType="solid">
        <fgColor rgb="FF00CCFF"/>
        <bgColor indexed="64"/>
      </patternFill>
    </fill>
    <fill>
      <patternFill patternType="solid">
        <fgColor theme="0" tint="-4.9989318521683403E-2"/>
        <bgColor rgb="FFA8D08D"/>
      </patternFill>
    </fill>
    <fill>
      <patternFill patternType="solid">
        <fgColor rgb="FFA8D08D"/>
        <bgColor rgb="FFA8D08D"/>
      </patternFill>
    </fill>
    <fill>
      <patternFill patternType="solid">
        <fgColor rgb="FF33CCCC"/>
        <bgColor indexed="64"/>
      </patternFill>
    </fill>
    <fill>
      <patternFill patternType="solid">
        <fgColor theme="0" tint="-0.499984740745262"/>
        <bgColor rgb="FF000000"/>
      </patternFill>
    </fill>
    <fill>
      <patternFill patternType="solid">
        <fgColor rgb="FF9999FF"/>
        <bgColor rgb="FF000000"/>
      </patternFill>
    </fill>
    <fill>
      <patternFill patternType="solid">
        <fgColor rgb="FFFFC000"/>
        <bgColor rgb="FF000000"/>
      </patternFill>
    </fill>
    <fill>
      <patternFill patternType="solid">
        <fgColor rgb="FF008080"/>
        <bgColor indexed="64"/>
      </patternFill>
    </fill>
    <fill>
      <patternFill patternType="solid">
        <fgColor rgb="FF00B0F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9966FF"/>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4" fontId="1" fillId="0" borderId="0" applyFont="0" applyFill="0" applyBorder="0" applyAlignment="0" applyProtection="0"/>
  </cellStyleXfs>
  <cellXfs count="194">
    <xf numFmtId="0" fontId="0" fillId="0" borderId="0" xfId="0"/>
    <xf numFmtId="0" fontId="0" fillId="0" borderId="0" xfId="0" applyAlignment="1">
      <alignment vertical="center"/>
    </xf>
    <xf numFmtId="0" fontId="0" fillId="0" borderId="0" xfId="0" applyAlignment="1">
      <alignment horizontal="left" vertical="center" wrapText="1"/>
    </xf>
    <xf numFmtId="0" fontId="5" fillId="3" borderId="0" xfId="0" applyFont="1" applyFill="1" applyAlignment="1">
      <alignment horizontal="center" vertical="center"/>
    </xf>
    <xf numFmtId="165" fontId="5" fillId="3" borderId="0" xfId="4" applyNumberFormat="1" applyFont="1" applyFill="1" applyAlignment="1">
      <alignment horizontal="center" vertical="center"/>
    </xf>
    <xf numFmtId="165" fontId="5" fillId="3" borderId="0" xfId="4" applyNumberFormat="1" applyFont="1" applyFill="1" applyAlignment="1">
      <alignment horizontal="center" vertical="center" wrapText="1"/>
    </xf>
    <xf numFmtId="0" fontId="6" fillId="0" borderId="0" xfId="0" applyFont="1" applyAlignment="1">
      <alignment horizontal="center" vertical="center"/>
    </xf>
    <xf numFmtId="0" fontId="5" fillId="4" borderId="0" xfId="0" applyFont="1" applyFill="1" applyAlignment="1">
      <alignment horizontal="center" vertical="center"/>
    </xf>
    <xf numFmtId="0" fontId="7" fillId="3" borderId="0" xfId="0" applyFont="1" applyFill="1" applyAlignment="1">
      <alignment horizontal="center" vertical="center"/>
    </xf>
    <xf numFmtId="165" fontId="7" fillId="3" borderId="0" xfId="4" applyNumberFormat="1" applyFont="1" applyFill="1" applyBorder="1" applyAlignment="1">
      <alignment horizontal="center" vertical="center"/>
    </xf>
    <xf numFmtId="165" fontId="7" fillId="3" borderId="0" xfId="4"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0" fillId="5" borderId="0" xfId="0" applyFill="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0" fillId="0" borderId="0" xfId="1" applyFont="1" applyAlignment="1">
      <alignment horizontal="center" vertical="center"/>
    </xf>
    <xf numFmtId="165" fontId="7" fillId="6" borderId="5" xfId="4" applyNumberFormat="1" applyFont="1" applyFill="1" applyBorder="1" applyAlignment="1">
      <alignment horizontal="center" vertical="center"/>
    </xf>
    <xf numFmtId="165" fontId="5" fillId="5" borderId="0" xfId="4" applyNumberFormat="1" applyFont="1" applyFill="1" applyAlignment="1">
      <alignment horizontal="center" vertical="center"/>
    </xf>
    <xf numFmtId="3" fontId="0" fillId="0" borderId="0" xfId="0" applyNumberFormat="1"/>
    <xf numFmtId="165" fontId="0" fillId="0" borderId="0" xfId="0" applyNumberFormat="1" applyAlignment="1">
      <alignment horizontal="center" vertical="center"/>
    </xf>
    <xf numFmtId="166" fontId="0" fillId="0" borderId="0" xfId="0" applyNumberFormat="1" applyAlignment="1">
      <alignment horizontal="center" vertical="center"/>
    </xf>
    <xf numFmtId="0" fontId="0" fillId="0" borderId="0" xfId="0" applyAlignment="1">
      <alignment horizontal="center" vertical="center" wrapText="1"/>
    </xf>
    <xf numFmtId="0" fontId="2" fillId="6" borderId="5" xfId="0" applyFont="1" applyFill="1" applyBorder="1" applyAlignment="1">
      <alignment horizontal="center" vertical="center"/>
    </xf>
    <xf numFmtId="10" fontId="5" fillId="4" borderId="0" xfId="0" applyNumberFormat="1" applyFont="1" applyFill="1" applyAlignment="1">
      <alignment horizontal="center" vertical="center"/>
    </xf>
    <xf numFmtId="0" fontId="2" fillId="6" borderId="6" xfId="3" applyFill="1" applyBorder="1" applyAlignment="1">
      <alignment horizontal="center" vertical="center" wrapText="1"/>
    </xf>
    <xf numFmtId="0" fontId="2" fillId="7" borderId="6" xfId="3" applyFill="1" applyBorder="1" applyAlignment="1">
      <alignment horizontal="center" vertical="center" wrapText="1"/>
    </xf>
    <xf numFmtId="0" fontId="5" fillId="0" borderId="0" xfId="0" applyFont="1" applyAlignment="1">
      <alignment horizontal="center" vertical="center"/>
    </xf>
    <xf numFmtId="0" fontId="6" fillId="5" borderId="7" xfId="0" applyFont="1" applyFill="1" applyBorder="1" applyAlignment="1">
      <alignment horizontal="center" vertical="center" wrapText="1"/>
    </xf>
    <xf numFmtId="0" fontId="6" fillId="5" borderId="7" xfId="0" applyFont="1" applyFill="1" applyBorder="1" applyAlignment="1">
      <alignment horizontal="center" vertical="center"/>
    </xf>
    <xf numFmtId="165" fontId="6" fillId="5" borderId="7" xfId="4" applyNumberFormat="1" applyFont="1" applyFill="1" applyBorder="1" applyAlignment="1">
      <alignment horizontal="center" vertical="center" wrapText="1"/>
    </xf>
    <xf numFmtId="165" fontId="8" fillId="6" borderId="7" xfId="4" applyNumberFormat="1" applyFont="1" applyFill="1" applyBorder="1" applyAlignment="1">
      <alignment horizontal="center" vertical="center" wrapText="1"/>
    </xf>
    <xf numFmtId="166" fontId="8" fillId="6" borderId="7" xfId="4"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3" fontId="8" fillId="6" borderId="8" xfId="0" applyNumberFormat="1" applyFont="1" applyFill="1" applyBorder="1" applyAlignment="1">
      <alignment horizontal="center" vertical="center" wrapText="1"/>
    </xf>
    <xf numFmtId="3" fontId="8" fillId="6" borderId="8" xfId="0" applyNumberFormat="1" applyFont="1" applyFill="1" applyBorder="1" applyAlignment="1">
      <alignment horizontal="center" vertical="center"/>
    </xf>
    <xf numFmtId="3" fontId="9" fillId="5" borderId="8" xfId="0" applyNumberFormat="1"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9" xfId="0" applyFont="1" applyFill="1" applyBorder="1" applyAlignment="1">
      <alignment horizontal="center" vertical="center"/>
    </xf>
    <xf numFmtId="165" fontId="6" fillId="5" borderId="9" xfId="4" applyNumberFormat="1" applyFont="1" applyFill="1" applyBorder="1" applyAlignment="1">
      <alignment horizontal="center" vertical="center" wrapText="1"/>
    </xf>
    <xf numFmtId="165" fontId="8" fillId="6" borderId="9" xfId="4" applyNumberFormat="1" applyFont="1" applyFill="1" applyBorder="1" applyAlignment="1">
      <alignment horizontal="center" vertical="center" wrapText="1"/>
    </xf>
    <xf numFmtId="166" fontId="8" fillId="6" borderId="9" xfId="4"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0" xfId="0" applyFont="1" applyFill="1" applyBorder="1" applyAlignment="1">
      <alignment horizontal="center" vertical="center"/>
    </xf>
    <xf numFmtId="165" fontId="6" fillId="5" borderId="10" xfId="4" applyNumberFormat="1" applyFont="1" applyFill="1" applyBorder="1" applyAlignment="1">
      <alignment horizontal="center" vertical="center" wrapText="1"/>
    </xf>
    <xf numFmtId="165" fontId="8" fillId="6" borderId="10" xfId="4" applyNumberFormat="1" applyFont="1" applyFill="1" applyBorder="1" applyAlignment="1">
      <alignment horizontal="center" vertical="center" wrapText="1"/>
    </xf>
    <xf numFmtId="166" fontId="8" fillId="6" borderId="10" xfId="4"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165" fontId="8" fillId="6" borderId="8" xfId="4" applyNumberFormat="1" applyFont="1" applyFill="1" applyBorder="1" applyAlignment="1">
      <alignment horizontal="center" vertical="center" wrapText="1"/>
    </xf>
    <xf numFmtId="166" fontId="8" fillId="6" borderId="8" xfId="4" applyNumberFormat="1" applyFont="1" applyFill="1" applyBorder="1" applyAlignment="1">
      <alignment horizontal="center" vertical="center" wrapText="1"/>
    </xf>
    <xf numFmtId="165" fontId="6" fillId="5" borderId="8" xfId="4" applyNumberFormat="1"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3" fontId="10" fillId="6" borderId="8" xfId="0" applyNumberFormat="1" applyFont="1" applyFill="1" applyBorder="1" applyAlignment="1">
      <alignment horizontal="center" vertical="center" wrapText="1"/>
    </xf>
    <xf numFmtId="9" fontId="6" fillId="5" borderId="7" xfId="0" applyNumberFormat="1" applyFont="1" applyFill="1" applyBorder="1" applyAlignment="1">
      <alignment horizontal="center" vertical="center" wrapText="1"/>
    </xf>
    <xf numFmtId="9" fontId="8" fillId="6" borderId="7" xfId="0" applyNumberFormat="1" applyFont="1" applyFill="1" applyBorder="1" applyAlignment="1">
      <alignment horizontal="center" vertical="center" wrapText="1"/>
    </xf>
    <xf numFmtId="9" fontId="8" fillId="6" borderId="8" xfId="2" applyFont="1" applyFill="1" applyBorder="1" applyAlignment="1">
      <alignment horizontal="center" vertical="center"/>
    </xf>
    <xf numFmtId="9" fontId="9" fillId="5" borderId="7" xfId="2" applyFont="1" applyFill="1" applyBorder="1" applyAlignment="1">
      <alignment horizontal="center" vertical="center" wrapText="1"/>
    </xf>
    <xf numFmtId="9" fontId="6" fillId="5" borderId="8" xfId="2" applyFont="1" applyFill="1" applyBorder="1" applyAlignment="1">
      <alignment horizontal="center" vertical="center" wrapText="1"/>
    </xf>
    <xf numFmtId="9" fontId="6" fillId="5" borderId="7" xfId="2" applyFont="1" applyFill="1" applyBorder="1" applyAlignment="1">
      <alignment horizontal="center" vertical="center" wrapText="1"/>
    </xf>
    <xf numFmtId="6" fontId="8" fillId="6" borderId="7" xfId="0" applyNumberFormat="1" applyFont="1" applyFill="1" applyBorder="1" applyAlignment="1">
      <alignment horizontal="center" vertical="center" wrapText="1"/>
    </xf>
    <xf numFmtId="166" fontId="8" fillId="6" borderId="7" xfId="0" applyNumberFormat="1" applyFont="1" applyFill="1" applyBorder="1" applyAlignment="1">
      <alignment horizontal="center" vertical="center" wrapText="1"/>
    </xf>
    <xf numFmtId="6" fontId="6" fillId="5" borderId="7" xfId="0" applyNumberFormat="1" applyFont="1" applyFill="1" applyBorder="1" applyAlignment="1">
      <alignment horizontal="center" vertical="center" wrapText="1"/>
    </xf>
    <xf numFmtId="0" fontId="6" fillId="5" borderId="8" xfId="0" applyFont="1" applyFill="1" applyBorder="1" applyAlignment="1">
      <alignment vertical="center" wrapText="1"/>
    </xf>
    <xf numFmtId="0" fontId="6" fillId="13" borderId="8" xfId="0" applyFont="1" applyFill="1" applyBorder="1" applyAlignment="1">
      <alignment horizontal="center" vertical="center" wrapText="1"/>
    </xf>
    <xf numFmtId="6" fontId="8" fillId="6" borderId="10" xfId="0" applyNumberFormat="1" applyFont="1" applyFill="1" applyBorder="1" applyAlignment="1">
      <alignment horizontal="center" vertical="center" wrapText="1"/>
    </xf>
    <xf numFmtId="166" fontId="8" fillId="6" borderId="10" xfId="0" applyNumberFormat="1" applyFont="1" applyFill="1" applyBorder="1" applyAlignment="1">
      <alignment horizontal="center" vertical="center" wrapText="1"/>
    </xf>
    <xf numFmtId="6" fontId="6" fillId="5" borderId="10" xfId="0" applyNumberFormat="1" applyFont="1" applyFill="1" applyBorder="1" applyAlignment="1">
      <alignment horizontal="center" vertical="center" wrapText="1"/>
    </xf>
    <xf numFmtId="0" fontId="6" fillId="15" borderId="7" xfId="0" applyFont="1" applyFill="1" applyBorder="1" applyAlignment="1">
      <alignment horizontal="center" vertical="center" wrapText="1"/>
    </xf>
    <xf numFmtId="9" fontId="6" fillId="5" borderId="8" xfId="0" applyNumberFormat="1" applyFont="1" applyFill="1" applyBorder="1" applyAlignment="1">
      <alignment horizontal="center" vertical="center" wrapText="1"/>
    </xf>
    <xf numFmtId="9" fontId="8" fillId="6" borderId="8" xfId="0" applyNumberFormat="1" applyFont="1" applyFill="1" applyBorder="1" applyAlignment="1">
      <alignment horizontal="center" vertical="center" wrapText="1"/>
    </xf>
    <xf numFmtId="9" fontId="9" fillId="5" borderId="8" xfId="0" applyNumberFormat="1" applyFont="1" applyFill="1" applyBorder="1" applyAlignment="1">
      <alignment horizontal="center" vertical="center" wrapText="1"/>
    </xf>
    <xf numFmtId="10" fontId="6" fillId="5" borderId="8" xfId="2" applyNumberFormat="1"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5" borderId="9" xfId="0" applyFont="1" applyFill="1" applyBorder="1" applyAlignment="1">
      <alignment horizontal="center" vertical="center" wrapText="1"/>
    </xf>
    <xf numFmtId="6" fontId="8" fillId="6" borderId="9" xfId="0" applyNumberFormat="1" applyFont="1" applyFill="1" applyBorder="1" applyAlignment="1">
      <alignment horizontal="center" vertical="center" wrapText="1"/>
    </xf>
    <xf numFmtId="166" fontId="8" fillId="6" borderId="9" xfId="0" applyNumberFormat="1" applyFont="1" applyFill="1" applyBorder="1" applyAlignment="1">
      <alignment horizontal="center" vertical="center" wrapText="1"/>
    </xf>
    <xf numFmtId="6" fontId="6" fillId="5" borderId="9" xfId="0" applyNumberFormat="1" applyFont="1" applyFill="1" applyBorder="1" applyAlignment="1">
      <alignment horizontal="center" vertical="center" wrapText="1"/>
    </xf>
    <xf numFmtId="10" fontId="6" fillId="5" borderId="8" xfId="0" applyNumberFormat="1" applyFont="1" applyFill="1" applyBorder="1" applyAlignment="1">
      <alignment horizontal="center" vertical="center" wrapText="1"/>
    </xf>
    <xf numFmtId="10" fontId="8" fillId="6" borderId="8" xfId="0" applyNumberFormat="1" applyFont="1" applyFill="1" applyBorder="1" applyAlignment="1">
      <alignment horizontal="center" vertical="center" wrapText="1"/>
    </xf>
    <xf numFmtId="10" fontId="8" fillId="6" borderId="8" xfId="2" applyNumberFormat="1" applyFont="1" applyFill="1" applyBorder="1" applyAlignment="1">
      <alignment horizontal="center" vertical="center"/>
    </xf>
    <xf numFmtId="10" fontId="9" fillId="5" borderId="8"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8" fillId="6" borderId="7" xfId="0" applyNumberFormat="1" applyFont="1" applyFill="1" applyBorder="1" applyAlignment="1">
      <alignment horizontal="center" vertical="center" wrapText="1"/>
    </xf>
    <xf numFmtId="3" fontId="9" fillId="5" borderId="7" xfId="0" applyNumberFormat="1" applyFont="1" applyFill="1" applyBorder="1" applyAlignment="1">
      <alignment horizontal="center" vertical="center" wrapText="1"/>
    </xf>
    <xf numFmtId="0" fontId="6" fillId="15" borderId="10" xfId="0" applyFont="1" applyFill="1" applyBorder="1" applyAlignment="1">
      <alignment horizontal="center" vertical="center" wrapText="1"/>
    </xf>
    <xf numFmtId="166" fontId="6" fillId="5" borderId="8" xfId="4" applyNumberFormat="1" applyFont="1" applyFill="1" applyBorder="1" applyAlignment="1">
      <alignment horizontal="center" vertical="center" wrapText="1"/>
    </xf>
    <xf numFmtId="166" fontId="6" fillId="5" borderId="8" xfId="4" applyNumberFormat="1" applyFont="1" applyFill="1" applyBorder="1" applyAlignment="1">
      <alignment vertical="center" wrapText="1"/>
    </xf>
    <xf numFmtId="0" fontId="6" fillId="5" borderId="7" xfId="0" applyFont="1" applyFill="1" applyBorder="1" applyAlignment="1">
      <alignment vertical="center" wrapText="1"/>
    </xf>
    <xf numFmtId="0" fontId="6" fillId="14" borderId="7" xfId="0" applyFont="1" applyFill="1" applyBorder="1" applyAlignment="1">
      <alignment horizontal="center" vertical="center" wrapText="1"/>
    </xf>
    <xf numFmtId="0" fontId="6" fillId="9" borderId="8" xfId="0" applyFont="1" applyFill="1" applyBorder="1" applyAlignment="1">
      <alignment vertical="center" wrapText="1"/>
    </xf>
    <xf numFmtId="0" fontId="5" fillId="17" borderId="0" xfId="0" applyFont="1" applyFill="1" applyAlignment="1">
      <alignment horizontal="center" vertical="center"/>
    </xf>
    <xf numFmtId="6" fontId="8" fillId="6" borderId="8" xfId="0" applyNumberFormat="1" applyFont="1" applyFill="1" applyBorder="1" applyAlignment="1">
      <alignment horizontal="center" vertical="center" wrapText="1"/>
    </xf>
    <xf numFmtId="6" fontId="6" fillId="5" borderId="8" xfId="0" applyNumberFormat="1" applyFont="1" applyFill="1" applyBorder="1" applyAlignment="1">
      <alignment horizontal="center" vertical="center" wrapText="1"/>
    </xf>
    <xf numFmtId="44" fontId="8" fillId="6" borderId="7" xfId="1" applyFont="1" applyFill="1" applyBorder="1" applyAlignment="1">
      <alignment horizontal="center" vertical="center" wrapText="1"/>
    </xf>
    <xf numFmtId="165" fontId="6" fillId="5" borderId="7" xfId="0" applyNumberFormat="1" applyFont="1" applyFill="1" applyBorder="1" applyAlignment="1">
      <alignment horizontal="center" vertical="center" wrapText="1"/>
    </xf>
    <xf numFmtId="9" fontId="8" fillId="6" borderId="8" xfId="2" applyFont="1" applyFill="1" applyBorder="1" applyAlignment="1">
      <alignment horizontal="center" vertical="center" wrapText="1"/>
    </xf>
    <xf numFmtId="9" fontId="9" fillId="5" borderId="8" xfId="2" applyFont="1" applyFill="1" applyBorder="1" applyAlignment="1">
      <alignment horizontal="center" vertical="center" wrapText="1"/>
    </xf>
    <xf numFmtId="0" fontId="6" fillId="18" borderId="8" xfId="0" applyFont="1" applyFill="1" applyBorder="1" applyAlignment="1">
      <alignment horizontal="center" vertical="center" wrapText="1"/>
    </xf>
    <xf numFmtId="44" fontId="8" fillId="6" borderId="9" xfId="1" applyFont="1" applyFill="1" applyBorder="1" applyAlignment="1">
      <alignment horizontal="center" vertical="center" wrapText="1"/>
    </xf>
    <xf numFmtId="165" fontId="6" fillId="5" borderId="9" xfId="0" applyNumberFormat="1" applyFont="1" applyFill="1" applyBorder="1" applyAlignment="1">
      <alignment horizontal="center" vertical="center" wrapText="1"/>
    </xf>
    <xf numFmtId="44" fontId="8" fillId="6" borderId="10" xfId="1" applyFont="1" applyFill="1" applyBorder="1" applyAlignment="1">
      <alignment horizontal="center" vertical="center" wrapText="1"/>
    </xf>
    <xf numFmtId="165" fontId="6" fillId="5" borderId="10" xfId="0" applyNumberFormat="1" applyFont="1" applyFill="1" applyBorder="1" applyAlignment="1">
      <alignment horizontal="center" vertical="center" wrapText="1"/>
    </xf>
    <xf numFmtId="166" fontId="6" fillId="5" borderId="7" xfId="4" applyNumberFormat="1" applyFont="1" applyFill="1" applyBorder="1" applyAlignment="1">
      <alignment horizontal="center" vertical="center" wrapText="1"/>
    </xf>
    <xf numFmtId="0" fontId="8" fillId="6" borderId="8" xfId="0" applyFont="1" applyFill="1" applyBorder="1" applyAlignment="1">
      <alignment horizontal="center" vertical="center"/>
    </xf>
    <xf numFmtId="0" fontId="9" fillId="5" borderId="8" xfId="0" applyFont="1" applyFill="1" applyBorder="1" applyAlignment="1">
      <alignment horizontal="center" vertical="center" wrapText="1"/>
    </xf>
    <xf numFmtId="166" fontId="6" fillId="5" borderId="10" xfId="4" applyNumberFormat="1" applyFont="1" applyFill="1" applyBorder="1" applyAlignment="1">
      <alignment horizontal="center" vertical="center" wrapText="1"/>
    </xf>
    <xf numFmtId="3" fontId="8" fillId="6" borderId="8" xfId="2" applyNumberFormat="1" applyFont="1" applyFill="1" applyBorder="1" applyAlignment="1">
      <alignment horizontal="center" vertical="center" wrapText="1"/>
    </xf>
    <xf numFmtId="0" fontId="6" fillId="19" borderId="8" xfId="0" applyFont="1" applyFill="1" applyBorder="1" applyAlignment="1">
      <alignment horizontal="center" vertical="center" wrapText="1"/>
    </xf>
    <xf numFmtId="168" fontId="8" fillId="6" borderId="8" xfId="4" applyNumberFormat="1"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20" borderId="8" xfId="0" applyFont="1" applyFill="1" applyBorder="1" applyAlignment="1">
      <alignment horizontal="center" vertical="center" wrapText="1"/>
    </xf>
    <xf numFmtId="0" fontId="6" fillId="21" borderId="8" xfId="0" applyFont="1" applyFill="1" applyBorder="1" applyAlignment="1">
      <alignment horizontal="center" vertical="center" wrapText="1"/>
    </xf>
    <xf numFmtId="166" fontId="6" fillId="5" borderId="7" xfId="0" applyNumberFormat="1" applyFont="1" applyFill="1" applyBorder="1" applyAlignment="1">
      <alignment horizontal="center" vertical="center" wrapText="1"/>
    </xf>
    <xf numFmtId="3" fontId="10" fillId="14" borderId="8" xfId="0" applyNumberFormat="1" applyFont="1" applyFill="1" applyBorder="1" applyAlignment="1">
      <alignment horizontal="center" vertical="center" wrapText="1"/>
    </xf>
    <xf numFmtId="0" fontId="10" fillId="14" borderId="8" xfId="0" applyFont="1" applyFill="1" applyBorder="1" applyAlignment="1">
      <alignment horizontal="center" vertical="center" wrapText="1"/>
    </xf>
    <xf numFmtId="0" fontId="6" fillId="5" borderId="0" xfId="0" applyFont="1" applyFill="1" applyAlignment="1">
      <alignment horizontal="center" vertical="center" wrapText="1"/>
    </xf>
    <xf numFmtId="0" fontId="6" fillId="9" borderId="8" xfId="0" applyFont="1" applyFill="1" applyBorder="1" applyAlignment="1">
      <alignment horizontal="center" vertical="center" wrapText="1"/>
    </xf>
    <xf numFmtId="166" fontId="6" fillId="5" borderId="9" xfId="0" applyNumberFormat="1" applyFont="1" applyFill="1" applyBorder="1" applyAlignment="1">
      <alignment horizontal="center" vertical="center" wrapText="1"/>
    </xf>
    <xf numFmtId="3" fontId="9" fillId="22" borderId="11" xfId="0" applyNumberFormat="1" applyFont="1" applyFill="1" applyBorder="1" applyAlignment="1">
      <alignment horizontal="center" vertical="center" wrapText="1"/>
    </xf>
    <xf numFmtId="0" fontId="10" fillId="23" borderId="11" xfId="0" applyFont="1" applyFill="1" applyBorder="1" applyAlignment="1">
      <alignment horizontal="center" vertical="center" wrapText="1"/>
    </xf>
    <xf numFmtId="3" fontId="6" fillId="22" borderId="11" xfId="0" applyNumberFormat="1" applyFont="1" applyFill="1" applyBorder="1" applyAlignment="1">
      <alignment horizontal="center" vertical="center" wrapText="1"/>
    </xf>
    <xf numFmtId="166" fontId="6" fillId="5" borderId="10" xfId="0" applyNumberFormat="1" applyFont="1" applyFill="1" applyBorder="1" applyAlignment="1">
      <alignment horizontal="center" vertical="center" wrapText="1"/>
    </xf>
    <xf numFmtId="0" fontId="10" fillId="20" borderId="8" xfId="0"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24" borderId="8"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3" fontId="6" fillId="5" borderId="9" xfId="0" applyNumberFormat="1" applyFont="1" applyFill="1" applyBorder="1" applyAlignment="1">
      <alignment horizontal="center" vertical="center" wrapText="1"/>
    </xf>
    <xf numFmtId="9" fontId="10" fillId="5" borderId="8" xfId="2" applyFont="1" applyFill="1" applyBorder="1" applyAlignment="1">
      <alignment horizontal="center" vertical="center" wrapText="1"/>
    </xf>
    <xf numFmtId="3" fontId="8" fillId="6" borderId="8" xfId="2" applyNumberFormat="1" applyFont="1" applyFill="1" applyBorder="1" applyAlignment="1">
      <alignment horizontal="center" vertical="center"/>
    </xf>
    <xf numFmtId="3" fontId="6" fillId="5" borderId="8" xfId="2"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166" fontId="8" fillId="6" borderId="7" xfId="1" applyNumberFormat="1" applyFont="1" applyFill="1" applyBorder="1" applyAlignment="1">
      <alignment horizontal="center" vertical="center" wrapText="1"/>
    </xf>
    <xf numFmtId="44" fontId="6" fillId="5" borderId="7" xfId="1" applyFont="1" applyFill="1" applyBorder="1" applyAlignment="1">
      <alignment horizontal="center" vertical="center" wrapText="1"/>
    </xf>
    <xf numFmtId="0" fontId="6" fillId="8" borderId="8" xfId="0" applyFont="1" applyFill="1" applyBorder="1" applyAlignment="1">
      <alignment horizontal="center" vertical="center" wrapText="1"/>
    </xf>
    <xf numFmtId="166" fontId="8" fillId="6" borderId="9" xfId="1" applyNumberFormat="1" applyFont="1" applyFill="1" applyBorder="1" applyAlignment="1">
      <alignment horizontal="center" vertical="center" wrapText="1"/>
    </xf>
    <xf numFmtId="44" fontId="6" fillId="5" borderId="9" xfId="1" applyFont="1" applyFill="1" applyBorder="1" applyAlignment="1">
      <alignment horizontal="center" vertical="center" wrapText="1"/>
    </xf>
    <xf numFmtId="166" fontId="8" fillId="6" borderId="10" xfId="1" applyNumberFormat="1" applyFont="1" applyFill="1" applyBorder="1" applyAlignment="1">
      <alignment horizontal="center" vertical="center" wrapText="1"/>
    </xf>
    <xf numFmtId="0" fontId="6" fillId="12" borderId="8" xfId="0" applyFont="1" applyFill="1" applyBorder="1" applyAlignment="1">
      <alignment horizontal="center" vertical="center" wrapText="1"/>
    </xf>
    <xf numFmtId="3" fontId="11" fillId="5" borderId="8" xfId="0" applyNumberFormat="1" applyFont="1" applyFill="1" applyBorder="1" applyAlignment="1">
      <alignment horizontal="center" vertical="center" wrapText="1"/>
    </xf>
    <xf numFmtId="3" fontId="12" fillId="5" borderId="8" xfId="0" applyNumberFormat="1" applyFont="1" applyFill="1" applyBorder="1" applyAlignment="1">
      <alignment horizontal="center" vertical="center" wrapText="1"/>
    </xf>
    <xf numFmtId="166" fontId="8" fillId="6" borderId="8" xfId="0" applyNumberFormat="1" applyFont="1" applyFill="1" applyBorder="1" applyAlignment="1">
      <alignment horizontal="center" vertical="center" wrapText="1"/>
    </xf>
    <xf numFmtId="1" fontId="6" fillId="5" borderId="8" xfId="0" applyNumberFormat="1" applyFont="1" applyFill="1" applyBorder="1" applyAlignment="1">
      <alignment horizontal="center" vertical="center" wrapText="1"/>
    </xf>
    <xf numFmtId="3" fontId="6" fillId="15" borderId="8" xfId="0" applyNumberFormat="1" applyFont="1" applyFill="1" applyBorder="1" applyAlignment="1">
      <alignment horizontal="center" vertical="center" wrapText="1"/>
    </xf>
    <xf numFmtId="3" fontId="8" fillId="25" borderId="8" xfId="0" applyNumberFormat="1" applyFont="1" applyFill="1" applyBorder="1" applyAlignment="1">
      <alignment horizontal="center" vertical="center" wrapText="1"/>
    </xf>
    <xf numFmtId="3" fontId="9" fillId="15" borderId="8" xfId="0" applyNumberFormat="1" applyFont="1" applyFill="1" applyBorder="1" applyAlignment="1">
      <alignment horizontal="center" vertical="center" wrapText="1"/>
    </xf>
    <xf numFmtId="0" fontId="6" fillId="26" borderId="8" xfId="0" applyFont="1" applyFill="1" applyBorder="1" applyAlignment="1">
      <alignment horizontal="center" vertical="center" wrapText="1"/>
    </xf>
    <xf numFmtId="0" fontId="6" fillId="27" borderId="8" xfId="0" applyFont="1" applyFill="1" applyBorder="1" applyAlignment="1">
      <alignment horizontal="center" vertical="center" wrapText="1"/>
    </xf>
    <xf numFmtId="9" fontId="6" fillId="15" borderId="8" xfId="0" applyNumberFormat="1" applyFont="1" applyFill="1" applyBorder="1" applyAlignment="1">
      <alignment horizontal="center" vertical="center" wrapText="1"/>
    </xf>
    <xf numFmtId="0" fontId="6" fillId="28" borderId="8" xfId="0" applyFont="1" applyFill="1" applyBorder="1" applyAlignment="1">
      <alignment horizontal="center" vertical="center" wrapText="1"/>
    </xf>
    <xf numFmtId="9" fontId="8" fillId="25" borderId="8" xfId="0" applyNumberFormat="1" applyFont="1" applyFill="1" applyBorder="1" applyAlignment="1">
      <alignment horizontal="center" vertical="center" wrapText="1"/>
    </xf>
    <xf numFmtId="9" fontId="9" fillId="15" borderId="8" xfId="0" applyNumberFormat="1" applyFont="1" applyFill="1" applyBorder="1" applyAlignment="1">
      <alignment horizontal="center" vertical="center" wrapText="1"/>
    </xf>
    <xf numFmtId="165" fontId="8" fillId="6" borderId="7" xfId="0" applyNumberFormat="1" applyFont="1" applyFill="1" applyBorder="1" applyAlignment="1">
      <alignment horizontal="center" vertical="center" wrapText="1"/>
    </xf>
    <xf numFmtId="0" fontId="6" fillId="29" borderId="8" xfId="0" applyFont="1" applyFill="1" applyBorder="1" applyAlignment="1">
      <alignment horizontal="center" vertical="center" wrapText="1"/>
    </xf>
    <xf numFmtId="165" fontId="8" fillId="6" borderId="10" xfId="0" applyNumberFormat="1"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29" borderId="8" xfId="0" applyFont="1" applyFill="1" applyBorder="1" applyAlignment="1">
      <alignment horizontal="center" vertical="center" wrapText="1"/>
    </xf>
    <xf numFmtId="165" fontId="8" fillId="6" borderId="8" xfId="0" applyNumberFormat="1" applyFont="1" applyFill="1" applyBorder="1" applyAlignment="1">
      <alignment horizontal="center" vertical="center" wrapText="1"/>
    </xf>
    <xf numFmtId="165" fontId="6" fillId="5" borderId="8" xfId="0" applyNumberFormat="1" applyFont="1" applyFill="1" applyBorder="1" applyAlignment="1">
      <alignment horizontal="center" vertical="center" wrapText="1"/>
    </xf>
    <xf numFmtId="0" fontId="6" fillId="30" borderId="8" xfId="0" applyFont="1" applyFill="1" applyBorder="1" applyAlignment="1">
      <alignment horizontal="center" vertical="center" wrapText="1"/>
    </xf>
    <xf numFmtId="0" fontId="6" fillId="15" borderId="8" xfId="0" applyFont="1" applyFill="1" applyBorder="1" applyAlignment="1">
      <alignment vertical="center" wrapText="1"/>
    </xf>
    <xf numFmtId="0" fontId="6" fillId="31" borderId="8" xfId="0" applyFont="1" applyFill="1" applyBorder="1" applyAlignment="1">
      <alignment horizontal="center" vertical="center" wrapText="1"/>
    </xf>
    <xf numFmtId="0" fontId="6" fillId="32" borderId="8" xfId="0" applyFont="1" applyFill="1" applyBorder="1" applyAlignment="1">
      <alignment horizontal="center" vertical="center" wrapText="1"/>
    </xf>
    <xf numFmtId="169" fontId="8" fillId="6" borderId="7" xfId="0" applyNumberFormat="1" applyFont="1" applyFill="1" applyBorder="1" applyAlignment="1">
      <alignment horizontal="center" vertical="center" wrapText="1"/>
    </xf>
    <xf numFmtId="0" fontId="6" fillId="33" borderId="8" xfId="0" applyFont="1" applyFill="1" applyBorder="1" applyAlignment="1">
      <alignment horizontal="center" vertical="center" wrapText="1"/>
    </xf>
    <xf numFmtId="169" fontId="8" fillId="6" borderId="10" xfId="0" applyNumberFormat="1" applyFont="1" applyFill="1" applyBorder="1" applyAlignment="1">
      <alignment horizontal="center" vertical="center" wrapText="1"/>
    </xf>
    <xf numFmtId="44" fontId="6" fillId="5" borderId="10" xfId="1" applyFont="1" applyFill="1" applyBorder="1" applyAlignment="1">
      <alignment horizontal="center" vertical="center" wrapText="1"/>
    </xf>
    <xf numFmtId="3" fontId="6" fillId="34" borderId="8" xfId="0" applyNumberFormat="1" applyFont="1" applyFill="1" applyBorder="1" applyAlignment="1">
      <alignment horizontal="center" vertical="center" wrapText="1"/>
    </xf>
    <xf numFmtId="44" fontId="8" fillId="6" borderId="8" xfId="1" applyFont="1" applyFill="1" applyBorder="1" applyAlignment="1">
      <alignment horizontal="center" vertical="center" wrapText="1"/>
    </xf>
    <xf numFmtId="166" fontId="8" fillId="6" borderId="8" xfId="1" applyNumberFormat="1" applyFont="1" applyFill="1" applyBorder="1" applyAlignment="1">
      <alignment horizontal="center" vertical="center" wrapText="1"/>
    </xf>
    <xf numFmtId="44" fontId="6" fillId="5" borderId="8" xfId="1" applyFont="1" applyFill="1" applyBorder="1" applyAlignment="1">
      <alignment horizontal="center" vertical="center" wrapText="1"/>
    </xf>
    <xf numFmtId="3" fontId="6" fillId="35" borderId="8" xfId="0" applyNumberFormat="1" applyFont="1" applyFill="1" applyBorder="1" applyAlignment="1">
      <alignment horizontal="center" vertical="center" wrapText="1"/>
    </xf>
    <xf numFmtId="3" fontId="6" fillId="29" borderId="8" xfId="0" applyNumberFormat="1" applyFont="1" applyFill="1" applyBorder="1" applyAlignment="1">
      <alignment horizontal="center" vertical="center" wrapText="1"/>
    </xf>
    <xf numFmtId="165" fontId="8" fillId="6" borderId="9" xfId="0" applyNumberFormat="1" applyFont="1" applyFill="1" applyBorder="1" applyAlignment="1">
      <alignment horizontal="center" vertical="center" wrapText="1"/>
    </xf>
    <xf numFmtId="0" fontId="6" fillId="15" borderId="7" xfId="0" applyFont="1" applyFill="1" applyBorder="1" applyAlignment="1">
      <alignment vertical="center" wrapText="1"/>
    </xf>
    <xf numFmtId="9" fontId="8" fillId="25" borderId="8" xfId="2" applyFont="1" applyFill="1" applyBorder="1" applyAlignment="1">
      <alignment horizontal="center" vertical="center" wrapText="1"/>
    </xf>
    <xf numFmtId="9" fontId="9" fillId="15" borderId="8" xfId="2" applyFont="1" applyFill="1" applyBorder="1" applyAlignment="1">
      <alignment horizontal="center" vertical="center" wrapText="1"/>
    </xf>
    <xf numFmtId="9" fontId="6" fillId="15" borderId="8" xfId="2" applyFont="1" applyFill="1" applyBorder="1" applyAlignment="1">
      <alignment horizontal="center" vertical="center" wrapText="1"/>
    </xf>
    <xf numFmtId="166" fontId="6" fillId="5" borderId="10" xfId="0" applyNumberFormat="1" applyFont="1" applyFill="1" applyBorder="1" applyAlignment="1">
      <alignment horizontal="center" vertical="center" wrapText="1"/>
    </xf>
    <xf numFmtId="3" fontId="8" fillId="25" borderId="7" xfId="0" applyNumberFormat="1" applyFont="1" applyFill="1" applyBorder="1" applyAlignment="1">
      <alignment horizontal="center" vertical="center" wrapText="1"/>
    </xf>
    <xf numFmtId="3" fontId="8" fillId="6" borderId="7" xfId="0" applyNumberFormat="1" applyFont="1" applyFill="1" applyBorder="1" applyAlignment="1">
      <alignment horizontal="center" vertical="center"/>
    </xf>
    <xf numFmtId="3" fontId="9" fillId="5" borderId="7" xfId="0" applyNumberFormat="1" applyFont="1" applyFill="1" applyBorder="1" applyAlignment="1">
      <alignment horizontal="center" vertical="center" wrapText="1"/>
    </xf>
    <xf numFmtId="3" fontId="8" fillId="25" borderId="10" xfId="0" applyNumberFormat="1" applyFont="1" applyFill="1" applyBorder="1" applyAlignment="1">
      <alignment horizontal="center" vertical="center" wrapText="1"/>
    </xf>
    <xf numFmtId="3" fontId="8" fillId="6" borderId="10" xfId="0" applyNumberFormat="1" applyFont="1" applyFill="1" applyBorder="1" applyAlignment="1">
      <alignment horizontal="center" vertical="center"/>
    </xf>
    <xf numFmtId="3" fontId="9" fillId="5" borderId="10" xfId="0" applyNumberFormat="1" applyFont="1" applyFill="1" applyBorder="1" applyAlignment="1">
      <alignment horizontal="center" vertical="center" wrapText="1"/>
    </xf>
    <xf numFmtId="0" fontId="6" fillId="36" borderId="8" xfId="0" applyFont="1" applyFill="1" applyBorder="1" applyAlignment="1">
      <alignment horizontal="center" vertical="center" wrapText="1"/>
    </xf>
    <xf numFmtId="165" fontId="5" fillId="4" borderId="0" xfId="4" applyNumberFormat="1" applyFont="1" applyFill="1" applyAlignment="1">
      <alignment horizontal="center" vertical="center"/>
    </xf>
    <xf numFmtId="165" fontId="5" fillId="4" borderId="0" xfId="4" applyNumberFormat="1" applyFont="1" applyFill="1" applyAlignment="1">
      <alignment horizontal="center" vertical="center" wrapText="1"/>
    </xf>
    <xf numFmtId="9" fontId="5" fillId="4" borderId="0" xfId="2" applyFont="1" applyFill="1" applyAlignment="1">
      <alignment horizontal="center" vertical="center"/>
    </xf>
  </cellXfs>
  <cellStyles count="5">
    <cellStyle name="Celda de comprobación" xfId="3" builtinId="23"/>
    <cellStyle name="Moneda" xfId="1" builtinId="4"/>
    <cellStyle name="Moneda [0] 2" xfId="4" xr:uid="{7DA4288D-8FB1-46C3-99A4-B350BCF3FB2F}"/>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microsoft.com/office/2017/10/relationships/person" Target="persons/perso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67267" cy="723493"/>
    <xdr:pic>
      <xdr:nvPicPr>
        <xdr:cNvPr id="2" name="Imagen 1">
          <a:extLst>
            <a:ext uri="{FF2B5EF4-FFF2-40B4-BE49-F238E27FC236}">
              <a16:creationId xmlns:a16="http://schemas.microsoft.com/office/drawing/2014/main" id="{A4F3D9F2-41C5-4DBC-99F3-3DFEF359D577}"/>
            </a:ext>
          </a:extLst>
        </xdr:cNvPr>
        <xdr:cNvPicPr>
          <a:picLocks noChangeAspect="1"/>
        </xdr:cNvPicPr>
      </xdr:nvPicPr>
      <xdr:blipFill>
        <a:blip xmlns:r="http://schemas.openxmlformats.org/officeDocument/2006/relationships" r:embed="rId1"/>
        <a:stretch>
          <a:fillRect/>
        </a:stretch>
      </xdr:blipFill>
      <xdr:spPr>
        <a:xfrm>
          <a:off x="0" y="0"/>
          <a:ext cx="1767267" cy="723493"/>
        </a:xfrm>
        <a:prstGeom prst="rect">
          <a:avLst/>
        </a:prstGeom>
      </xdr:spPr>
    </xdr:pic>
    <xdr:clientData/>
  </xdr:oneCellAnchor>
  <xdr:oneCellAnchor>
    <xdr:from>
      <xdr:col>0</xdr:col>
      <xdr:colOff>15938500</xdr:colOff>
      <xdr:row>0</xdr:row>
      <xdr:rowOff>76200</xdr:rowOff>
    </xdr:from>
    <xdr:ext cx="1603221" cy="711542"/>
    <xdr:pic>
      <xdr:nvPicPr>
        <xdr:cNvPr id="3" name="Imagen 2">
          <a:extLst>
            <a:ext uri="{FF2B5EF4-FFF2-40B4-BE49-F238E27FC236}">
              <a16:creationId xmlns:a16="http://schemas.microsoft.com/office/drawing/2014/main" id="{4E6F192C-10F7-4535-A425-F2769DF562FF}"/>
            </a:ext>
          </a:extLst>
        </xdr:cNvPr>
        <xdr:cNvPicPr>
          <a:picLocks noChangeAspect="1"/>
        </xdr:cNvPicPr>
      </xdr:nvPicPr>
      <xdr:blipFill>
        <a:blip xmlns:r="http://schemas.openxmlformats.org/officeDocument/2006/relationships" r:embed="rId2"/>
        <a:stretch>
          <a:fillRect/>
        </a:stretch>
      </xdr:blipFill>
      <xdr:spPr>
        <a:xfrm>
          <a:off x="15938500" y="76200"/>
          <a:ext cx="1603221" cy="71154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42509</xdr:colOff>
      <xdr:row>0</xdr:row>
      <xdr:rowOff>88289</xdr:rowOff>
    </xdr:from>
    <xdr:to>
      <xdr:col>32</xdr:col>
      <xdr:colOff>0</xdr:colOff>
      <xdr:row>5</xdr:row>
      <xdr:rowOff>88289</xdr:rowOff>
    </xdr:to>
    <xdr:sp macro="" textlink="">
      <xdr:nvSpPr>
        <xdr:cNvPr id="2" name="Rectángulo redondeado 1">
          <a:extLst>
            <a:ext uri="{FF2B5EF4-FFF2-40B4-BE49-F238E27FC236}">
              <a16:creationId xmlns:a16="http://schemas.microsoft.com/office/drawing/2014/main" id="{5758550F-7730-4728-9F1A-1EA04449D9CA}"/>
            </a:ext>
          </a:extLst>
        </xdr:cNvPr>
        <xdr:cNvSpPr/>
      </xdr:nvSpPr>
      <xdr:spPr>
        <a:xfrm>
          <a:off x="42509" y="88289"/>
          <a:ext cx="65580931" cy="739140"/>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292100</xdr:colOff>
      <xdr:row>0</xdr:row>
      <xdr:rowOff>152400</xdr:rowOff>
    </xdr:from>
    <xdr:to>
      <xdr:col>1</xdr:col>
      <xdr:colOff>103567</xdr:colOff>
      <xdr:row>4</xdr:row>
      <xdr:rowOff>164693</xdr:rowOff>
    </xdr:to>
    <xdr:pic>
      <xdr:nvPicPr>
        <xdr:cNvPr id="3" name="Imagen 2">
          <a:extLst>
            <a:ext uri="{FF2B5EF4-FFF2-40B4-BE49-F238E27FC236}">
              <a16:creationId xmlns:a16="http://schemas.microsoft.com/office/drawing/2014/main" id="{F5DBD6AC-027C-493A-965B-F19020186D86}"/>
            </a:ext>
          </a:extLst>
        </xdr:cNvPr>
        <xdr:cNvPicPr>
          <a:picLocks noChangeAspect="1"/>
        </xdr:cNvPicPr>
      </xdr:nvPicPr>
      <xdr:blipFill>
        <a:blip xmlns:r="http://schemas.openxmlformats.org/officeDocument/2006/relationships" r:embed="rId1"/>
        <a:stretch>
          <a:fillRect/>
        </a:stretch>
      </xdr:blipFill>
      <xdr:spPr>
        <a:xfrm>
          <a:off x="292100" y="152400"/>
          <a:ext cx="1769807" cy="538073"/>
        </a:xfrm>
        <a:prstGeom prst="rect">
          <a:avLst/>
        </a:prstGeom>
      </xdr:spPr>
    </xdr:pic>
    <xdr:clientData/>
  </xdr:twoCellAnchor>
  <xdr:oneCellAnchor>
    <xdr:from>
      <xdr:col>28</xdr:col>
      <xdr:colOff>1539296</xdr:colOff>
      <xdr:row>0</xdr:row>
      <xdr:rowOff>142718</xdr:rowOff>
    </xdr:from>
    <xdr:ext cx="3939452" cy="593018"/>
    <xdr:pic>
      <xdr:nvPicPr>
        <xdr:cNvPr id="4" name="Imagen 2">
          <a:extLst>
            <a:ext uri="{FF2B5EF4-FFF2-40B4-BE49-F238E27FC236}">
              <a16:creationId xmlns:a16="http://schemas.microsoft.com/office/drawing/2014/main" id="{666F2DB0-2CDD-4789-937C-169B0EE01AB9}"/>
            </a:ext>
          </a:extLst>
        </xdr:cNvPr>
        <xdr:cNvPicPr>
          <a:picLocks noChangeAspect="1"/>
        </xdr:cNvPicPr>
      </xdr:nvPicPr>
      <xdr:blipFill>
        <a:blip xmlns:r="http://schemas.openxmlformats.org/officeDocument/2006/relationships" r:embed="rId2"/>
        <a:stretch>
          <a:fillRect/>
        </a:stretch>
      </xdr:blipFill>
      <xdr:spPr>
        <a:xfrm>
          <a:off x="59436056" y="142718"/>
          <a:ext cx="3939452" cy="59301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958bd3b3218e229f/Escritorio/archivos%20para%20publicaciones%20pes%2023%2024/PUBLICACIONES%20VFINAL%2031012024/PUBLICACIONES%202024%20PES/PLAN%20ESTRATEGICO%20INSTITUCIONAL_PEI%202024_V2.0.xlsx" TargetMode="External"/><Relationship Id="rId1" Type="http://schemas.openxmlformats.org/officeDocument/2006/relationships/externalLinkPath" Target="archivos%20para%20publicaciones%20pes%2023%2024/PUBLICACIONES%20VFINAL%2031012024/PUBLICACIONES%202024%20PES/PLAN%20ESTRATEGICO%20INSTITUCIONAL_PEI%202024_V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V"/>
      <sheetName val="PEI 2024"/>
      <sheetName val="1. Iniciativas prelim"/>
      <sheetName val="1. Iniciativ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monroy" id="{20DE9C22-E210-4ABD-8ACF-8130ADEC3EBB}" userId="958bd3b3218e229f" providerId="Windows Live"/>
  <person displayName="Ruth Carolina Monroy Cely" id="{5DAFBDA9-FC7C-47C8-AD3F-2C19E13C9FAF}" userId="S::rmonroy@mintic.gov.co::a6338a95-63f7-42fa-b168-1c141b5745c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2" dT="2024-01-23T19:46:16.12" personId="{20DE9C22-E210-4ABD-8ACF-8130ADEC3EBB}" id="{9B5F418D-17D2-4EA6-9F3E-BEA6181375A3}">
    <text>Se solicito al area soporte de la modificacion pptal y la inclusion de los dos propyectos de inversion</text>
  </threadedComment>
  <threadedComment ref="D26" dT="2023-07-14T14:28:55.22" personId="{5DAFBDA9-FC7C-47C8-AD3F-2C19E13C9FAF}" id="{B61060FE-BF3D-49D6-86B2-1DAE03CE9BC9}">
    <text xml:space="preserve">Reiterear como va a ser la articulacion </text>
  </threadedComment>
  <threadedComment ref="P26" dT="2024-01-23T19:57:26.77" personId="{20DE9C22-E210-4ABD-8ACF-8130ADEC3EBB}" id="{57DCF511-E833-4E0A-B49D-B20C1A84163E}">
    <text>Se modifica el nombre del producto con el fin de completitud en el mismo</text>
  </threadedComment>
  <threadedComment ref="V26" dT="2024-01-23T19:55:31.61" personId="{20DE9C22-E210-4ABD-8ACF-8130ADEC3EBB}" id="{C2F19144-A26B-4FBB-AC40-447697C184E1}">
    <text>Rezago en ejecucion meta 2024</text>
  </threadedComment>
  <threadedComment ref="L28" dT="2024-01-23T20:01:05.59" personId="{20DE9C22-E210-4ABD-8ACF-8130ADEC3EBB}" id="{9934D890-3A32-498E-BB2D-AF245379AB70}">
    <text>Pendiente memorando con solicitudes 2024</text>
  </threadedComment>
  <threadedComment ref="M41" dT="2024-01-23T19:54:48.68" personId="{20DE9C22-E210-4ABD-8ACF-8130ADEC3EBB}" id="{B569F959-8020-445B-A6B5-6F0BA39228D9}">
    <text xml:space="preserve">Area debe enviar validacion ene memorando de las modificaciones
</text>
  </threadedComment>
  <threadedComment ref="J57" dT="2023-10-17T21:13:59.56" personId="{5DAFBDA9-FC7C-47C8-AD3F-2C19E13C9FAF}" id="{B3D72B79-EDB8-4439-86CD-3CF3700AA81A}">
    <text>Enviar correo diciendoles q por favor solicitenticket en ASPA</text>
  </threadedComment>
  <threadedComment ref="Q91" dT="2024-01-29T13:40:32.47" personId="{20DE9C22-E210-4ABD-8ACF-8130ADEC3EBB}" id="{1059E1A0-9FD7-4D97-A931-9A15DDB0344E}">
    <text>Pendiente memorando oficializacionn inclusion indicador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8271-B6A1-4C49-AE85-C4A8196E16BE}">
  <sheetPr>
    <tabColor rgb="FF92D050"/>
  </sheetPr>
  <dimension ref="A1:A4"/>
  <sheetViews>
    <sheetView zoomScale="60" zoomScaleNormal="60" workbookViewId="0">
      <selection activeCell="A2" sqref="A2:A4"/>
    </sheetView>
  </sheetViews>
  <sheetFormatPr baseColWidth="10" defaultColWidth="11.44140625" defaultRowHeight="14.4" x14ac:dyDescent="0.3"/>
  <cols>
    <col min="1" max="1" width="255.6640625" customWidth="1"/>
  </cols>
  <sheetData>
    <row r="1" spans="1:1" ht="91.2" customHeight="1" x14ac:dyDescent="0.3">
      <c r="A1" s="1"/>
    </row>
    <row r="2" spans="1:1" ht="408.6" customHeight="1" x14ac:dyDescent="0.3">
      <c r="A2" s="2" t="s">
        <v>0</v>
      </c>
    </row>
    <row r="3" spans="1:1" ht="311.25" customHeight="1" x14ac:dyDescent="0.3">
      <c r="A3" s="2"/>
    </row>
    <row r="4" spans="1:1" ht="408.6" customHeight="1" x14ac:dyDescent="0.3">
      <c r="A4" s="2"/>
    </row>
  </sheetData>
  <mergeCells count="1">
    <mergeCell ref="A2:A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F62E-6836-4E55-8A70-69AD7668987C}">
  <sheetPr>
    <tabColor rgb="FF92D050"/>
    <pageSetUpPr fitToPage="1"/>
  </sheetPr>
  <dimension ref="A1:AF107"/>
  <sheetViews>
    <sheetView tabSelected="1" topLeftCell="S1" zoomScale="81" zoomScaleNormal="81" zoomScaleSheetLayoutView="56" workbookViewId="0">
      <selection activeCell="Y10" sqref="Y10"/>
    </sheetView>
  </sheetViews>
  <sheetFormatPr baseColWidth="10" defaultColWidth="11.44140625" defaultRowHeight="15.6" outlineLevelCol="1" x14ac:dyDescent="0.3"/>
  <cols>
    <col min="1" max="1" width="28.5546875" style="7" customWidth="1"/>
    <col min="2" max="2" width="43.88671875" style="7" customWidth="1"/>
    <col min="3" max="3" width="29.109375" style="7" customWidth="1"/>
    <col min="4" max="4" width="26.109375" style="7" customWidth="1"/>
    <col min="5" max="5" width="36.5546875" style="7" customWidth="1"/>
    <col min="6" max="6" width="33.5546875" style="7" customWidth="1"/>
    <col min="7" max="7" width="31.33203125" style="7" customWidth="1"/>
    <col min="8" max="8" width="29.44140625" style="7" customWidth="1"/>
    <col min="9" max="9" width="24.88671875" style="7" customWidth="1"/>
    <col min="10" max="10" width="40.5546875" style="191" customWidth="1"/>
    <col min="11" max="11" width="44.109375" style="191" customWidth="1"/>
    <col min="12" max="12" width="36.6640625" style="191" customWidth="1"/>
    <col min="13" max="13" width="31.44140625" style="191" customWidth="1"/>
    <col min="14" max="14" width="31.6640625" style="191" customWidth="1"/>
    <col min="15" max="15" width="43.5546875" style="191" customWidth="1"/>
    <col min="16" max="16" width="37.44140625" style="191" customWidth="1"/>
    <col min="17" max="17" width="67.6640625" style="192" customWidth="1"/>
    <col min="18" max="19" width="32.5546875" style="7" customWidth="1"/>
    <col min="20" max="20" width="28.109375" style="7" customWidth="1"/>
    <col min="21" max="21" width="35.44140625" style="7" customWidth="1"/>
    <col min="22" max="22" width="33.33203125" style="7" customWidth="1"/>
    <col min="23" max="23" width="21.88671875" style="7" customWidth="1"/>
    <col min="24" max="24" width="21.88671875" style="7" hidden="1" customWidth="1"/>
    <col min="25" max="25" width="21.88671875" style="7" customWidth="1"/>
    <col min="26" max="26" width="21.88671875" style="7" hidden="1" customWidth="1"/>
    <col min="27" max="27" width="21.88671875" style="7" customWidth="1"/>
    <col min="28" max="28" width="21.88671875" style="7" hidden="1" customWidth="1"/>
    <col min="29" max="29" width="29.88671875" style="7" customWidth="1" outlineLevel="1"/>
    <col min="30" max="30" width="21.88671875" style="7" customWidth="1"/>
    <col min="31" max="31" width="30.44140625" style="7" customWidth="1" outlineLevel="1"/>
    <col min="32" max="32" width="30.44140625" style="7" hidden="1" customWidth="1" outlineLevel="1"/>
    <col min="33" max="16384" width="11.44140625" style="7"/>
  </cols>
  <sheetData>
    <row r="1" spans="1:32" ht="22.2" customHeight="1" x14ac:dyDescent="0.3">
      <c r="A1" s="3"/>
      <c r="B1" s="3"/>
      <c r="C1" s="3"/>
      <c r="D1" s="3"/>
      <c r="E1" s="3"/>
      <c r="F1" s="3"/>
      <c r="G1" s="3"/>
      <c r="H1" s="3"/>
      <c r="I1" s="3"/>
      <c r="J1" s="4"/>
      <c r="K1" s="4"/>
      <c r="L1" s="4"/>
      <c r="M1" s="4"/>
      <c r="N1" s="4"/>
      <c r="O1" s="4"/>
      <c r="P1" s="4"/>
      <c r="Q1" s="5"/>
      <c r="R1" s="3"/>
      <c r="S1" s="3"/>
      <c r="T1" s="3"/>
      <c r="U1" s="3"/>
      <c r="V1" s="3"/>
      <c r="W1" s="3"/>
      <c r="X1" s="3"/>
      <c r="Y1" s="3"/>
      <c r="Z1" s="3"/>
      <c r="AA1" s="3"/>
      <c r="AB1" s="3"/>
      <c r="AC1" s="3"/>
      <c r="AD1" s="3"/>
      <c r="AE1" s="3"/>
      <c r="AF1" s="3"/>
    </row>
    <row r="2" spans="1:32" ht="4.95" customHeight="1" x14ac:dyDescent="0.3">
      <c r="A2" s="3"/>
      <c r="B2" s="3"/>
      <c r="C2" s="3"/>
      <c r="D2" s="3"/>
      <c r="E2" s="3"/>
      <c r="F2" s="3"/>
      <c r="G2" s="3"/>
      <c r="H2" s="3"/>
      <c r="I2" s="3"/>
      <c r="J2" s="4"/>
      <c r="K2" s="4"/>
      <c r="L2" s="4"/>
      <c r="M2" s="4"/>
      <c r="N2" s="4"/>
      <c r="O2" s="4"/>
      <c r="P2" s="4"/>
      <c r="Q2" s="5"/>
      <c r="R2" s="3"/>
      <c r="S2" s="3"/>
      <c r="T2" s="3"/>
      <c r="U2" s="3"/>
      <c r="V2" s="3"/>
      <c r="W2" s="3"/>
      <c r="X2" s="3"/>
      <c r="Y2" s="3"/>
      <c r="Z2" s="3"/>
      <c r="AA2" s="3"/>
      <c r="AB2" s="3"/>
      <c r="AC2" s="3"/>
      <c r="AD2" s="3"/>
      <c r="AE2" s="3"/>
      <c r="AF2" s="3"/>
    </row>
    <row r="3" spans="1:32" ht="1.2" customHeight="1" x14ac:dyDescent="0.3">
      <c r="A3" s="3"/>
      <c r="B3" s="3"/>
      <c r="C3" s="3"/>
      <c r="D3" s="3"/>
      <c r="E3" s="3"/>
      <c r="F3" s="3"/>
      <c r="G3" s="3"/>
      <c r="H3" s="3"/>
      <c r="I3" s="3"/>
      <c r="J3" s="4"/>
      <c r="K3" s="4"/>
      <c r="L3" s="4"/>
      <c r="M3" s="4"/>
      <c r="N3" s="4"/>
      <c r="O3" s="4"/>
      <c r="P3" s="4"/>
      <c r="Q3" s="5"/>
      <c r="R3" s="3"/>
      <c r="S3" s="3"/>
      <c r="T3" s="3"/>
      <c r="U3" s="3"/>
      <c r="V3" s="3"/>
      <c r="W3" s="3"/>
      <c r="X3" s="3"/>
      <c r="Y3" s="3"/>
      <c r="Z3" s="3"/>
      <c r="AA3" s="3"/>
      <c r="AB3" s="3"/>
      <c r="AC3" s="3"/>
      <c r="AD3" s="3"/>
      <c r="AE3" s="3"/>
      <c r="AF3" s="3"/>
    </row>
    <row r="4" spans="1:32" ht="13.2" customHeight="1" x14ac:dyDescent="0.3">
      <c r="A4" s="3"/>
      <c r="B4" s="3"/>
      <c r="C4" s="3"/>
      <c r="D4" s="3"/>
      <c r="E4" s="3"/>
      <c r="F4" s="3"/>
      <c r="G4" s="3"/>
      <c r="H4" s="3"/>
      <c r="I4" s="3"/>
      <c r="J4" s="4"/>
      <c r="K4" s="4"/>
      <c r="L4" s="4"/>
      <c r="M4" s="4"/>
      <c r="N4" s="4"/>
      <c r="O4" s="4"/>
      <c r="P4" s="4"/>
      <c r="Q4" s="5"/>
      <c r="R4" s="3"/>
      <c r="S4" s="3"/>
      <c r="T4" s="3"/>
      <c r="U4" s="3"/>
      <c r="V4" s="3"/>
      <c r="W4" s="3"/>
      <c r="X4" s="3"/>
      <c r="Y4" s="3"/>
      <c r="Z4" s="3"/>
      <c r="AA4" s="3"/>
      <c r="AB4" s="3"/>
      <c r="AC4" s="3"/>
      <c r="AD4" s="3"/>
      <c r="AE4" s="3"/>
      <c r="AF4" s="3"/>
    </row>
    <row r="5" spans="1:32" ht="16.95" customHeight="1" x14ac:dyDescent="0.3">
      <c r="A5" s="3"/>
      <c r="B5" s="3"/>
      <c r="C5" s="3"/>
      <c r="D5" s="3"/>
      <c r="E5" s="3"/>
      <c r="F5" s="3"/>
      <c r="G5" s="3"/>
      <c r="H5" s="3"/>
      <c r="I5" s="3"/>
      <c r="J5" s="4"/>
      <c r="K5" s="4"/>
      <c r="L5" s="4"/>
      <c r="M5" s="4"/>
      <c r="N5" s="4"/>
      <c r="O5" s="4"/>
      <c r="P5" s="4"/>
      <c r="Q5" s="5"/>
      <c r="R5" s="3"/>
      <c r="S5" s="3"/>
      <c r="T5" s="3"/>
      <c r="U5" s="3"/>
      <c r="V5" s="3"/>
      <c r="W5" s="3"/>
      <c r="X5" s="3"/>
      <c r="Y5" s="3"/>
      <c r="Z5" s="3"/>
      <c r="AA5" s="3"/>
      <c r="AB5" s="3"/>
      <c r="AC5" s="3"/>
      <c r="AD5" s="3"/>
      <c r="AE5" s="3"/>
      <c r="AF5" s="3"/>
    </row>
    <row r="6" spans="1:32" ht="17.399999999999999" customHeight="1" thickBot="1" x14ac:dyDescent="0.35">
      <c r="A6" s="8"/>
      <c r="B6" s="8"/>
      <c r="C6" s="8"/>
      <c r="D6" s="8"/>
      <c r="E6" s="8"/>
      <c r="F6" s="8"/>
      <c r="G6" s="8"/>
      <c r="H6" s="8"/>
      <c r="I6" s="8"/>
      <c r="J6" s="9"/>
      <c r="K6" s="9"/>
      <c r="L6" s="9"/>
      <c r="M6" s="9"/>
      <c r="N6" s="9"/>
      <c r="O6" s="9"/>
      <c r="P6" s="9"/>
      <c r="Q6" s="10"/>
      <c r="R6" s="8"/>
      <c r="S6" s="8"/>
      <c r="T6" s="8"/>
      <c r="U6" s="8"/>
      <c r="V6" s="8"/>
      <c r="W6" s="8"/>
      <c r="X6" s="8"/>
      <c r="Y6" s="8"/>
      <c r="Z6" s="8"/>
      <c r="AA6" s="8"/>
      <c r="AB6" s="8"/>
      <c r="AC6" s="8"/>
      <c r="AD6" s="8"/>
      <c r="AE6" s="8"/>
      <c r="AF6" s="8"/>
    </row>
    <row r="7" spans="1:32" ht="17.399999999999999" customHeight="1" thickBot="1" x14ac:dyDescent="0.35">
      <c r="A7" s="11" t="s">
        <v>1</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3"/>
      <c r="AF7" s="8"/>
    </row>
    <row r="8" spans="1:32" s="16" customFormat="1" ht="30.6" customHeight="1" thickBot="1" x14ac:dyDescent="0.35">
      <c r="A8" s="14"/>
      <c r="B8" s="14"/>
      <c r="C8" s="14"/>
      <c r="D8" s="14"/>
      <c r="E8" s="15"/>
      <c r="I8" s="17"/>
      <c r="J8" s="18" t="s">
        <v>2</v>
      </c>
      <c r="K8" s="18"/>
      <c r="L8" s="19">
        <f>SUBTOTAL(9,L10:L93)</f>
        <v>2973578828258</v>
      </c>
      <c r="M8" s="20"/>
      <c r="N8" s="21"/>
      <c r="P8" s="22"/>
      <c r="Q8" s="23"/>
      <c r="U8" s="24" t="s">
        <v>3</v>
      </c>
      <c r="V8" s="24"/>
      <c r="AC8" s="25"/>
      <c r="AD8" s="25"/>
    </row>
    <row r="9" spans="1:32" s="28" customFormat="1" ht="40.950000000000003" customHeight="1" thickTop="1" x14ac:dyDescent="0.3">
      <c r="A9" s="26" t="s">
        <v>4</v>
      </c>
      <c r="B9" s="26" t="s">
        <v>5</v>
      </c>
      <c r="C9" s="26" t="s">
        <v>6</v>
      </c>
      <c r="D9" s="26" t="s">
        <v>7</v>
      </c>
      <c r="E9" s="26" t="s">
        <v>8</v>
      </c>
      <c r="F9" s="26" t="s">
        <v>9</v>
      </c>
      <c r="G9" s="26" t="s">
        <v>10</v>
      </c>
      <c r="H9" s="26" t="s">
        <v>11</v>
      </c>
      <c r="I9" s="26" t="s">
        <v>12</v>
      </c>
      <c r="J9" s="26" t="s">
        <v>13</v>
      </c>
      <c r="K9" s="26" t="s">
        <v>14</v>
      </c>
      <c r="L9" s="26" t="s">
        <v>15</v>
      </c>
      <c r="M9" s="26" t="s">
        <v>16</v>
      </c>
      <c r="N9" s="26" t="s">
        <v>17</v>
      </c>
      <c r="O9" s="26" t="s">
        <v>18</v>
      </c>
      <c r="P9" s="26" t="s">
        <v>19</v>
      </c>
      <c r="Q9" s="26" t="s">
        <v>20</v>
      </c>
      <c r="R9" s="26" t="s">
        <v>21</v>
      </c>
      <c r="S9" s="26" t="s">
        <v>22</v>
      </c>
      <c r="T9" s="26" t="s">
        <v>23</v>
      </c>
      <c r="U9" s="26" t="s">
        <v>24</v>
      </c>
      <c r="V9" s="26" t="s">
        <v>25</v>
      </c>
      <c r="W9" s="26" t="s">
        <v>26</v>
      </c>
      <c r="X9" s="26" t="s">
        <v>27</v>
      </c>
      <c r="Y9" s="26" t="s">
        <v>28</v>
      </c>
      <c r="Z9" s="26" t="s">
        <v>29</v>
      </c>
      <c r="AA9" s="26" t="s">
        <v>30</v>
      </c>
      <c r="AB9" s="26" t="s">
        <v>31</v>
      </c>
      <c r="AC9" s="26" t="s">
        <v>32</v>
      </c>
      <c r="AD9" s="26" t="s">
        <v>33</v>
      </c>
      <c r="AE9" s="26" t="s">
        <v>34</v>
      </c>
      <c r="AF9" s="27" t="s">
        <v>35</v>
      </c>
    </row>
    <row r="10" spans="1:32" ht="61.2" x14ac:dyDescent="0.3">
      <c r="A10" s="29" t="s">
        <v>36</v>
      </c>
      <c r="B10" s="29" t="s">
        <v>37</v>
      </c>
      <c r="C10" s="29" t="s">
        <v>38</v>
      </c>
      <c r="D10" s="29" t="s">
        <v>39</v>
      </c>
      <c r="E10" s="29" t="s">
        <v>40</v>
      </c>
      <c r="F10" s="29" t="s">
        <v>41</v>
      </c>
      <c r="G10" s="30" t="s">
        <v>42</v>
      </c>
      <c r="H10" s="31" t="s">
        <v>43</v>
      </c>
      <c r="I10" s="31" t="s">
        <v>44</v>
      </c>
      <c r="J10" s="32">
        <v>21009814332</v>
      </c>
      <c r="K10" s="33">
        <v>20528145712.880001</v>
      </c>
      <c r="L10" s="31">
        <v>23298208286</v>
      </c>
      <c r="M10" s="31">
        <f>(L10*0.03)+L10</f>
        <v>23997154534.580002</v>
      </c>
      <c r="N10" s="31">
        <f>(M10*0.03)+M10</f>
        <v>24717069170.617401</v>
      </c>
      <c r="O10" s="29" t="s">
        <v>45</v>
      </c>
      <c r="P10" s="29" t="s">
        <v>46</v>
      </c>
      <c r="Q10" s="34" t="s">
        <v>47</v>
      </c>
      <c r="R10" s="34" t="s">
        <v>48</v>
      </c>
      <c r="S10" s="35">
        <v>0</v>
      </c>
      <c r="T10" s="34">
        <f>V10</f>
        <v>2479</v>
      </c>
      <c r="U10" s="36">
        <v>2479</v>
      </c>
      <c r="V10" s="37">
        <v>2479</v>
      </c>
      <c r="W10" s="38">
        <v>2003</v>
      </c>
      <c r="X10" s="34">
        <v>0</v>
      </c>
      <c r="Y10" s="35">
        <v>2000</v>
      </c>
      <c r="Z10" s="34">
        <v>0</v>
      </c>
      <c r="AA10" s="35">
        <v>2000</v>
      </c>
      <c r="AB10" s="34">
        <v>0</v>
      </c>
      <c r="AC10" s="35">
        <f>+_xlfn.IFS(R10="Acumulado",U10+W10+Y10+AA10,R10="Capacidad",AA10,R10="Flujo",AA10,R10="Reducción",AA10,R10="Stock",AA10)</f>
        <v>8482</v>
      </c>
      <c r="AD10" s="35">
        <f>+_xlfn.IFS(R10="Acumulado",V10+X10+Z10+AB10,R10="Capacidad",AB10,R10="Flujo",V10,R10="Reducción",V10,R10="Stock",V10)</f>
        <v>2479</v>
      </c>
      <c r="AE10" s="29" t="s">
        <v>49</v>
      </c>
      <c r="AF10" s="39" t="s">
        <v>49</v>
      </c>
    </row>
    <row r="11" spans="1:32" ht="87" customHeight="1" x14ac:dyDescent="0.3">
      <c r="A11" s="40"/>
      <c r="B11" s="40"/>
      <c r="C11" s="40"/>
      <c r="D11" s="40"/>
      <c r="E11" s="40"/>
      <c r="F11" s="40"/>
      <c r="G11" s="41"/>
      <c r="H11" s="42"/>
      <c r="I11" s="42"/>
      <c r="J11" s="43">
        <v>0</v>
      </c>
      <c r="K11" s="44"/>
      <c r="L11" s="42"/>
      <c r="M11" s="42"/>
      <c r="N11" s="42"/>
      <c r="O11" s="40"/>
      <c r="P11" s="45"/>
      <c r="Q11" s="34" t="s">
        <v>50</v>
      </c>
      <c r="R11" s="34" t="s">
        <v>48</v>
      </c>
      <c r="S11" s="35">
        <v>0</v>
      </c>
      <c r="T11" s="34">
        <f t="shared" ref="T11:T12" si="0">V11</f>
        <v>3427</v>
      </c>
      <c r="U11" s="36">
        <v>3315</v>
      </c>
      <c r="V11" s="37">
        <v>3427</v>
      </c>
      <c r="W11" s="38">
        <v>1840</v>
      </c>
      <c r="X11" s="34">
        <v>0</v>
      </c>
      <c r="Y11" s="35">
        <v>1100</v>
      </c>
      <c r="Z11" s="34">
        <v>0</v>
      </c>
      <c r="AA11" s="35">
        <v>1100</v>
      </c>
      <c r="AB11" s="34">
        <v>0</v>
      </c>
      <c r="AC11" s="35">
        <f>+_xlfn.IFS(R11="Acumulado",U11+W11+Y11+AA11,R11="Capacidad",AA11,R11="Flujo",AA11,R11="Reducción",AA11,R11="Stock",AA11)</f>
        <v>7355</v>
      </c>
      <c r="AD11" s="35">
        <f t="shared" ref="AD11:AD72" si="1">+_xlfn.IFS(R11="Acumulado",V11+X11+Z11+AB11,R11="Capacidad",AB11,R11="Flujo",V11,R11="Reducción",V11,R11="Stock",V11)</f>
        <v>3427</v>
      </c>
      <c r="AE11" s="40"/>
      <c r="AF11" s="39" t="s">
        <v>49</v>
      </c>
    </row>
    <row r="12" spans="1:32" ht="81.599999999999994" x14ac:dyDescent="0.3">
      <c r="A12" s="45"/>
      <c r="B12" s="45"/>
      <c r="C12" s="45"/>
      <c r="D12" s="45"/>
      <c r="E12" s="45"/>
      <c r="F12" s="45"/>
      <c r="G12" s="46"/>
      <c r="H12" s="47"/>
      <c r="I12" s="47"/>
      <c r="J12" s="48">
        <v>0</v>
      </c>
      <c r="K12" s="49"/>
      <c r="L12" s="47"/>
      <c r="M12" s="47"/>
      <c r="N12" s="47"/>
      <c r="O12" s="45"/>
      <c r="P12" s="34" t="s">
        <v>51</v>
      </c>
      <c r="Q12" s="34" t="s">
        <v>52</v>
      </c>
      <c r="R12" s="34" t="s">
        <v>53</v>
      </c>
      <c r="S12" s="35">
        <v>0</v>
      </c>
      <c r="T12" s="34">
        <f t="shared" si="0"/>
        <v>1</v>
      </c>
      <c r="U12" s="36">
        <v>1</v>
      </c>
      <c r="V12" s="37">
        <v>1</v>
      </c>
      <c r="W12" s="38">
        <v>1</v>
      </c>
      <c r="X12" s="34">
        <v>0</v>
      </c>
      <c r="Y12" s="35">
        <v>1</v>
      </c>
      <c r="Z12" s="34">
        <v>0</v>
      </c>
      <c r="AA12" s="35">
        <v>1</v>
      </c>
      <c r="AB12" s="34">
        <v>0</v>
      </c>
      <c r="AC12" s="35">
        <v>1</v>
      </c>
      <c r="AD12" s="35">
        <f t="shared" si="1"/>
        <v>1</v>
      </c>
      <c r="AE12" s="45"/>
      <c r="AF12" s="39" t="s">
        <v>49</v>
      </c>
    </row>
    <row r="13" spans="1:32" ht="123" customHeight="1" x14ac:dyDescent="0.3">
      <c r="A13" s="29" t="s">
        <v>36</v>
      </c>
      <c r="B13" s="29" t="s">
        <v>54</v>
      </c>
      <c r="C13" s="29" t="s">
        <v>38</v>
      </c>
      <c r="D13" s="29" t="s">
        <v>39</v>
      </c>
      <c r="E13" s="29" t="s">
        <v>55</v>
      </c>
      <c r="F13" s="29" t="s">
        <v>56</v>
      </c>
      <c r="G13" s="30" t="s">
        <v>42</v>
      </c>
      <c r="H13" s="29" t="s">
        <v>57</v>
      </c>
      <c r="I13" s="29" t="s">
        <v>58</v>
      </c>
      <c r="J13" s="32">
        <v>305512617211</v>
      </c>
      <c r="K13" s="33">
        <v>301171131219.32001</v>
      </c>
      <c r="L13" s="31">
        <v>283906651498</v>
      </c>
      <c r="M13" s="31">
        <f>(L13*0.03)+L13</f>
        <v>292423851042.94</v>
      </c>
      <c r="N13" s="31">
        <f>(M13*0.03)+M13</f>
        <v>301196566574.22821</v>
      </c>
      <c r="O13" s="29" t="s">
        <v>59</v>
      </c>
      <c r="P13" s="29" t="s">
        <v>60</v>
      </c>
      <c r="Q13" s="50" t="s">
        <v>61</v>
      </c>
      <c r="R13" s="34" t="s">
        <v>53</v>
      </c>
      <c r="S13" s="35">
        <v>36</v>
      </c>
      <c r="T13" s="34">
        <v>36</v>
      </c>
      <c r="U13" s="36">
        <v>47</v>
      </c>
      <c r="V13" s="37">
        <v>36</v>
      </c>
      <c r="W13" s="38">
        <v>47</v>
      </c>
      <c r="X13" s="34">
        <v>0</v>
      </c>
      <c r="Y13" s="35">
        <v>47</v>
      </c>
      <c r="Z13" s="34">
        <v>0</v>
      </c>
      <c r="AA13" s="35">
        <v>47</v>
      </c>
      <c r="AB13" s="34">
        <v>0</v>
      </c>
      <c r="AC13" s="35">
        <f>+_xlfn.IFS(R13="Acumulado",U13+W13+Y13+AA13,R13="Capacidad",AA13,R13="Flujo",AA13,R13="Reducción",AA13,R13="Stock",AA13)</f>
        <v>47</v>
      </c>
      <c r="AD13" s="35">
        <f t="shared" si="1"/>
        <v>36</v>
      </c>
      <c r="AE13" s="29" t="s">
        <v>62</v>
      </c>
      <c r="AF13" s="51" t="s">
        <v>62</v>
      </c>
    </row>
    <row r="14" spans="1:32" ht="102.6" customHeight="1" x14ac:dyDescent="0.3">
      <c r="A14" s="45"/>
      <c r="B14" s="45"/>
      <c r="C14" s="45"/>
      <c r="D14" s="45"/>
      <c r="E14" s="45"/>
      <c r="F14" s="45"/>
      <c r="G14" s="46"/>
      <c r="H14" s="45"/>
      <c r="I14" s="45"/>
      <c r="J14" s="48">
        <v>0</v>
      </c>
      <c r="K14" s="49"/>
      <c r="L14" s="47"/>
      <c r="M14" s="47"/>
      <c r="N14" s="47"/>
      <c r="O14" s="45"/>
      <c r="P14" s="45"/>
      <c r="Q14" s="34" t="s">
        <v>63</v>
      </c>
      <c r="R14" s="34" t="s">
        <v>53</v>
      </c>
      <c r="S14" s="35">
        <v>786</v>
      </c>
      <c r="T14" s="34">
        <v>786</v>
      </c>
      <c r="U14" s="36">
        <v>788</v>
      </c>
      <c r="V14" s="37">
        <v>788</v>
      </c>
      <c r="W14" s="38">
        <v>788</v>
      </c>
      <c r="X14" s="34">
        <v>0</v>
      </c>
      <c r="Y14" s="35">
        <v>788</v>
      </c>
      <c r="Z14" s="34">
        <v>0</v>
      </c>
      <c r="AA14" s="35">
        <v>788</v>
      </c>
      <c r="AB14" s="34">
        <v>0</v>
      </c>
      <c r="AC14" s="35">
        <f>+_xlfn.IFS(R14="Acumulado",U14+W14+Y14+AA14,R14="Capacidad",AA14,R14="Flujo",AA14,R14="Reducción",AA14,R14="Stock",AA14)</f>
        <v>788</v>
      </c>
      <c r="AD14" s="35">
        <f t="shared" si="1"/>
        <v>788</v>
      </c>
      <c r="AE14" s="40"/>
      <c r="AF14" s="51" t="s">
        <v>62</v>
      </c>
    </row>
    <row r="15" spans="1:32" ht="224.4" x14ac:dyDescent="0.3">
      <c r="A15" s="34" t="s">
        <v>36</v>
      </c>
      <c r="B15" s="50" t="s">
        <v>54</v>
      </c>
      <c r="C15" s="34" t="s">
        <v>38</v>
      </c>
      <c r="D15" s="34" t="s">
        <v>39</v>
      </c>
      <c r="E15" s="34" t="s">
        <v>64</v>
      </c>
      <c r="F15" s="34" t="s">
        <v>65</v>
      </c>
      <c r="G15" s="34" t="s">
        <v>42</v>
      </c>
      <c r="H15" s="34" t="s">
        <v>57</v>
      </c>
      <c r="I15" s="34" t="s">
        <v>58</v>
      </c>
      <c r="J15" s="52">
        <v>48372931849</v>
      </c>
      <c r="K15" s="53">
        <v>47032623907.68</v>
      </c>
      <c r="L15" s="54">
        <v>714250524510</v>
      </c>
      <c r="M15" s="54">
        <f>(L15*0.03)+L15</f>
        <v>735678040245.30005</v>
      </c>
      <c r="N15" s="54">
        <f>(M15*0.03)+M15</f>
        <v>757748381452.65906</v>
      </c>
      <c r="O15" s="34" t="s">
        <v>66</v>
      </c>
      <c r="P15" s="34" t="s">
        <v>67</v>
      </c>
      <c r="Q15" s="34" t="s">
        <v>68</v>
      </c>
      <c r="R15" s="34" t="s">
        <v>69</v>
      </c>
      <c r="S15" s="35">
        <v>54726</v>
      </c>
      <c r="T15" s="34">
        <v>54726</v>
      </c>
      <c r="U15" s="36">
        <v>210000</v>
      </c>
      <c r="V15" s="37">
        <v>210000</v>
      </c>
      <c r="W15" s="38">
        <v>54726</v>
      </c>
      <c r="X15" s="34">
        <v>0</v>
      </c>
      <c r="Y15" s="38">
        <v>781722</v>
      </c>
      <c r="Z15" s="34">
        <v>0</v>
      </c>
      <c r="AA15" s="38">
        <v>726996</v>
      </c>
      <c r="AB15" s="34">
        <v>0</v>
      </c>
      <c r="AC15" s="38">
        <v>726996</v>
      </c>
      <c r="AD15" s="35">
        <v>726996</v>
      </c>
      <c r="AE15" s="40"/>
      <c r="AF15" s="51" t="s">
        <v>62</v>
      </c>
    </row>
    <row r="16" spans="1:32" ht="204" customHeight="1" x14ac:dyDescent="0.3">
      <c r="A16" s="29" t="s">
        <v>36</v>
      </c>
      <c r="B16" s="29" t="s">
        <v>54</v>
      </c>
      <c r="C16" s="29" t="s">
        <v>38</v>
      </c>
      <c r="D16" s="29" t="s">
        <v>39</v>
      </c>
      <c r="E16" s="29" t="s">
        <v>70</v>
      </c>
      <c r="F16" s="29" t="s">
        <v>71</v>
      </c>
      <c r="G16" s="29" t="s">
        <v>42</v>
      </c>
      <c r="H16" s="29" t="s">
        <v>57</v>
      </c>
      <c r="I16" s="29" t="s">
        <v>58</v>
      </c>
      <c r="J16" s="32">
        <v>265850195333</v>
      </c>
      <c r="K16" s="33">
        <v>146882385245</v>
      </c>
      <c r="L16" s="31">
        <v>632868882275</v>
      </c>
      <c r="M16" s="31">
        <f>(L16*0.03)+L16</f>
        <v>651854948743.25</v>
      </c>
      <c r="N16" s="31">
        <f>(M16*0.03)+M16</f>
        <v>671410597205.54749</v>
      </c>
      <c r="O16" s="29" t="s">
        <v>72</v>
      </c>
      <c r="P16" s="34" t="s">
        <v>73</v>
      </c>
      <c r="Q16" s="34" t="s">
        <v>74</v>
      </c>
      <c r="R16" s="34" t="s">
        <v>53</v>
      </c>
      <c r="S16" s="35">
        <v>1515</v>
      </c>
      <c r="T16" s="34">
        <v>8601</v>
      </c>
      <c r="U16" s="36">
        <v>14057</v>
      </c>
      <c r="V16" s="37">
        <v>8601</v>
      </c>
      <c r="W16" s="38">
        <v>14057</v>
      </c>
      <c r="X16" s="34">
        <v>0</v>
      </c>
      <c r="Y16" s="35">
        <v>14057</v>
      </c>
      <c r="Z16" s="34">
        <v>0</v>
      </c>
      <c r="AA16" s="35">
        <v>14057</v>
      </c>
      <c r="AB16" s="34">
        <v>0</v>
      </c>
      <c r="AC16" s="35">
        <f>+_xlfn.IFS(R16="Acumulado",U16+W16+Y16+AA16,R16="Capacidad",AA16,R16="Flujo",AA16,R16="Reducción",AA16,R16="Stock",AA16)</f>
        <v>14057</v>
      </c>
      <c r="AD16" s="35">
        <f t="shared" si="1"/>
        <v>8601</v>
      </c>
      <c r="AE16" s="40"/>
      <c r="AF16" s="51" t="s">
        <v>62</v>
      </c>
    </row>
    <row r="17" spans="1:32" ht="204" customHeight="1" x14ac:dyDescent="0.3">
      <c r="A17" s="40"/>
      <c r="B17" s="40"/>
      <c r="C17" s="40"/>
      <c r="D17" s="40"/>
      <c r="E17" s="40"/>
      <c r="F17" s="40"/>
      <c r="G17" s="40"/>
      <c r="H17" s="40"/>
      <c r="I17" s="40"/>
      <c r="J17" s="43"/>
      <c r="K17" s="44"/>
      <c r="L17" s="42"/>
      <c r="M17" s="42"/>
      <c r="N17" s="42"/>
      <c r="O17" s="40"/>
      <c r="P17" s="55" t="s">
        <v>75</v>
      </c>
      <c r="Q17" s="34" t="s">
        <v>76</v>
      </c>
      <c r="R17" s="34" t="s">
        <v>53</v>
      </c>
      <c r="S17" s="35">
        <v>4362</v>
      </c>
      <c r="T17" s="34"/>
      <c r="U17" s="36"/>
      <c r="V17" s="37"/>
      <c r="W17" s="38">
        <v>4362</v>
      </c>
      <c r="X17" s="34"/>
      <c r="Y17" s="35">
        <v>4362</v>
      </c>
      <c r="Z17" s="34"/>
      <c r="AA17" s="35">
        <v>4362</v>
      </c>
      <c r="AB17" s="34"/>
      <c r="AC17" s="35">
        <v>4362</v>
      </c>
      <c r="AD17" s="35">
        <v>0</v>
      </c>
      <c r="AE17" s="40"/>
      <c r="AF17" s="51" t="s">
        <v>62</v>
      </c>
    </row>
    <row r="18" spans="1:32" ht="93.6" customHeight="1" x14ac:dyDescent="0.3">
      <c r="A18" s="45"/>
      <c r="B18" s="45"/>
      <c r="C18" s="45"/>
      <c r="D18" s="45"/>
      <c r="E18" s="45"/>
      <c r="F18" s="45"/>
      <c r="G18" s="45"/>
      <c r="H18" s="45"/>
      <c r="I18" s="45"/>
      <c r="J18" s="48">
        <v>0</v>
      </c>
      <c r="K18" s="49"/>
      <c r="L18" s="47"/>
      <c r="M18" s="47"/>
      <c r="N18" s="47"/>
      <c r="O18" s="45"/>
      <c r="P18" s="56"/>
      <c r="Q18" s="57" t="s">
        <v>77</v>
      </c>
      <c r="R18" s="57" t="s">
        <v>69</v>
      </c>
      <c r="S18" s="58">
        <v>1090</v>
      </c>
      <c r="T18" s="57">
        <v>1090</v>
      </c>
      <c r="U18" s="36">
        <v>1090</v>
      </c>
      <c r="V18" s="37">
        <v>1090</v>
      </c>
      <c r="W18" s="36" t="s">
        <v>78</v>
      </c>
      <c r="X18" s="57" t="s">
        <v>78</v>
      </c>
      <c r="Y18" s="36" t="s">
        <v>78</v>
      </c>
      <c r="Z18" s="57" t="s">
        <v>78</v>
      </c>
      <c r="AA18" s="36" t="s">
        <v>78</v>
      </c>
      <c r="AB18" s="57" t="s">
        <v>78</v>
      </c>
      <c r="AC18" s="36">
        <v>1090</v>
      </c>
      <c r="AD18" s="36">
        <f t="shared" si="1"/>
        <v>1090</v>
      </c>
      <c r="AE18" s="40"/>
      <c r="AF18" s="51" t="s">
        <v>62</v>
      </c>
    </row>
    <row r="19" spans="1:32" ht="224.4" x14ac:dyDescent="0.3">
      <c r="A19" s="34" t="s">
        <v>36</v>
      </c>
      <c r="B19" s="34" t="s">
        <v>54</v>
      </c>
      <c r="C19" s="34" t="s">
        <v>38</v>
      </c>
      <c r="D19" s="34" t="s">
        <v>79</v>
      </c>
      <c r="E19" s="34" t="s">
        <v>80</v>
      </c>
      <c r="F19" s="34" t="s">
        <v>81</v>
      </c>
      <c r="G19" s="34" t="s">
        <v>42</v>
      </c>
      <c r="H19" s="34" t="s">
        <v>57</v>
      </c>
      <c r="I19" s="34" t="s">
        <v>58</v>
      </c>
      <c r="J19" s="52">
        <v>12417640321</v>
      </c>
      <c r="K19" s="53">
        <v>12417058566</v>
      </c>
      <c r="L19" s="54">
        <v>140000000000</v>
      </c>
      <c r="M19" s="54">
        <f>(L19*0.03)+L19</f>
        <v>144200000000</v>
      </c>
      <c r="N19" s="54">
        <f>(M19*0.03)+M19</f>
        <v>148526000000</v>
      </c>
      <c r="O19" s="34" t="s">
        <v>82</v>
      </c>
      <c r="P19" s="34" t="s">
        <v>83</v>
      </c>
      <c r="Q19" s="34" t="s">
        <v>84</v>
      </c>
      <c r="R19" s="50" t="s">
        <v>53</v>
      </c>
      <c r="S19" s="59">
        <v>1</v>
      </c>
      <c r="T19" s="59">
        <v>1</v>
      </c>
      <c r="U19" s="60">
        <v>1</v>
      </c>
      <c r="V19" s="61">
        <v>1</v>
      </c>
      <c r="W19" s="62">
        <v>1</v>
      </c>
      <c r="X19" s="63"/>
      <c r="Y19" s="64">
        <v>1</v>
      </c>
      <c r="Z19" s="63"/>
      <c r="AA19" s="64">
        <v>1</v>
      </c>
      <c r="AB19" s="63"/>
      <c r="AC19" s="63">
        <v>1</v>
      </c>
      <c r="AD19" s="63">
        <f t="shared" si="1"/>
        <v>1</v>
      </c>
      <c r="AE19" s="45"/>
      <c r="AF19" s="51" t="s">
        <v>62</v>
      </c>
    </row>
    <row r="20" spans="1:32" ht="178.2" customHeight="1" x14ac:dyDescent="0.3">
      <c r="A20" s="29" t="s">
        <v>36</v>
      </c>
      <c r="B20" s="29" t="s">
        <v>85</v>
      </c>
      <c r="C20" s="29" t="s">
        <v>38</v>
      </c>
      <c r="D20" s="29" t="s">
        <v>79</v>
      </c>
      <c r="E20" s="29" t="s">
        <v>86</v>
      </c>
      <c r="F20" s="29" t="s">
        <v>87</v>
      </c>
      <c r="G20" s="29" t="s">
        <v>42</v>
      </c>
      <c r="H20" s="29" t="s">
        <v>88</v>
      </c>
      <c r="I20" s="29" t="s">
        <v>89</v>
      </c>
      <c r="J20" s="65">
        <v>16904865271</v>
      </c>
      <c r="K20" s="66">
        <v>16892365271</v>
      </c>
      <c r="L20" s="67">
        <v>32972071348</v>
      </c>
      <c r="M20" s="67">
        <f>(L20*0.03)+L20</f>
        <v>33961233488.439999</v>
      </c>
      <c r="N20" s="67">
        <f>(M20*0.03)+M20</f>
        <v>34980070493.093201</v>
      </c>
      <c r="O20" s="29" t="s">
        <v>90</v>
      </c>
      <c r="P20" s="29" t="s">
        <v>91</v>
      </c>
      <c r="Q20" s="68" t="s">
        <v>92</v>
      </c>
      <c r="R20" s="34" t="s">
        <v>48</v>
      </c>
      <c r="S20" s="35">
        <v>0</v>
      </c>
      <c r="T20" s="34">
        <f t="shared" ref="T20" si="2">V20</f>
        <v>141914</v>
      </c>
      <c r="U20" s="36">
        <v>111000</v>
      </c>
      <c r="V20" s="36">
        <v>141914</v>
      </c>
      <c r="W20" s="38">
        <v>140000</v>
      </c>
      <c r="X20" s="34">
        <v>0</v>
      </c>
      <c r="Y20" s="35">
        <v>150000</v>
      </c>
      <c r="Z20" s="34">
        <v>0</v>
      </c>
      <c r="AA20" s="35">
        <v>100000</v>
      </c>
      <c r="AB20" s="34">
        <v>0</v>
      </c>
      <c r="AC20" s="35">
        <f t="shared" ref="AC20" si="3">+_xlfn.IFS(R20="Acumulado",U20+W20+Y20+AA20,R20="Capacidad",AA20,R20="Flujo",AA20,R20="Reducción",AA20,R20="Stock",AA20)</f>
        <v>501000</v>
      </c>
      <c r="AD20" s="35">
        <f t="shared" si="1"/>
        <v>141914</v>
      </c>
      <c r="AE20" s="29" t="s">
        <v>93</v>
      </c>
      <c r="AF20" s="69" t="s">
        <v>93</v>
      </c>
    </row>
    <row r="21" spans="1:32" ht="61.2" x14ac:dyDescent="0.3">
      <c r="A21" s="45"/>
      <c r="B21" s="45"/>
      <c r="C21" s="45"/>
      <c r="D21" s="45"/>
      <c r="E21" s="45"/>
      <c r="F21" s="45"/>
      <c r="G21" s="45"/>
      <c r="H21" s="45"/>
      <c r="I21" s="45"/>
      <c r="J21" s="70"/>
      <c r="K21" s="71"/>
      <c r="L21" s="72"/>
      <c r="M21" s="72"/>
      <c r="N21" s="72"/>
      <c r="O21" s="45"/>
      <c r="P21" s="45"/>
      <c r="Q21" s="68" t="s">
        <v>94</v>
      </c>
      <c r="R21" s="34" t="s">
        <v>48</v>
      </c>
      <c r="S21" s="35">
        <v>2071846</v>
      </c>
      <c r="T21" s="35">
        <v>2071846</v>
      </c>
      <c r="U21" s="36">
        <v>510000</v>
      </c>
      <c r="V21" s="36">
        <v>594180</v>
      </c>
      <c r="W21" s="38">
        <v>550000</v>
      </c>
      <c r="X21" s="34">
        <v>0</v>
      </c>
      <c r="Y21" s="35">
        <v>550000</v>
      </c>
      <c r="Z21" s="34">
        <v>0</v>
      </c>
      <c r="AA21" s="35">
        <v>550000</v>
      </c>
      <c r="AB21" s="34">
        <v>0</v>
      </c>
      <c r="AC21" s="35">
        <v>2160000</v>
      </c>
      <c r="AD21" s="35">
        <f t="shared" si="1"/>
        <v>594180</v>
      </c>
      <c r="AE21" s="45"/>
      <c r="AF21" s="69" t="s">
        <v>93</v>
      </c>
    </row>
    <row r="22" spans="1:32" ht="124.95" customHeight="1" x14ac:dyDescent="0.3">
      <c r="A22" s="29" t="s">
        <v>95</v>
      </c>
      <c r="B22" s="29" t="s">
        <v>96</v>
      </c>
      <c r="C22" s="29" t="s">
        <v>38</v>
      </c>
      <c r="D22" s="29" t="s">
        <v>97</v>
      </c>
      <c r="E22" s="29" t="s">
        <v>98</v>
      </c>
      <c r="F22" s="29" t="s">
        <v>99</v>
      </c>
      <c r="G22" s="29" t="s">
        <v>42</v>
      </c>
      <c r="H22" s="73" t="s">
        <v>100</v>
      </c>
      <c r="I22" s="29" t="s">
        <v>101</v>
      </c>
      <c r="J22" s="65">
        <v>55213854175</v>
      </c>
      <c r="K22" s="66">
        <v>51630365911.800003</v>
      </c>
      <c r="L22" s="67">
        <v>210611190272</v>
      </c>
      <c r="M22" s="67">
        <v>67866000000</v>
      </c>
      <c r="N22" s="67">
        <v>69178000000</v>
      </c>
      <c r="O22" s="29" t="s">
        <v>102</v>
      </c>
      <c r="P22" s="34" t="s">
        <v>103</v>
      </c>
      <c r="Q22" s="34" t="s">
        <v>104</v>
      </c>
      <c r="R22" s="34" t="s">
        <v>48</v>
      </c>
      <c r="S22" s="34">
        <v>0</v>
      </c>
      <c r="T22" s="74">
        <v>0.02</v>
      </c>
      <c r="U22" s="75">
        <v>0.02</v>
      </c>
      <c r="V22" s="75">
        <v>0.02</v>
      </c>
      <c r="W22" s="76">
        <v>0.02</v>
      </c>
      <c r="X22" s="63"/>
      <c r="Y22" s="74">
        <v>0.02</v>
      </c>
      <c r="Z22" s="63"/>
      <c r="AA22" s="74">
        <v>0.02</v>
      </c>
      <c r="AB22" s="63"/>
      <c r="AC22" s="63">
        <f>+_xlfn.IFS(R22="Acumulado",U22+W22+Y22+AA22,R22="Capacidad",AA22,R22="Flujo",AA22,R22="Reducción",AA22,R22="Stock",AA22)</f>
        <v>0.08</v>
      </c>
      <c r="AD22" s="77">
        <f t="shared" si="1"/>
        <v>0.02</v>
      </c>
      <c r="AE22" s="29" t="s">
        <v>105</v>
      </c>
      <c r="AF22" s="78" t="s">
        <v>105</v>
      </c>
    </row>
    <row r="23" spans="1:32" ht="217.95" customHeight="1" x14ac:dyDescent="0.3">
      <c r="A23" s="40"/>
      <c r="B23" s="40"/>
      <c r="C23" s="40"/>
      <c r="D23" s="40"/>
      <c r="E23" s="40"/>
      <c r="F23" s="40"/>
      <c r="G23" s="40"/>
      <c r="H23" s="79"/>
      <c r="I23" s="40"/>
      <c r="J23" s="80"/>
      <c r="K23" s="81"/>
      <c r="L23" s="82"/>
      <c r="M23" s="82"/>
      <c r="N23" s="82"/>
      <c r="O23" s="40"/>
      <c r="P23" s="34" t="s">
        <v>106</v>
      </c>
      <c r="Q23" s="34" t="s">
        <v>107</v>
      </c>
      <c r="R23" s="34" t="s">
        <v>48</v>
      </c>
      <c r="S23" s="34">
        <v>0</v>
      </c>
      <c r="T23" s="83">
        <v>1.4999999999999999E-2</v>
      </c>
      <c r="U23" s="84">
        <v>1.4999999999999999E-2</v>
      </c>
      <c r="V23" s="85">
        <v>1.4999999999999999E-2</v>
      </c>
      <c r="W23" s="86">
        <v>1.4999999999999999E-2</v>
      </c>
      <c r="X23" s="63"/>
      <c r="Y23" s="83">
        <v>1.4999999999999999E-2</v>
      </c>
      <c r="Z23" s="63"/>
      <c r="AA23" s="83">
        <v>1.4999999999999999E-2</v>
      </c>
      <c r="AB23" s="63"/>
      <c r="AC23" s="63">
        <f>+_xlfn.IFS(R23="Acumulado",U23+W23+Y23+AA23,R23="Capacidad",AA23,R23="Flujo",AA23,R23="Reducción",AA23,R23="Stock",AA23)</f>
        <v>0.06</v>
      </c>
      <c r="AD23" s="77">
        <f>+_xlfn.IFS(R23="Acumulado",V23+X23+Z23+AB23,R23="Capacidad",AB23,R23="Flujo",V23,R23="Reducción",V23,R23="Stock",V23)</f>
        <v>1.4999999999999999E-2</v>
      </c>
      <c r="AE23" s="40"/>
      <c r="AF23" s="78" t="s">
        <v>105</v>
      </c>
    </row>
    <row r="24" spans="1:32" ht="61.2" x14ac:dyDescent="0.3">
      <c r="A24" s="40"/>
      <c r="B24" s="40"/>
      <c r="C24" s="40"/>
      <c r="D24" s="40"/>
      <c r="E24" s="40"/>
      <c r="F24" s="40"/>
      <c r="G24" s="40"/>
      <c r="H24" s="79"/>
      <c r="I24" s="40"/>
      <c r="J24" s="80"/>
      <c r="K24" s="81"/>
      <c r="L24" s="82"/>
      <c r="M24" s="82"/>
      <c r="N24" s="82"/>
      <c r="O24" s="40"/>
      <c r="P24" s="50" t="s">
        <v>108</v>
      </c>
      <c r="Q24" s="50" t="s">
        <v>109</v>
      </c>
      <c r="R24" s="50" t="s">
        <v>48</v>
      </c>
      <c r="S24" s="87">
        <v>0</v>
      </c>
      <c r="T24" s="34">
        <f t="shared" ref="T24:T27" si="4">V24</f>
        <v>4001</v>
      </c>
      <c r="U24" s="88">
        <v>4000</v>
      </c>
      <c r="V24" s="37">
        <v>4001</v>
      </c>
      <c r="W24" s="89">
        <v>4000</v>
      </c>
      <c r="X24" s="50"/>
      <c r="Y24" s="87">
        <v>4000</v>
      </c>
      <c r="Z24" s="50"/>
      <c r="AA24" s="87">
        <v>4000</v>
      </c>
      <c r="AB24" s="50"/>
      <c r="AC24" s="87">
        <v>16000</v>
      </c>
      <c r="AD24" s="87">
        <f t="shared" si="1"/>
        <v>4001</v>
      </c>
      <c r="AE24" s="40"/>
      <c r="AF24" s="78" t="s">
        <v>105</v>
      </c>
    </row>
    <row r="25" spans="1:32" ht="81.599999999999994" x14ac:dyDescent="0.3">
      <c r="A25" s="45"/>
      <c r="B25" s="45"/>
      <c r="C25" s="45"/>
      <c r="D25" s="45"/>
      <c r="E25" s="45"/>
      <c r="F25" s="45"/>
      <c r="G25" s="45"/>
      <c r="H25" s="90"/>
      <c r="I25" s="45"/>
      <c r="J25" s="70"/>
      <c r="K25" s="71"/>
      <c r="L25" s="72"/>
      <c r="M25" s="72"/>
      <c r="N25" s="72"/>
      <c r="O25" s="45"/>
      <c r="P25" s="50" t="s">
        <v>110</v>
      </c>
      <c r="Q25" s="50" t="s">
        <v>110</v>
      </c>
      <c r="R25" s="50" t="s">
        <v>53</v>
      </c>
      <c r="S25" s="87">
        <v>651</v>
      </c>
      <c r="T25" s="34">
        <f t="shared" si="4"/>
        <v>809</v>
      </c>
      <c r="U25" s="88">
        <v>800</v>
      </c>
      <c r="V25" s="37">
        <v>809</v>
      </c>
      <c r="W25" s="89">
        <v>800</v>
      </c>
      <c r="X25" s="50"/>
      <c r="Y25" s="87">
        <v>800</v>
      </c>
      <c r="Z25" s="50"/>
      <c r="AA25" s="87">
        <v>800</v>
      </c>
      <c r="AB25" s="50"/>
      <c r="AC25" s="87">
        <v>800</v>
      </c>
      <c r="AD25" s="87">
        <f t="shared" si="1"/>
        <v>809</v>
      </c>
      <c r="AE25" s="45"/>
      <c r="AF25" s="78" t="s">
        <v>105</v>
      </c>
    </row>
    <row r="26" spans="1:32" s="96" customFormat="1" ht="183.6" customHeight="1" x14ac:dyDescent="0.3">
      <c r="A26" s="68" t="s">
        <v>111</v>
      </c>
      <c r="B26" s="68" t="s">
        <v>112</v>
      </c>
      <c r="C26" s="68" t="s">
        <v>38</v>
      </c>
      <c r="D26" s="68" t="s">
        <v>113</v>
      </c>
      <c r="E26" s="68" t="s">
        <v>114</v>
      </c>
      <c r="F26" s="68" t="s">
        <v>115</v>
      </c>
      <c r="G26" s="68" t="s">
        <v>42</v>
      </c>
      <c r="H26" s="68" t="s">
        <v>116</v>
      </c>
      <c r="I26" s="68" t="s">
        <v>89</v>
      </c>
      <c r="J26" s="53">
        <v>30908200346</v>
      </c>
      <c r="K26" s="53">
        <v>25199465325.68</v>
      </c>
      <c r="L26" s="91">
        <v>260000000000</v>
      </c>
      <c r="M26" s="92" t="s">
        <v>117</v>
      </c>
      <c r="N26" s="92" t="s">
        <v>118</v>
      </c>
      <c r="O26" s="68" t="s">
        <v>119</v>
      </c>
      <c r="P26" s="68" t="s">
        <v>120</v>
      </c>
      <c r="Q26" s="68" t="s">
        <v>121</v>
      </c>
      <c r="R26" s="93" t="s">
        <v>48</v>
      </c>
      <c r="S26" s="87">
        <v>0</v>
      </c>
      <c r="T26" s="34">
        <v>0</v>
      </c>
      <c r="U26" s="88">
        <v>70000</v>
      </c>
      <c r="V26" s="37">
        <v>47230</v>
      </c>
      <c r="W26" s="89">
        <v>247500</v>
      </c>
      <c r="X26" s="94">
        <v>0</v>
      </c>
      <c r="Y26" s="87">
        <v>205810</v>
      </c>
      <c r="Z26" s="94">
        <v>0</v>
      </c>
      <c r="AA26" s="87">
        <v>95840</v>
      </c>
      <c r="AB26" s="94">
        <v>0</v>
      </c>
      <c r="AC26" s="87">
        <f t="shared" ref="AC26:AC72" si="5">+_xlfn.IFS(R26="Acumulado",U26+W26+Y26+AA26,R26="Capacidad",AA26,R26="Flujo",AA26,R26="Reducción",AA26,R26="Stock",AA26)</f>
        <v>619150</v>
      </c>
      <c r="AD26" s="87">
        <f t="shared" si="1"/>
        <v>47230</v>
      </c>
      <c r="AE26" s="50" t="s">
        <v>122</v>
      </c>
      <c r="AF26" s="95" t="s">
        <v>122</v>
      </c>
    </row>
    <row r="27" spans="1:32" ht="142.80000000000001" x14ac:dyDescent="0.3">
      <c r="A27" s="34" t="s">
        <v>36</v>
      </c>
      <c r="B27" s="34" t="s">
        <v>85</v>
      </c>
      <c r="C27" s="34" t="s">
        <v>38</v>
      </c>
      <c r="D27" s="34" t="s">
        <v>79</v>
      </c>
      <c r="E27" s="34" t="s">
        <v>123</v>
      </c>
      <c r="F27" s="34" t="s">
        <v>124</v>
      </c>
      <c r="G27" s="34" t="s">
        <v>42</v>
      </c>
      <c r="H27" s="34" t="s">
        <v>43</v>
      </c>
      <c r="I27" s="34" t="s">
        <v>89</v>
      </c>
      <c r="J27" s="97">
        <f>'[1]1. Iniciativas-PA (2)'!M16</f>
        <v>6050000000</v>
      </c>
      <c r="K27" s="97">
        <f>'[1]1. Iniciativas-PA (2)'!N16</f>
        <v>0</v>
      </c>
      <c r="L27" s="98">
        <v>8824700000</v>
      </c>
      <c r="M27" s="98">
        <f>(L27*0.03)+L27</f>
        <v>9089441000</v>
      </c>
      <c r="N27" s="98">
        <f>(M27*0.03)+M27</f>
        <v>9362124230</v>
      </c>
      <c r="O27" s="34" t="s">
        <v>90</v>
      </c>
      <c r="P27" s="34" t="s">
        <v>125</v>
      </c>
      <c r="Q27" s="34" t="s">
        <v>126</v>
      </c>
      <c r="R27" s="34" t="s">
        <v>48</v>
      </c>
      <c r="S27" s="35">
        <v>0</v>
      </c>
      <c r="T27" s="34">
        <f t="shared" si="4"/>
        <v>835531</v>
      </c>
      <c r="U27" s="36">
        <v>700000</v>
      </c>
      <c r="V27" s="36">
        <v>835531</v>
      </c>
      <c r="W27" s="38">
        <v>1000000</v>
      </c>
      <c r="X27" s="34">
        <v>0</v>
      </c>
      <c r="Y27" s="35">
        <v>1300000</v>
      </c>
      <c r="Z27" s="34">
        <v>0</v>
      </c>
      <c r="AA27" s="35">
        <v>1000000</v>
      </c>
      <c r="AB27" s="34">
        <v>0</v>
      </c>
      <c r="AC27" s="35">
        <f t="shared" si="5"/>
        <v>4000000</v>
      </c>
      <c r="AD27" s="35">
        <f t="shared" si="1"/>
        <v>835531</v>
      </c>
      <c r="AE27" s="34" t="s">
        <v>93</v>
      </c>
      <c r="AF27" s="69" t="s">
        <v>93</v>
      </c>
    </row>
    <row r="28" spans="1:32" ht="61.2" x14ac:dyDescent="0.3">
      <c r="A28" s="29" t="s">
        <v>36</v>
      </c>
      <c r="B28" s="29" t="s">
        <v>127</v>
      </c>
      <c r="C28" s="29" t="s">
        <v>38</v>
      </c>
      <c r="D28" s="29" t="s">
        <v>97</v>
      </c>
      <c r="E28" s="29" t="s">
        <v>128</v>
      </c>
      <c r="F28" s="29" t="s">
        <v>129</v>
      </c>
      <c r="G28" s="29" t="s">
        <v>42</v>
      </c>
      <c r="H28" s="29" t="s">
        <v>130</v>
      </c>
      <c r="I28" s="29" t="s">
        <v>131</v>
      </c>
      <c r="J28" s="99">
        <v>6830016667</v>
      </c>
      <c r="K28" s="66">
        <v>6822825000</v>
      </c>
      <c r="L28" s="100">
        <v>4500000000</v>
      </c>
      <c r="M28" s="100">
        <f>(L28*0.03)+L28</f>
        <v>4635000000</v>
      </c>
      <c r="N28" s="100">
        <f>(M28*0.03)+M28</f>
        <v>4774050000</v>
      </c>
      <c r="O28" s="29" t="s">
        <v>132</v>
      </c>
      <c r="P28" s="34" t="s">
        <v>133</v>
      </c>
      <c r="Q28" s="34" t="s">
        <v>134</v>
      </c>
      <c r="R28" s="34" t="s">
        <v>53</v>
      </c>
      <c r="S28" s="34">
        <v>0</v>
      </c>
      <c r="T28" s="63">
        <v>1</v>
      </c>
      <c r="U28" s="101">
        <v>1</v>
      </c>
      <c r="V28" s="101">
        <v>1</v>
      </c>
      <c r="W28" s="102">
        <v>1</v>
      </c>
      <c r="X28" s="34">
        <v>0</v>
      </c>
      <c r="Y28" s="63">
        <v>1</v>
      </c>
      <c r="Z28" s="34">
        <v>0</v>
      </c>
      <c r="AA28" s="63">
        <v>1</v>
      </c>
      <c r="AB28" s="34">
        <v>0</v>
      </c>
      <c r="AC28" s="63">
        <f t="shared" si="5"/>
        <v>1</v>
      </c>
      <c r="AD28" s="34">
        <f t="shared" si="1"/>
        <v>1</v>
      </c>
      <c r="AE28" s="29" t="s">
        <v>135</v>
      </c>
      <c r="AF28" s="103" t="s">
        <v>135</v>
      </c>
    </row>
    <row r="29" spans="1:32" ht="40.799999999999997" x14ac:dyDescent="0.3">
      <c r="A29" s="40"/>
      <c r="B29" s="40"/>
      <c r="C29" s="40"/>
      <c r="D29" s="40"/>
      <c r="E29" s="40"/>
      <c r="F29" s="40"/>
      <c r="G29" s="40"/>
      <c r="H29" s="40"/>
      <c r="I29" s="40"/>
      <c r="J29" s="104">
        <v>0</v>
      </c>
      <c r="K29" s="81"/>
      <c r="L29" s="105"/>
      <c r="M29" s="105"/>
      <c r="N29" s="105"/>
      <c r="O29" s="40"/>
      <c r="P29" s="34" t="s">
        <v>136</v>
      </c>
      <c r="Q29" s="34" t="s">
        <v>137</v>
      </c>
      <c r="R29" s="34" t="s">
        <v>48</v>
      </c>
      <c r="S29" s="35">
        <v>0</v>
      </c>
      <c r="T29" s="34">
        <f t="shared" ref="T29:T33" si="6">V29</f>
        <v>1</v>
      </c>
      <c r="U29" s="36">
        <v>1</v>
      </c>
      <c r="V29" s="37">
        <v>1</v>
      </c>
      <c r="W29" s="38">
        <v>1</v>
      </c>
      <c r="X29" s="34">
        <v>0</v>
      </c>
      <c r="Y29" s="35">
        <v>0</v>
      </c>
      <c r="Z29" s="34">
        <v>0</v>
      </c>
      <c r="AA29" s="35">
        <v>1</v>
      </c>
      <c r="AB29" s="34">
        <v>0</v>
      </c>
      <c r="AC29" s="35">
        <f t="shared" si="5"/>
        <v>3</v>
      </c>
      <c r="AD29" s="35">
        <f t="shared" si="1"/>
        <v>1</v>
      </c>
      <c r="AE29" s="40"/>
      <c r="AF29" s="103" t="s">
        <v>135</v>
      </c>
    </row>
    <row r="30" spans="1:32" ht="204" customHeight="1" x14ac:dyDescent="0.3">
      <c r="A30" s="45"/>
      <c r="B30" s="45"/>
      <c r="C30" s="45"/>
      <c r="D30" s="45"/>
      <c r="E30" s="45"/>
      <c r="F30" s="45"/>
      <c r="G30" s="45"/>
      <c r="H30" s="45"/>
      <c r="I30" s="45"/>
      <c r="J30" s="106">
        <v>0</v>
      </c>
      <c r="K30" s="71"/>
      <c r="L30" s="107"/>
      <c r="M30" s="107"/>
      <c r="N30" s="107"/>
      <c r="O30" s="45"/>
      <c r="P30" s="34" t="s">
        <v>138</v>
      </c>
      <c r="Q30" s="34" t="s">
        <v>139</v>
      </c>
      <c r="R30" s="34" t="s">
        <v>53</v>
      </c>
      <c r="S30" s="34">
        <v>0</v>
      </c>
      <c r="T30" s="34">
        <f t="shared" si="6"/>
        <v>1</v>
      </c>
      <c r="U30" s="101">
        <v>1</v>
      </c>
      <c r="V30" s="101">
        <v>1</v>
      </c>
      <c r="W30" s="102">
        <v>1</v>
      </c>
      <c r="X30" s="34">
        <v>0</v>
      </c>
      <c r="Y30" s="63">
        <v>1</v>
      </c>
      <c r="Z30" s="34">
        <v>0</v>
      </c>
      <c r="AA30" s="63">
        <v>1</v>
      </c>
      <c r="AB30" s="34">
        <v>0</v>
      </c>
      <c r="AC30" s="63">
        <f t="shared" si="5"/>
        <v>1</v>
      </c>
      <c r="AD30" s="34">
        <f t="shared" si="1"/>
        <v>1</v>
      </c>
      <c r="AE30" s="40"/>
      <c r="AF30" s="103" t="s">
        <v>135</v>
      </c>
    </row>
    <row r="31" spans="1:32" ht="142.94999999999999" customHeight="1" x14ac:dyDescent="0.3">
      <c r="A31" s="29" t="s">
        <v>36</v>
      </c>
      <c r="B31" s="29" t="s">
        <v>127</v>
      </c>
      <c r="C31" s="29" t="s">
        <v>38</v>
      </c>
      <c r="D31" s="29" t="s">
        <v>97</v>
      </c>
      <c r="E31" s="29" t="s">
        <v>140</v>
      </c>
      <c r="F31" s="29" t="s">
        <v>141</v>
      </c>
      <c r="G31" s="29" t="s">
        <v>42</v>
      </c>
      <c r="H31" s="29" t="s">
        <v>130</v>
      </c>
      <c r="I31" s="29" t="s">
        <v>131</v>
      </c>
      <c r="J31" s="99">
        <v>8669983333</v>
      </c>
      <c r="K31" s="66">
        <v>7979983453.3400002</v>
      </c>
      <c r="L31" s="100">
        <v>15000000000</v>
      </c>
      <c r="M31" s="100">
        <f>(L31*0.03)+L31</f>
        <v>15450000000</v>
      </c>
      <c r="N31" s="100">
        <f>(M31*0.03)+M31</f>
        <v>15913500000</v>
      </c>
      <c r="O31" s="29" t="s">
        <v>132</v>
      </c>
      <c r="P31" s="34" t="s">
        <v>142</v>
      </c>
      <c r="Q31" s="34" t="s">
        <v>143</v>
      </c>
      <c r="R31" s="34" t="s">
        <v>48</v>
      </c>
      <c r="S31" s="35">
        <v>0</v>
      </c>
      <c r="T31" s="34">
        <f t="shared" si="6"/>
        <v>1</v>
      </c>
      <c r="U31" s="36">
        <v>1800</v>
      </c>
      <c r="V31" s="37">
        <v>1</v>
      </c>
      <c r="W31" s="38">
        <v>7800</v>
      </c>
      <c r="X31" s="34">
        <v>0</v>
      </c>
      <c r="Y31" s="35">
        <v>7800</v>
      </c>
      <c r="Z31" s="34">
        <v>0</v>
      </c>
      <c r="AA31" s="35">
        <v>3900</v>
      </c>
      <c r="AB31" s="34">
        <v>0</v>
      </c>
      <c r="AC31" s="35">
        <f t="shared" si="5"/>
        <v>21300</v>
      </c>
      <c r="AD31" s="35">
        <f t="shared" si="1"/>
        <v>1</v>
      </c>
      <c r="AE31" s="40"/>
      <c r="AF31" s="103" t="s">
        <v>135</v>
      </c>
    </row>
    <row r="32" spans="1:32" ht="40.799999999999997" x14ac:dyDescent="0.3">
      <c r="A32" s="45"/>
      <c r="B32" s="45"/>
      <c r="C32" s="45"/>
      <c r="D32" s="45"/>
      <c r="E32" s="45"/>
      <c r="F32" s="45"/>
      <c r="G32" s="45"/>
      <c r="H32" s="45"/>
      <c r="I32" s="45"/>
      <c r="J32" s="104"/>
      <c r="K32" s="71"/>
      <c r="L32" s="107"/>
      <c r="M32" s="107"/>
      <c r="N32" s="107"/>
      <c r="O32" s="45"/>
      <c r="P32" s="34" t="s">
        <v>144</v>
      </c>
      <c r="Q32" s="34" t="s">
        <v>145</v>
      </c>
      <c r="R32" s="34" t="s">
        <v>48</v>
      </c>
      <c r="S32" s="35">
        <v>0</v>
      </c>
      <c r="T32" s="34">
        <f t="shared" si="6"/>
        <v>2</v>
      </c>
      <c r="U32" s="36">
        <v>2</v>
      </c>
      <c r="V32" s="37">
        <v>2</v>
      </c>
      <c r="W32" s="38">
        <v>2</v>
      </c>
      <c r="X32" s="34">
        <v>0</v>
      </c>
      <c r="Y32" s="35">
        <v>3</v>
      </c>
      <c r="Z32" s="34">
        <v>0</v>
      </c>
      <c r="AA32" s="35">
        <v>3</v>
      </c>
      <c r="AB32" s="34">
        <v>0</v>
      </c>
      <c r="AC32" s="35">
        <f t="shared" si="5"/>
        <v>10</v>
      </c>
      <c r="AD32" s="35">
        <f t="shared" si="1"/>
        <v>2</v>
      </c>
      <c r="AE32" s="45"/>
      <c r="AF32" s="103" t="s">
        <v>135</v>
      </c>
    </row>
    <row r="33" spans="1:32" ht="142.80000000000001" customHeight="1" x14ac:dyDescent="0.3">
      <c r="A33" s="29" t="s">
        <v>36</v>
      </c>
      <c r="B33" s="29" t="s">
        <v>37</v>
      </c>
      <c r="C33" s="29" t="s">
        <v>38</v>
      </c>
      <c r="D33" s="29" t="s">
        <v>39</v>
      </c>
      <c r="E33" s="29" t="s">
        <v>146</v>
      </c>
      <c r="F33" s="29" t="s">
        <v>147</v>
      </c>
      <c r="G33" s="30" t="s">
        <v>42</v>
      </c>
      <c r="H33" s="31" t="s">
        <v>43</v>
      </c>
      <c r="I33" s="31" t="s">
        <v>148</v>
      </c>
      <c r="J33" s="33">
        <v>104400000</v>
      </c>
      <c r="K33" s="33">
        <v>104400000</v>
      </c>
      <c r="L33" s="108">
        <v>151000000</v>
      </c>
      <c r="M33" s="108">
        <f>(L33*0.03)+L33</f>
        <v>155530000</v>
      </c>
      <c r="N33" s="108">
        <f>(M33*0.03)+M33</f>
        <v>160195900</v>
      </c>
      <c r="O33" s="29" t="s">
        <v>45</v>
      </c>
      <c r="P33" s="34" t="s">
        <v>149</v>
      </c>
      <c r="Q33" s="34" t="s">
        <v>150</v>
      </c>
      <c r="R33" s="34" t="s">
        <v>48</v>
      </c>
      <c r="S33" s="34" t="s">
        <v>43</v>
      </c>
      <c r="T33" s="34">
        <f t="shared" si="6"/>
        <v>100</v>
      </c>
      <c r="U33" s="101">
        <v>1</v>
      </c>
      <c r="V33" s="109">
        <v>100</v>
      </c>
      <c r="W33" s="110">
        <v>1</v>
      </c>
      <c r="X33" s="34">
        <v>0</v>
      </c>
      <c r="Y33" s="34">
        <v>1</v>
      </c>
      <c r="Z33" s="34">
        <v>0</v>
      </c>
      <c r="AA33" s="34">
        <v>1</v>
      </c>
      <c r="AB33" s="34">
        <v>0</v>
      </c>
      <c r="AC33" s="34">
        <f t="shared" si="5"/>
        <v>4</v>
      </c>
      <c r="AD33" s="34">
        <f t="shared" si="1"/>
        <v>100</v>
      </c>
      <c r="AE33" s="29" t="s">
        <v>49</v>
      </c>
      <c r="AF33" s="39" t="s">
        <v>49</v>
      </c>
    </row>
    <row r="34" spans="1:32" ht="61.2" x14ac:dyDescent="0.3">
      <c r="A34" s="45"/>
      <c r="B34" s="45"/>
      <c r="C34" s="45"/>
      <c r="D34" s="45"/>
      <c r="E34" s="45"/>
      <c r="F34" s="45"/>
      <c r="G34" s="46"/>
      <c r="H34" s="47"/>
      <c r="I34" s="47"/>
      <c r="J34" s="49"/>
      <c r="K34" s="49"/>
      <c r="L34" s="111"/>
      <c r="M34" s="111"/>
      <c r="N34" s="111"/>
      <c r="O34" s="45"/>
      <c r="P34" s="34" t="s">
        <v>151</v>
      </c>
      <c r="Q34" s="34" t="s">
        <v>152</v>
      </c>
      <c r="R34" s="34" t="s">
        <v>48</v>
      </c>
      <c r="S34" s="35" t="s">
        <v>43</v>
      </c>
      <c r="T34" s="34" t="s">
        <v>43</v>
      </c>
      <c r="U34" s="112"/>
      <c r="V34" s="37"/>
      <c r="W34" s="38">
        <v>228</v>
      </c>
      <c r="X34" s="34"/>
      <c r="Y34" s="35">
        <v>255</v>
      </c>
      <c r="Z34" s="34"/>
      <c r="AA34" s="35">
        <v>254</v>
      </c>
      <c r="AB34" s="34"/>
      <c r="AC34" s="35">
        <f t="shared" si="5"/>
        <v>737</v>
      </c>
      <c r="AD34" s="35">
        <v>0</v>
      </c>
      <c r="AE34" s="45"/>
      <c r="AF34" s="39" t="s">
        <v>49</v>
      </c>
    </row>
    <row r="35" spans="1:32" ht="40.799999999999997" x14ac:dyDescent="0.3">
      <c r="A35" s="29" t="s">
        <v>36</v>
      </c>
      <c r="B35" s="29" t="s">
        <v>153</v>
      </c>
      <c r="C35" s="29" t="s">
        <v>38</v>
      </c>
      <c r="D35" s="29" t="s">
        <v>39</v>
      </c>
      <c r="E35" s="29" t="s">
        <v>154</v>
      </c>
      <c r="F35" s="29" t="s">
        <v>155</v>
      </c>
      <c r="G35" s="29" t="s">
        <v>42</v>
      </c>
      <c r="H35" s="29" t="s">
        <v>57</v>
      </c>
      <c r="I35" s="29" t="s">
        <v>156</v>
      </c>
      <c r="J35" s="32">
        <v>22806409871</v>
      </c>
      <c r="K35" s="33">
        <v>21873315486.869999</v>
      </c>
      <c r="L35" s="31">
        <v>11814438981</v>
      </c>
      <c r="M35" s="31">
        <f>(L35*0.03)+L35</f>
        <v>12168872150.43</v>
      </c>
      <c r="N35" s="31">
        <f>(M35*0.03)+M35</f>
        <v>12533938314.9429</v>
      </c>
      <c r="O35" s="29" t="s">
        <v>157</v>
      </c>
      <c r="P35" s="34" t="s">
        <v>158</v>
      </c>
      <c r="Q35" s="34" t="s">
        <v>159</v>
      </c>
      <c r="R35" s="34" t="s">
        <v>48</v>
      </c>
      <c r="S35" s="35">
        <v>12</v>
      </c>
      <c r="T35" s="34">
        <v>12</v>
      </c>
      <c r="U35" s="36">
        <v>4</v>
      </c>
      <c r="V35" s="37">
        <v>4</v>
      </c>
      <c r="W35" s="38">
        <v>4</v>
      </c>
      <c r="X35" s="34">
        <v>0</v>
      </c>
      <c r="Y35" s="35">
        <v>4</v>
      </c>
      <c r="Z35" s="34">
        <v>0</v>
      </c>
      <c r="AA35" s="35">
        <v>4</v>
      </c>
      <c r="AB35" s="34">
        <v>0</v>
      </c>
      <c r="AC35" s="35">
        <f t="shared" si="5"/>
        <v>16</v>
      </c>
      <c r="AD35" s="35">
        <f t="shared" si="1"/>
        <v>4</v>
      </c>
      <c r="AE35" s="29" t="s">
        <v>160</v>
      </c>
      <c r="AF35" s="113" t="s">
        <v>161</v>
      </c>
    </row>
    <row r="36" spans="1:32" ht="40.799999999999997" x14ac:dyDescent="0.3">
      <c r="A36" s="40"/>
      <c r="B36" s="40"/>
      <c r="C36" s="40"/>
      <c r="D36" s="40"/>
      <c r="E36" s="40"/>
      <c r="F36" s="40"/>
      <c r="G36" s="40"/>
      <c r="H36" s="40"/>
      <c r="I36" s="40"/>
      <c r="J36" s="43">
        <v>0</v>
      </c>
      <c r="K36" s="44"/>
      <c r="L36" s="42"/>
      <c r="M36" s="42"/>
      <c r="N36" s="42"/>
      <c r="O36" s="40"/>
      <c r="P36" s="34" t="s">
        <v>162</v>
      </c>
      <c r="Q36" s="34" t="s">
        <v>163</v>
      </c>
      <c r="R36" s="34" t="s">
        <v>48</v>
      </c>
      <c r="S36" s="35">
        <v>0</v>
      </c>
      <c r="T36" s="34">
        <f t="shared" ref="T36" si="7">V36</f>
        <v>1</v>
      </c>
      <c r="U36" s="36">
        <v>1</v>
      </c>
      <c r="V36" s="37">
        <v>1</v>
      </c>
      <c r="W36" s="38">
        <v>1</v>
      </c>
      <c r="X36" s="34">
        <v>0</v>
      </c>
      <c r="Y36" s="35">
        <v>2</v>
      </c>
      <c r="Z36" s="34">
        <v>0</v>
      </c>
      <c r="AA36" s="35">
        <v>1</v>
      </c>
      <c r="AB36" s="34">
        <v>0</v>
      </c>
      <c r="AC36" s="35">
        <f t="shared" si="5"/>
        <v>5</v>
      </c>
      <c r="AD36" s="35">
        <f t="shared" si="1"/>
        <v>1</v>
      </c>
      <c r="AE36" s="40"/>
      <c r="AF36" s="113" t="s">
        <v>161</v>
      </c>
    </row>
    <row r="37" spans="1:32" ht="40.799999999999997" x14ac:dyDescent="0.3">
      <c r="A37" s="45"/>
      <c r="B37" s="45"/>
      <c r="C37" s="45"/>
      <c r="D37" s="45"/>
      <c r="E37" s="45"/>
      <c r="F37" s="45"/>
      <c r="G37" s="45"/>
      <c r="H37" s="45"/>
      <c r="I37" s="45"/>
      <c r="J37" s="48">
        <v>0</v>
      </c>
      <c r="K37" s="49"/>
      <c r="L37" s="47"/>
      <c r="M37" s="47"/>
      <c r="N37" s="47"/>
      <c r="O37" s="45"/>
      <c r="P37" s="34" t="s">
        <v>164</v>
      </c>
      <c r="Q37" s="34" t="s">
        <v>165</v>
      </c>
      <c r="R37" s="34" t="s">
        <v>48</v>
      </c>
      <c r="S37" s="35">
        <v>11</v>
      </c>
      <c r="T37" s="34">
        <v>11</v>
      </c>
      <c r="U37" s="36">
        <v>1</v>
      </c>
      <c r="V37" s="37">
        <v>1</v>
      </c>
      <c r="W37" s="38">
        <v>4</v>
      </c>
      <c r="X37" s="34">
        <v>0</v>
      </c>
      <c r="Y37" s="35">
        <v>0</v>
      </c>
      <c r="Z37" s="34">
        <v>0</v>
      </c>
      <c r="AA37" s="35">
        <v>0</v>
      </c>
      <c r="AB37" s="34">
        <v>0</v>
      </c>
      <c r="AC37" s="35">
        <f t="shared" si="5"/>
        <v>5</v>
      </c>
      <c r="AD37" s="35">
        <f t="shared" si="1"/>
        <v>1</v>
      </c>
      <c r="AE37" s="40"/>
      <c r="AF37" s="113" t="s">
        <v>161</v>
      </c>
    </row>
    <row r="38" spans="1:32" ht="224.4" x14ac:dyDescent="0.3">
      <c r="A38" s="34" t="s">
        <v>36</v>
      </c>
      <c r="B38" s="34" t="s">
        <v>54</v>
      </c>
      <c r="C38" s="34" t="s">
        <v>38</v>
      </c>
      <c r="D38" s="34" t="s">
        <v>97</v>
      </c>
      <c r="E38" s="34" t="s">
        <v>166</v>
      </c>
      <c r="F38" s="34" t="s">
        <v>167</v>
      </c>
      <c r="G38" s="34" t="s">
        <v>42</v>
      </c>
      <c r="H38" s="34" t="s">
        <v>57</v>
      </c>
      <c r="I38" s="34" t="s">
        <v>156</v>
      </c>
      <c r="J38" s="52">
        <f>'[1]1. Iniciativas-PA (2)'!M21</f>
        <v>11416661327</v>
      </c>
      <c r="K38" s="114">
        <f>'[1]EJEC SEPT 30'!C18</f>
        <v>11416661327</v>
      </c>
      <c r="L38" s="54">
        <v>6119330472</v>
      </c>
      <c r="M38" s="54">
        <f t="shared" ref="M38:N40" si="8">(L38*0.03)+L38</f>
        <v>6302910386.1599998</v>
      </c>
      <c r="N38" s="54">
        <f t="shared" si="8"/>
        <v>6491997697.7447996</v>
      </c>
      <c r="O38" s="34" t="s">
        <v>168</v>
      </c>
      <c r="P38" s="34" t="s">
        <v>169</v>
      </c>
      <c r="Q38" s="115" t="s">
        <v>170</v>
      </c>
      <c r="R38" s="34" t="s">
        <v>48</v>
      </c>
      <c r="S38" s="35">
        <v>16</v>
      </c>
      <c r="T38" s="34">
        <v>16</v>
      </c>
      <c r="U38" s="36">
        <v>4</v>
      </c>
      <c r="V38" s="37">
        <v>0</v>
      </c>
      <c r="W38" s="38">
        <v>3</v>
      </c>
      <c r="X38" s="34">
        <v>0</v>
      </c>
      <c r="Y38" s="35">
        <v>6</v>
      </c>
      <c r="Z38" s="34">
        <v>0</v>
      </c>
      <c r="AA38" s="35">
        <v>6</v>
      </c>
      <c r="AB38" s="34">
        <v>0</v>
      </c>
      <c r="AC38" s="35">
        <f>+_xlfn.IFS(R38="Acumulado",U38+W38+Y38+AA38,R38="Capacidad",AA38,R38="Flujo",AA38,R38="Reducción",AA38,R38="Stock",AA38)</f>
        <v>19</v>
      </c>
      <c r="AD38" s="35">
        <f t="shared" si="1"/>
        <v>0</v>
      </c>
      <c r="AE38" s="45"/>
      <c r="AF38" s="113" t="s">
        <v>161</v>
      </c>
    </row>
    <row r="39" spans="1:32" ht="102" x14ac:dyDescent="0.3">
      <c r="A39" s="34" t="s">
        <v>36</v>
      </c>
      <c r="B39" s="34" t="s">
        <v>54</v>
      </c>
      <c r="C39" s="34" t="s">
        <v>38</v>
      </c>
      <c r="D39" s="34" t="s">
        <v>97</v>
      </c>
      <c r="E39" s="34" t="s">
        <v>171</v>
      </c>
      <c r="F39" s="34" t="s">
        <v>172</v>
      </c>
      <c r="G39" s="34" t="s">
        <v>42</v>
      </c>
      <c r="H39" s="34" t="s">
        <v>173</v>
      </c>
      <c r="I39" s="34" t="s">
        <v>174</v>
      </c>
      <c r="J39" s="52">
        <v>265263138507</v>
      </c>
      <c r="K39" s="53">
        <v>264905846434</v>
      </c>
      <c r="L39" s="54">
        <v>318042858314</v>
      </c>
      <c r="M39" s="54">
        <f t="shared" si="8"/>
        <v>327584144063.41998</v>
      </c>
      <c r="N39" s="54">
        <f t="shared" si="8"/>
        <v>337411668385.32257</v>
      </c>
      <c r="O39" s="34" t="s">
        <v>175</v>
      </c>
      <c r="P39" s="34" t="s">
        <v>176</v>
      </c>
      <c r="Q39" s="34" t="s">
        <v>177</v>
      </c>
      <c r="R39" s="34" t="s">
        <v>53</v>
      </c>
      <c r="S39" s="35">
        <v>9</v>
      </c>
      <c r="T39" s="34">
        <v>9</v>
      </c>
      <c r="U39" s="36">
        <v>9</v>
      </c>
      <c r="V39" s="37">
        <v>9</v>
      </c>
      <c r="W39" s="38">
        <v>9</v>
      </c>
      <c r="X39" s="34">
        <v>0</v>
      </c>
      <c r="Y39" s="35">
        <v>9</v>
      </c>
      <c r="Z39" s="34">
        <v>0</v>
      </c>
      <c r="AA39" s="35">
        <v>9</v>
      </c>
      <c r="AB39" s="34">
        <v>0</v>
      </c>
      <c r="AC39" s="35">
        <f t="shared" si="5"/>
        <v>9</v>
      </c>
      <c r="AD39" s="35">
        <f t="shared" si="1"/>
        <v>9</v>
      </c>
      <c r="AE39" s="34" t="s">
        <v>178</v>
      </c>
      <c r="AF39" s="116" t="s">
        <v>178</v>
      </c>
    </row>
    <row r="40" spans="1:32" ht="122.4" customHeight="1" x14ac:dyDescent="0.3">
      <c r="A40" s="34" t="s">
        <v>36</v>
      </c>
      <c r="B40" s="34" t="s">
        <v>85</v>
      </c>
      <c r="C40" s="34" t="s">
        <v>38</v>
      </c>
      <c r="D40" s="34" t="s">
        <v>39</v>
      </c>
      <c r="E40" s="34" t="s">
        <v>179</v>
      </c>
      <c r="F40" s="34" t="s">
        <v>180</v>
      </c>
      <c r="G40" s="34" t="s">
        <v>42</v>
      </c>
      <c r="H40" s="34" t="s">
        <v>43</v>
      </c>
      <c r="I40" s="54" t="s">
        <v>148</v>
      </c>
      <c r="J40" s="52">
        <f>'[1]1. Iniciativas-PA (2)'!M23</f>
        <v>378000000</v>
      </c>
      <c r="K40" s="53">
        <v>349950000</v>
      </c>
      <c r="L40" s="54">
        <v>350989313</v>
      </c>
      <c r="M40" s="54">
        <f t="shared" si="8"/>
        <v>361518992.38999999</v>
      </c>
      <c r="N40" s="54">
        <f t="shared" si="8"/>
        <v>372364562.16170001</v>
      </c>
      <c r="O40" s="34" t="s">
        <v>181</v>
      </c>
      <c r="P40" s="34" t="s">
        <v>182</v>
      </c>
      <c r="Q40" s="34" t="s">
        <v>183</v>
      </c>
      <c r="R40" s="34" t="s">
        <v>53</v>
      </c>
      <c r="S40" s="63">
        <v>1</v>
      </c>
      <c r="T40" s="63">
        <v>1</v>
      </c>
      <c r="U40" s="101">
        <v>1</v>
      </c>
      <c r="V40" s="61">
        <v>1</v>
      </c>
      <c r="W40" s="102">
        <v>1</v>
      </c>
      <c r="X40" s="34">
        <v>0</v>
      </c>
      <c r="Y40" s="63">
        <v>1</v>
      </c>
      <c r="Z40" s="34">
        <v>0</v>
      </c>
      <c r="AA40" s="63">
        <v>1</v>
      </c>
      <c r="AB40" s="34">
        <v>0</v>
      </c>
      <c r="AC40" s="63">
        <f t="shared" si="5"/>
        <v>1</v>
      </c>
      <c r="AD40" s="63">
        <f t="shared" si="1"/>
        <v>1</v>
      </c>
      <c r="AE40" s="34" t="s">
        <v>184</v>
      </c>
      <c r="AF40" s="117" t="s">
        <v>184</v>
      </c>
    </row>
    <row r="41" spans="1:32" ht="122.4" customHeight="1" x14ac:dyDescent="0.3">
      <c r="A41" s="29" t="s">
        <v>185</v>
      </c>
      <c r="B41" s="29" t="s">
        <v>186</v>
      </c>
      <c r="C41" s="29" t="s">
        <v>38</v>
      </c>
      <c r="D41" s="29" t="s">
        <v>97</v>
      </c>
      <c r="E41" s="29" t="s">
        <v>187</v>
      </c>
      <c r="F41" s="29" t="s">
        <v>188</v>
      </c>
      <c r="G41" s="29" t="s">
        <v>189</v>
      </c>
      <c r="H41" s="29" t="s">
        <v>190</v>
      </c>
      <c r="I41" s="29" t="s">
        <v>191</v>
      </c>
      <c r="J41" s="66">
        <v>27506259564</v>
      </c>
      <c r="K41" s="66">
        <v>27476054848</v>
      </c>
      <c r="L41" s="118">
        <v>80781000000</v>
      </c>
      <c r="M41" s="118" t="s">
        <v>192</v>
      </c>
      <c r="N41" s="118" t="s">
        <v>193</v>
      </c>
      <c r="O41" s="29" t="s">
        <v>194</v>
      </c>
      <c r="P41" s="93" t="s">
        <v>195</v>
      </c>
      <c r="Q41" s="34" t="s">
        <v>196</v>
      </c>
      <c r="R41" s="34" t="s">
        <v>48</v>
      </c>
      <c r="S41" s="35">
        <v>12822</v>
      </c>
      <c r="T41" s="34">
        <v>12822</v>
      </c>
      <c r="U41" s="36">
        <v>5000</v>
      </c>
      <c r="V41" s="37">
        <v>5000</v>
      </c>
      <c r="W41" s="38">
        <v>5000</v>
      </c>
      <c r="X41" s="119"/>
      <c r="Y41" s="35">
        <v>5000</v>
      </c>
      <c r="Z41" s="120"/>
      <c r="AA41" s="35">
        <v>5000</v>
      </c>
      <c r="AB41" s="121"/>
      <c r="AC41" s="35">
        <f t="shared" si="5"/>
        <v>20000</v>
      </c>
      <c r="AD41" s="87">
        <v>5000</v>
      </c>
      <c r="AE41" s="29" t="s">
        <v>122</v>
      </c>
      <c r="AF41" s="122" t="s">
        <v>122</v>
      </c>
    </row>
    <row r="42" spans="1:32" ht="81.599999999999994" x14ac:dyDescent="0.3">
      <c r="A42" s="40"/>
      <c r="B42" s="40"/>
      <c r="C42" s="40"/>
      <c r="D42" s="40"/>
      <c r="E42" s="40"/>
      <c r="F42" s="40"/>
      <c r="G42" s="40"/>
      <c r="H42" s="40"/>
      <c r="I42" s="40"/>
      <c r="J42" s="81"/>
      <c r="K42" s="81"/>
      <c r="L42" s="123"/>
      <c r="M42" s="123"/>
      <c r="N42" s="123"/>
      <c r="O42" s="40"/>
      <c r="P42" s="68" t="s">
        <v>197</v>
      </c>
      <c r="Q42" s="34" t="s">
        <v>198</v>
      </c>
      <c r="R42" s="34" t="s">
        <v>48</v>
      </c>
      <c r="S42" s="35">
        <v>0</v>
      </c>
      <c r="T42" s="34">
        <v>0</v>
      </c>
      <c r="U42" s="36">
        <v>20000</v>
      </c>
      <c r="V42" s="37">
        <v>25077</v>
      </c>
      <c r="W42" s="124">
        <v>16000</v>
      </c>
      <c r="X42" s="125"/>
      <c r="Y42" s="126">
        <v>16000</v>
      </c>
      <c r="Z42" s="125"/>
      <c r="AA42" s="126">
        <v>16000</v>
      </c>
      <c r="AB42" s="125"/>
      <c r="AC42" s="35">
        <f t="shared" si="5"/>
        <v>68000</v>
      </c>
      <c r="AD42" s="35">
        <f t="shared" si="1"/>
        <v>25077</v>
      </c>
      <c r="AE42" s="40"/>
      <c r="AF42" s="122" t="s">
        <v>122</v>
      </c>
    </row>
    <row r="43" spans="1:32" ht="61.2" x14ac:dyDescent="0.3">
      <c r="A43" s="45"/>
      <c r="B43" s="45"/>
      <c r="C43" s="45"/>
      <c r="D43" s="45"/>
      <c r="E43" s="45"/>
      <c r="F43" s="45"/>
      <c r="G43" s="45"/>
      <c r="H43" s="45"/>
      <c r="I43" s="45"/>
      <c r="J43" s="71"/>
      <c r="K43" s="71"/>
      <c r="L43" s="127"/>
      <c r="M43" s="127"/>
      <c r="N43" s="127"/>
      <c r="O43" s="45"/>
      <c r="P43" s="34" t="s">
        <v>199</v>
      </c>
      <c r="Q43" s="34" t="s">
        <v>200</v>
      </c>
      <c r="R43" s="34" t="s">
        <v>48</v>
      </c>
      <c r="S43" s="35">
        <v>1569</v>
      </c>
      <c r="T43" s="34">
        <v>1569</v>
      </c>
      <c r="U43" s="36">
        <v>540</v>
      </c>
      <c r="V43" s="37">
        <v>656</v>
      </c>
      <c r="W43" s="124">
        <v>432</v>
      </c>
      <c r="X43" s="125"/>
      <c r="Y43" s="126">
        <v>432</v>
      </c>
      <c r="Z43" s="125"/>
      <c r="AA43" s="126">
        <v>432</v>
      </c>
      <c r="AB43" s="125"/>
      <c r="AC43" s="35">
        <f t="shared" si="5"/>
        <v>1836</v>
      </c>
      <c r="AD43" s="35">
        <f t="shared" si="1"/>
        <v>656</v>
      </c>
      <c r="AE43" s="45"/>
      <c r="AF43" s="122" t="s">
        <v>122</v>
      </c>
    </row>
    <row r="44" spans="1:32" ht="61.2" x14ac:dyDescent="0.3">
      <c r="A44" s="29" t="s">
        <v>36</v>
      </c>
      <c r="B44" s="29" t="s">
        <v>54</v>
      </c>
      <c r="C44" s="29" t="s">
        <v>38</v>
      </c>
      <c r="D44" s="29" t="s">
        <v>97</v>
      </c>
      <c r="E44" s="29" t="s">
        <v>201</v>
      </c>
      <c r="F44" s="29" t="s">
        <v>202</v>
      </c>
      <c r="G44" s="29" t="s">
        <v>42</v>
      </c>
      <c r="H44" s="29" t="s">
        <v>173</v>
      </c>
      <c r="I44" s="29" t="s">
        <v>174</v>
      </c>
      <c r="J44" s="32">
        <v>50481316627</v>
      </c>
      <c r="K44" s="33">
        <v>50481316623.720001</v>
      </c>
      <c r="L44" s="31">
        <v>53523800000</v>
      </c>
      <c r="M44" s="31">
        <f>(L44*0.03)+L44</f>
        <v>55129514000</v>
      </c>
      <c r="N44" s="31">
        <f>(M44*0.03)+M44</f>
        <v>56783399420</v>
      </c>
      <c r="O44" s="29" t="s">
        <v>203</v>
      </c>
      <c r="P44" s="34" t="s">
        <v>204</v>
      </c>
      <c r="Q44" s="34" t="s">
        <v>205</v>
      </c>
      <c r="R44" s="34" t="s">
        <v>48</v>
      </c>
      <c r="S44" s="35">
        <v>3</v>
      </c>
      <c r="T44" s="34">
        <v>5</v>
      </c>
      <c r="U44" s="36">
        <v>5</v>
      </c>
      <c r="V44" s="37">
        <v>5</v>
      </c>
      <c r="W44" s="38">
        <v>3</v>
      </c>
      <c r="X44" s="128">
        <v>0</v>
      </c>
      <c r="Y44" s="35">
        <v>3</v>
      </c>
      <c r="Z44" s="128">
        <v>0</v>
      </c>
      <c r="AA44" s="35">
        <v>3</v>
      </c>
      <c r="AB44" s="128">
        <v>0</v>
      </c>
      <c r="AC44" s="35">
        <f t="shared" si="5"/>
        <v>14</v>
      </c>
      <c r="AD44" s="35">
        <f t="shared" si="1"/>
        <v>5</v>
      </c>
      <c r="AE44" s="29" t="s">
        <v>178</v>
      </c>
      <c r="AF44" s="116" t="s">
        <v>178</v>
      </c>
    </row>
    <row r="45" spans="1:32" ht="81.599999999999994" x14ac:dyDescent="0.3">
      <c r="A45" s="40"/>
      <c r="B45" s="40"/>
      <c r="C45" s="40"/>
      <c r="D45" s="40"/>
      <c r="E45" s="40"/>
      <c r="F45" s="40"/>
      <c r="G45" s="40"/>
      <c r="H45" s="40"/>
      <c r="I45" s="40"/>
      <c r="J45" s="43">
        <v>0</v>
      </c>
      <c r="K45" s="44"/>
      <c r="L45" s="42"/>
      <c r="M45" s="42"/>
      <c r="N45" s="42"/>
      <c r="O45" s="40"/>
      <c r="P45" s="34" t="s">
        <v>206</v>
      </c>
      <c r="Q45" s="34" t="s">
        <v>207</v>
      </c>
      <c r="R45" s="34" t="s">
        <v>48</v>
      </c>
      <c r="S45" s="35">
        <v>42</v>
      </c>
      <c r="T45" s="34">
        <v>130</v>
      </c>
      <c r="U45" s="36">
        <v>130</v>
      </c>
      <c r="V45" s="37">
        <v>130</v>
      </c>
      <c r="W45" s="38">
        <v>130</v>
      </c>
      <c r="X45" s="34">
        <v>0</v>
      </c>
      <c r="Y45" s="35">
        <v>130</v>
      </c>
      <c r="Z45" s="34">
        <v>0</v>
      </c>
      <c r="AA45" s="35">
        <v>100</v>
      </c>
      <c r="AB45" s="34">
        <v>0</v>
      </c>
      <c r="AC45" s="35">
        <f t="shared" si="5"/>
        <v>490</v>
      </c>
      <c r="AD45" s="35">
        <f t="shared" si="1"/>
        <v>130</v>
      </c>
      <c r="AE45" s="40"/>
      <c r="AF45" s="116" t="s">
        <v>178</v>
      </c>
    </row>
    <row r="46" spans="1:32" ht="61.2" x14ac:dyDescent="0.3">
      <c r="A46" s="45"/>
      <c r="B46" s="45"/>
      <c r="C46" s="45"/>
      <c r="D46" s="45"/>
      <c r="E46" s="45"/>
      <c r="F46" s="45"/>
      <c r="G46" s="45"/>
      <c r="H46" s="45"/>
      <c r="I46" s="45"/>
      <c r="J46" s="48">
        <v>0</v>
      </c>
      <c r="K46" s="49"/>
      <c r="L46" s="47"/>
      <c r="M46" s="47"/>
      <c r="N46" s="47"/>
      <c r="O46" s="45"/>
      <c r="P46" s="34" t="s">
        <v>208</v>
      </c>
      <c r="Q46" s="34" t="s">
        <v>209</v>
      </c>
      <c r="R46" s="34" t="s">
        <v>48</v>
      </c>
      <c r="S46" s="35">
        <v>978</v>
      </c>
      <c r="T46" s="34">
        <v>978</v>
      </c>
      <c r="U46" s="36">
        <v>932</v>
      </c>
      <c r="V46" s="37">
        <v>1583</v>
      </c>
      <c r="W46" s="38">
        <v>988</v>
      </c>
      <c r="X46" s="34">
        <v>0</v>
      </c>
      <c r="Y46" s="35">
        <v>988</v>
      </c>
      <c r="Z46" s="34">
        <v>0</v>
      </c>
      <c r="AA46" s="35">
        <v>988</v>
      </c>
      <c r="AB46" s="34">
        <v>0</v>
      </c>
      <c r="AC46" s="35">
        <f>+_xlfn.IFS(R46="Acumulado",U46+W46+Y46+AA46,R46="Capacidad",AA46,R46="Flujo",AA46,R46="Reducción",AA46,R46="Stock",AA46)</f>
        <v>3896</v>
      </c>
      <c r="AD46" s="35">
        <f t="shared" si="1"/>
        <v>1583</v>
      </c>
      <c r="AE46" s="45"/>
      <c r="AF46" s="116" t="s">
        <v>178</v>
      </c>
    </row>
    <row r="47" spans="1:32" ht="102" x14ac:dyDescent="0.3">
      <c r="A47" s="29" t="s">
        <v>210</v>
      </c>
      <c r="B47" s="29" t="s">
        <v>211</v>
      </c>
      <c r="C47" s="29" t="s">
        <v>212</v>
      </c>
      <c r="D47" s="29" t="s">
        <v>213</v>
      </c>
      <c r="E47" s="29" t="s">
        <v>214</v>
      </c>
      <c r="F47" s="29" t="s">
        <v>215</v>
      </c>
      <c r="G47" s="29" t="s">
        <v>216</v>
      </c>
      <c r="H47" s="29" t="s">
        <v>43</v>
      </c>
      <c r="I47" s="29" t="s">
        <v>217</v>
      </c>
      <c r="J47" s="32">
        <v>2338549865</v>
      </c>
      <c r="K47" s="33">
        <v>1973233614.8099999</v>
      </c>
      <c r="L47" s="31">
        <v>1869290280</v>
      </c>
      <c r="M47" s="31">
        <f>(L47*0.03)+L47</f>
        <v>1925368988.4000001</v>
      </c>
      <c r="N47" s="31">
        <f>(M47*0.03)+M47</f>
        <v>1983130058.052</v>
      </c>
      <c r="O47" s="29" t="s">
        <v>218</v>
      </c>
      <c r="P47" s="34" t="s">
        <v>219</v>
      </c>
      <c r="Q47" s="34" t="s">
        <v>220</v>
      </c>
      <c r="R47" s="34" t="s">
        <v>48</v>
      </c>
      <c r="S47" s="35">
        <v>1</v>
      </c>
      <c r="T47" s="34">
        <v>1</v>
      </c>
      <c r="U47" s="36">
        <v>1</v>
      </c>
      <c r="V47" s="37">
        <v>1</v>
      </c>
      <c r="W47" s="38">
        <v>1</v>
      </c>
      <c r="X47" s="34">
        <v>0</v>
      </c>
      <c r="Y47" s="35">
        <v>1</v>
      </c>
      <c r="Z47" s="34">
        <v>0</v>
      </c>
      <c r="AA47" s="35">
        <v>1</v>
      </c>
      <c r="AB47" s="34"/>
      <c r="AC47" s="35">
        <f t="shared" si="5"/>
        <v>4</v>
      </c>
      <c r="AD47" s="35">
        <f t="shared" si="1"/>
        <v>1</v>
      </c>
      <c r="AE47" s="129" t="s">
        <v>221</v>
      </c>
      <c r="AF47" s="130" t="s">
        <v>221</v>
      </c>
    </row>
    <row r="48" spans="1:32" ht="61.2" x14ac:dyDescent="0.3">
      <c r="A48" s="40"/>
      <c r="B48" s="40"/>
      <c r="C48" s="40"/>
      <c r="D48" s="40"/>
      <c r="E48" s="40"/>
      <c r="F48" s="40"/>
      <c r="G48" s="40"/>
      <c r="H48" s="40"/>
      <c r="I48" s="40"/>
      <c r="J48" s="43">
        <v>0</v>
      </c>
      <c r="K48" s="44"/>
      <c r="L48" s="42"/>
      <c r="M48" s="42"/>
      <c r="N48" s="42"/>
      <c r="O48" s="40"/>
      <c r="P48" s="34" t="s">
        <v>222</v>
      </c>
      <c r="Q48" s="34" t="s">
        <v>223</v>
      </c>
      <c r="R48" s="34" t="s">
        <v>48</v>
      </c>
      <c r="S48" s="35">
        <v>1</v>
      </c>
      <c r="T48" s="34">
        <v>1</v>
      </c>
      <c r="U48" s="36">
        <v>1</v>
      </c>
      <c r="V48" s="37">
        <v>1</v>
      </c>
      <c r="W48" s="38">
        <v>1</v>
      </c>
      <c r="X48" s="131">
        <v>0</v>
      </c>
      <c r="Y48" s="35">
        <v>1</v>
      </c>
      <c r="Z48" s="131">
        <v>0</v>
      </c>
      <c r="AA48" s="35">
        <v>1</v>
      </c>
      <c r="AB48" s="131"/>
      <c r="AC48" s="35">
        <f t="shared" si="5"/>
        <v>4</v>
      </c>
      <c r="AD48" s="35">
        <f t="shared" si="1"/>
        <v>1</v>
      </c>
      <c r="AE48" s="132"/>
      <c r="AF48" s="130" t="s">
        <v>221</v>
      </c>
    </row>
    <row r="49" spans="1:32" ht="81.599999999999994" customHeight="1" x14ac:dyDescent="0.3">
      <c r="A49" s="40"/>
      <c r="B49" s="40"/>
      <c r="C49" s="40"/>
      <c r="D49" s="40"/>
      <c r="E49" s="40"/>
      <c r="F49" s="40"/>
      <c r="G49" s="40"/>
      <c r="H49" s="40"/>
      <c r="I49" s="40"/>
      <c r="J49" s="43">
        <v>0</v>
      </c>
      <c r="K49" s="44"/>
      <c r="L49" s="42"/>
      <c r="M49" s="42"/>
      <c r="N49" s="42"/>
      <c r="O49" s="40"/>
      <c r="P49" s="34" t="s">
        <v>224</v>
      </c>
      <c r="Q49" s="34" t="s">
        <v>225</v>
      </c>
      <c r="R49" s="34" t="s">
        <v>48</v>
      </c>
      <c r="S49" s="35">
        <v>1</v>
      </c>
      <c r="T49" s="34">
        <v>1</v>
      </c>
      <c r="U49" s="36">
        <v>1</v>
      </c>
      <c r="V49" s="37">
        <v>1</v>
      </c>
      <c r="W49" s="38">
        <v>1</v>
      </c>
      <c r="X49" s="131">
        <v>0</v>
      </c>
      <c r="Y49" s="35">
        <v>1</v>
      </c>
      <c r="Z49" s="131">
        <v>0</v>
      </c>
      <c r="AA49" s="35">
        <v>1</v>
      </c>
      <c r="AB49" s="131"/>
      <c r="AC49" s="35">
        <f t="shared" si="5"/>
        <v>4</v>
      </c>
      <c r="AD49" s="35">
        <f t="shared" si="1"/>
        <v>1</v>
      </c>
      <c r="AE49" s="132"/>
      <c r="AF49" s="130" t="s">
        <v>221</v>
      </c>
    </row>
    <row r="50" spans="1:32" ht="61.2" x14ac:dyDescent="0.3">
      <c r="A50" s="40"/>
      <c r="B50" s="40"/>
      <c r="C50" s="40"/>
      <c r="D50" s="40"/>
      <c r="E50" s="40"/>
      <c r="F50" s="40"/>
      <c r="G50" s="40"/>
      <c r="H50" s="40"/>
      <c r="I50" s="40"/>
      <c r="J50" s="43">
        <v>0</v>
      </c>
      <c r="K50" s="44"/>
      <c r="L50" s="42"/>
      <c r="M50" s="42"/>
      <c r="N50" s="42"/>
      <c r="O50" s="40"/>
      <c r="P50" s="34" t="s">
        <v>226</v>
      </c>
      <c r="Q50" s="34" t="s">
        <v>227</v>
      </c>
      <c r="R50" s="34" t="s">
        <v>48</v>
      </c>
      <c r="S50" s="35">
        <v>1</v>
      </c>
      <c r="T50" s="34">
        <v>1</v>
      </c>
      <c r="U50" s="36">
        <v>1</v>
      </c>
      <c r="V50" s="37">
        <v>1</v>
      </c>
      <c r="W50" s="38">
        <v>1</v>
      </c>
      <c r="X50" s="131">
        <v>0</v>
      </c>
      <c r="Y50" s="35">
        <v>1</v>
      </c>
      <c r="Z50" s="131">
        <v>0</v>
      </c>
      <c r="AA50" s="35">
        <v>1</v>
      </c>
      <c r="AB50" s="131"/>
      <c r="AC50" s="35">
        <f t="shared" si="5"/>
        <v>4</v>
      </c>
      <c r="AD50" s="35">
        <f t="shared" si="1"/>
        <v>1</v>
      </c>
      <c r="AE50" s="132"/>
      <c r="AF50" s="130" t="s">
        <v>221</v>
      </c>
    </row>
    <row r="51" spans="1:32" ht="122.4" customHeight="1" x14ac:dyDescent="0.3">
      <c r="A51" s="40"/>
      <c r="B51" s="40"/>
      <c r="C51" s="40"/>
      <c r="D51" s="40"/>
      <c r="E51" s="40"/>
      <c r="F51" s="40"/>
      <c r="G51" s="40"/>
      <c r="H51" s="40"/>
      <c r="I51" s="40"/>
      <c r="J51" s="43">
        <v>0</v>
      </c>
      <c r="K51" s="44"/>
      <c r="L51" s="42"/>
      <c r="M51" s="42"/>
      <c r="N51" s="42"/>
      <c r="O51" s="40"/>
      <c r="P51" s="34" t="s">
        <v>228</v>
      </c>
      <c r="Q51" s="34" t="s">
        <v>229</v>
      </c>
      <c r="R51" s="34" t="s">
        <v>48</v>
      </c>
      <c r="S51" s="35">
        <v>1</v>
      </c>
      <c r="T51" s="34">
        <v>1</v>
      </c>
      <c r="U51" s="36">
        <v>1</v>
      </c>
      <c r="V51" s="37">
        <v>1</v>
      </c>
      <c r="W51" s="38">
        <v>1</v>
      </c>
      <c r="X51" s="131">
        <v>0</v>
      </c>
      <c r="Y51" s="35">
        <v>1</v>
      </c>
      <c r="Z51" s="131">
        <v>0</v>
      </c>
      <c r="AA51" s="35">
        <v>1</v>
      </c>
      <c r="AB51" s="131"/>
      <c r="AC51" s="35">
        <f t="shared" si="5"/>
        <v>4</v>
      </c>
      <c r="AD51" s="35">
        <f t="shared" si="1"/>
        <v>1</v>
      </c>
      <c r="AE51" s="132"/>
      <c r="AF51" s="130" t="s">
        <v>221</v>
      </c>
    </row>
    <row r="52" spans="1:32" ht="61.2" x14ac:dyDescent="0.3">
      <c r="A52" s="40"/>
      <c r="B52" s="40"/>
      <c r="C52" s="40"/>
      <c r="D52" s="40"/>
      <c r="E52" s="40"/>
      <c r="F52" s="40"/>
      <c r="G52" s="40"/>
      <c r="H52" s="40"/>
      <c r="I52" s="40"/>
      <c r="J52" s="43">
        <v>0</v>
      </c>
      <c r="K52" s="44"/>
      <c r="L52" s="42"/>
      <c r="M52" s="42"/>
      <c r="N52" s="42"/>
      <c r="O52" s="40"/>
      <c r="P52" s="34" t="s">
        <v>230</v>
      </c>
      <c r="Q52" s="34" t="s">
        <v>231</v>
      </c>
      <c r="R52" s="34" t="s">
        <v>53</v>
      </c>
      <c r="S52" s="74">
        <v>1</v>
      </c>
      <c r="T52" s="74">
        <v>1</v>
      </c>
      <c r="U52" s="75">
        <v>1</v>
      </c>
      <c r="V52" s="61">
        <v>1</v>
      </c>
      <c r="W52" s="76">
        <v>1</v>
      </c>
      <c r="X52" s="63"/>
      <c r="Y52" s="74">
        <v>1</v>
      </c>
      <c r="Z52" s="63"/>
      <c r="AA52" s="74">
        <v>1</v>
      </c>
      <c r="AB52" s="63"/>
      <c r="AC52" s="63">
        <f t="shared" si="5"/>
        <v>1</v>
      </c>
      <c r="AD52" s="63">
        <f t="shared" si="1"/>
        <v>1</v>
      </c>
      <c r="AE52" s="132"/>
      <c r="AF52" s="130" t="s">
        <v>221</v>
      </c>
    </row>
    <row r="53" spans="1:32" ht="102" customHeight="1" x14ac:dyDescent="0.3">
      <c r="A53" s="40"/>
      <c r="B53" s="40"/>
      <c r="C53" s="40"/>
      <c r="D53" s="40"/>
      <c r="E53" s="40"/>
      <c r="F53" s="40"/>
      <c r="G53" s="40"/>
      <c r="H53" s="40"/>
      <c r="I53" s="40"/>
      <c r="J53" s="43">
        <v>0</v>
      </c>
      <c r="K53" s="44"/>
      <c r="L53" s="42"/>
      <c r="M53" s="42"/>
      <c r="N53" s="42"/>
      <c r="O53" s="40"/>
      <c r="P53" s="34" t="s">
        <v>232</v>
      </c>
      <c r="Q53" s="34" t="s">
        <v>233</v>
      </c>
      <c r="R53" s="34" t="s">
        <v>53</v>
      </c>
      <c r="S53" s="74">
        <v>1</v>
      </c>
      <c r="T53" s="74">
        <v>1</v>
      </c>
      <c r="U53" s="75">
        <v>1</v>
      </c>
      <c r="V53" s="61">
        <v>1</v>
      </c>
      <c r="W53" s="76">
        <v>0</v>
      </c>
      <c r="X53" s="133">
        <v>0</v>
      </c>
      <c r="Y53" s="74">
        <v>0</v>
      </c>
      <c r="Z53" s="133"/>
      <c r="AA53" s="74">
        <v>0</v>
      </c>
      <c r="AB53" s="133"/>
      <c r="AC53" s="63">
        <v>0</v>
      </c>
      <c r="AD53" s="63">
        <f t="shared" si="1"/>
        <v>1</v>
      </c>
      <c r="AE53" s="132"/>
      <c r="AF53" s="130" t="s">
        <v>221</v>
      </c>
    </row>
    <row r="54" spans="1:32" ht="102" customHeight="1" x14ac:dyDescent="0.3">
      <c r="A54" s="40"/>
      <c r="B54" s="40"/>
      <c r="C54" s="40"/>
      <c r="D54" s="40"/>
      <c r="E54" s="40"/>
      <c r="F54" s="40"/>
      <c r="G54" s="40"/>
      <c r="H54" s="40"/>
      <c r="I54" s="40"/>
      <c r="J54" s="43"/>
      <c r="K54" s="44"/>
      <c r="L54" s="42"/>
      <c r="M54" s="42"/>
      <c r="N54" s="42"/>
      <c r="O54" s="40"/>
      <c r="P54" s="29" t="s">
        <v>214</v>
      </c>
      <c r="Q54" s="34" t="s">
        <v>234</v>
      </c>
      <c r="R54" s="34" t="s">
        <v>53</v>
      </c>
      <c r="S54" s="35">
        <v>0</v>
      </c>
      <c r="T54" s="74"/>
      <c r="U54" s="36"/>
      <c r="V54" s="134"/>
      <c r="W54" s="38">
        <v>1</v>
      </c>
      <c r="X54" s="133">
        <v>0</v>
      </c>
      <c r="Y54" s="35">
        <v>1</v>
      </c>
      <c r="Z54" s="133"/>
      <c r="AA54" s="35">
        <v>1</v>
      </c>
      <c r="AB54" s="133"/>
      <c r="AC54" s="135">
        <f t="shared" ref="AC54" si="9">+_xlfn.IFS(R54="Acumulado",U54+W54+Y54+AA54,R54="Capacidad",AA54,R54="Flujo",AA54,R54="Reducción",AA54,R54="Stock",AA54)</f>
        <v>1</v>
      </c>
      <c r="AD54" s="135">
        <f t="shared" si="1"/>
        <v>0</v>
      </c>
      <c r="AE54" s="132"/>
      <c r="AF54" s="130"/>
    </row>
    <row r="55" spans="1:32" ht="102" customHeight="1" x14ac:dyDescent="0.3">
      <c r="A55" s="40"/>
      <c r="B55" s="40"/>
      <c r="C55" s="40"/>
      <c r="D55" s="40"/>
      <c r="E55" s="40"/>
      <c r="F55" s="40"/>
      <c r="G55" s="40"/>
      <c r="H55" s="40"/>
      <c r="I55" s="40"/>
      <c r="J55" s="43"/>
      <c r="K55" s="44"/>
      <c r="L55" s="42"/>
      <c r="M55" s="42"/>
      <c r="N55" s="42"/>
      <c r="O55" s="40"/>
      <c r="P55" s="45"/>
      <c r="Q55" s="34" t="s">
        <v>235</v>
      </c>
      <c r="R55" s="34" t="s">
        <v>53</v>
      </c>
      <c r="S55" s="35">
        <v>0</v>
      </c>
      <c r="T55" s="74"/>
      <c r="U55" s="36"/>
      <c r="V55" s="134"/>
      <c r="W55" s="38">
        <v>1</v>
      </c>
      <c r="X55" s="133">
        <v>0</v>
      </c>
      <c r="Y55" s="35">
        <v>1</v>
      </c>
      <c r="Z55" s="133"/>
      <c r="AA55" s="35">
        <v>1</v>
      </c>
      <c r="AB55" s="133"/>
      <c r="AC55" s="135">
        <v>1</v>
      </c>
      <c r="AD55" s="135">
        <v>0</v>
      </c>
      <c r="AE55" s="132"/>
      <c r="AF55" s="130"/>
    </row>
    <row r="56" spans="1:32" ht="61.2" x14ac:dyDescent="0.3">
      <c r="A56" s="45"/>
      <c r="B56" s="45"/>
      <c r="C56" s="45"/>
      <c r="D56" s="45"/>
      <c r="E56" s="45"/>
      <c r="F56" s="45"/>
      <c r="G56" s="45"/>
      <c r="H56" s="45"/>
      <c r="I56" s="45"/>
      <c r="J56" s="48">
        <v>0</v>
      </c>
      <c r="K56" s="49"/>
      <c r="L56" s="47"/>
      <c r="M56" s="47"/>
      <c r="N56" s="47"/>
      <c r="O56" s="45"/>
      <c r="P56" s="34" t="s">
        <v>236</v>
      </c>
      <c r="Q56" s="34" t="s">
        <v>237</v>
      </c>
      <c r="R56" s="34" t="s">
        <v>53</v>
      </c>
      <c r="S56" s="74">
        <v>1</v>
      </c>
      <c r="T56" s="74">
        <v>1</v>
      </c>
      <c r="U56" s="75">
        <v>1</v>
      </c>
      <c r="V56" s="61">
        <v>1</v>
      </c>
      <c r="W56" s="76">
        <v>0</v>
      </c>
      <c r="X56" s="133">
        <v>0</v>
      </c>
      <c r="Y56" s="74">
        <v>0</v>
      </c>
      <c r="Z56" s="133"/>
      <c r="AA56" s="74">
        <v>0</v>
      </c>
      <c r="AB56" s="133"/>
      <c r="AC56" s="63">
        <v>0</v>
      </c>
      <c r="AD56" s="63">
        <f t="shared" si="1"/>
        <v>1</v>
      </c>
      <c r="AE56" s="136"/>
      <c r="AF56" s="130" t="s">
        <v>221</v>
      </c>
    </row>
    <row r="57" spans="1:32" ht="117.6" customHeight="1" x14ac:dyDescent="0.3">
      <c r="A57" s="29" t="s">
        <v>210</v>
      </c>
      <c r="B57" s="29" t="s">
        <v>211</v>
      </c>
      <c r="C57" s="29" t="s">
        <v>212</v>
      </c>
      <c r="D57" s="29" t="s">
        <v>238</v>
      </c>
      <c r="E57" s="29" t="s">
        <v>239</v>
      </c>
      <c r="F57" s="29" t="s">
        <v>240</v>
      </c>
      <c r="G57" s="29" t="s">
        <v>42</v>
      </c>
      <c r="H57" s="29" t="s">
        <v>43</v>
      </c>
      <c r="I57" s="29" t="s">
        <v>241</v>
      </c>
      <c r="J57" s="99">
        <f>'[1]1. Iniciativas-PA (2)'!M27</f>
        <v>61967599192</v>
      </c>
      <c r="K57" s="137">
        <v>55292407770.110001</v>
      </c>
      <c r="L57" s="138">
        <v>59071210998</v>
      </c>
      <c r="M57" s="138">
        <f>(L57*0.03)+L57</f>
        <v>60843347327.940002</v>
      </c>
      <c r="N57" s="138">
        <f>(M57*0.03)+M57</f>
        <v>62668647747.778206</v>
      </c>
      <c r="O57" s="29" t="s">
        <v>242</v>
      </c>
      <c r="P57" s="57" t="s">
        <v>243</v>
      </c>
      <c r="Q57" s="57" t="s">
        <v>244</v>
      </c>
      <c r="R57" s="57" t="s">
        <v>53</v>
      </c>
      <c r="S57" s="36">
        <v>0</v>
      </c>
      <c r="T57" s="57">
        <f t="shared" ref="T57:T60" si="10">V57</f>
        <v>1</v>
      </c>
      <c r="U57" s="36">
        <v>1</v>
      </c>
      <c r="V57" s="37">
        <v>1</v>
      </c>
      <c r="W57" s="36" t="s">
        <v>245</v>
      </c>
      <c r="X57" s="34">
        <v>0</v>
      </c>
      <c r="Y57" s="36" t="s">
        <v>245</v>
      </c>
      <c r="Z57" s="34">
        <v>0</v>
      </c>
      <c r="AA57" s="36" t="s">
        <v>245</v>
      </c>
      <c r="AB57" s="34">
        <v>0</v>
      </c>
      <c r="AC57" s="36">
        <v>1</v>
      </c>
      <c r="AD57" s="36">
        <v>1</v>
      </c>
      <c r="AE57" s="29" t="s">
        <v>246</v>
      </c>
      <c r="AF57" s="139" t="s">
        <v>246</v>
      </c>
    </row>
    <row r="58" spans="1:32" ht="102" x14ac:dyDescent="0.3">
      <c r="A58" s="40"/>
      <c r="B58" s="40"/>
      <c r="C58" s="40"/>
      <c r="D58" s="40"/>
      <c r="E58" s="40"/>
      <c r="F58" s="40"/>
      <c r="G58" s="40"/>
      <c r="H58" s="40"/>
      <c r="I58" s="40"/>
      <c r="J58" s="104"/>
      <c r="K58" s="140"/>
      <c r="L58" s="141"/>
      <c r="M58" s="141"/>
      <c r="N58" s="141"/>
      <c r="O58" s="40"/>
      <c r="P58" s="34" t="s">
        <v>247</v>
      </c>
      <c r="Q58" s="34" t="s">
        <v>248</v>
      </c>
      <c r="R58" s="34" t="s">
        <v>53</v>
      </c>
      <c r="S58" s="34">
        <v>0</v>
      </c>
      <c r="T58" s="63">
        <v>0.95</v>
      </c>
      <c r="U58" s="101">
        <v>0.95</v>
      </c>
      <c r="V58" s="101">
        <v>0.99</v>
      </c>
      <c r="W58" s="102">
        <v>0.95</v>
      </c>
      <c r="X58" s="34"/>
      <c r="Y58" s="63">
        <v>0.95</v>
      </c>
      <c r="Z58" s="34"/>
      <c r="AA58" s="63">
        <v>0.95</v>
      </c>
      <c r="AB58" s="34"/>
      <c r="AC58" s="63">
        <v>0.95</v>
      </c>
      <c r="AD58" s="63">
        <f t="shared" si="1"/>
        <v>0.99</v>
      </c>
      <c r="AE58" s="40"/>
      <c r="AF58" s="139" t="s">
        <v>246</v>
      </c>
    </row>
    <row r="59" spans="1:32" ht="96.75" customHeight="1" x14ac:dyDescent="0.3">
      <c r="A59" s="45"/>
      <c r="B59" s="45"/>
      <c r="C59" s="45"/>
      <c r="D59" s="45"/>
      <c r="E59" s="45"/>
      <c r="F59" s="45"/>
      <c r="G59" s="45"/>
      <c r="H59" s="45"/>
      <c r="I59" s="45"/>
      <c r="J59" s="56">
        <v>0</v>
      </c>
      <c r="K59" s="142"/>
      <c r="L59" s="45"/>
      <c r="M59" s="45"/>
      <c r="N59" s="45"/>
      <c r="O59" s="45"/>
      <c r="P59" s="57" t="s">
        <v>249</v>
      </c>
      <c r="Q59" s="57" t="s">
        <v>250</v>
      </c>
      <c r="R59" s="57" t="s">
        <v>53</v>
      </c>
      <c r="S59" s="36">
        <v>0</v>
      </c>
      <c r="T59" s="57">
        <f t="shared" si="10"/>
        <v>13</v>
      </c>
      <c r="U59" s="36">
        <v>13</v>
      </c>
      <c r="V59" s="37">
        <v>13</v>
      </c>
      <c r="W59" s="36" t="s">
        <v>245</v>
      </c>
      <c r="X59" s="57"/>
      <c r="Y59" s="36" t="s">
        <v>245</v>
      </c>
      <c r="Z59" s="57"/>
      <c r="AA59" s="36" t="s">
        <v>245</v>
      </c>
      <c r="AB59" s="57"/>
      <c r="AC59" s="36">
        <v>13</v>
      </c>
      <c r="AD59" s="36">
        <v>13</v>
      </c>
      <c r="AE59" s="45"/>
      <c r="AF59" s="139" t="s">
        <v>246</v>
      </c>
    </row>
    <row r="60" spans="1:32" ht="155.4" customHeight="1" x14ac:dyDescent="0.3">
      <c r="A60" s="29" t="s">
        <v>210</v>
      </c>
      <c r="B60" s="29" t="s">
        <v>211</v>
      </c>
      <c r="C60" s="29" t="s">
        <v>212</v>
      </c>
      <c r="D60" s="29" t="s">
        <v>238</v>
      </c>
      <c r="E60" s="29" t="s">
        <v>251</v>
      </c>
      <c r="F60" s="29" t="s">
        <v>252</v>
      </c>
      <c r="G60" s="29" t="s">
        <v>253</v>
      </c>
      <c r="H60" s="29" t="s">
        <v>43</v>
      </c>
      <c r="I60" s="29" t="s">
        <v>217</v>
      </c>
      <c r="J60" s="32">
        <v>724633333</v>
      </c>
      <c r="K60" s="33">
        <v>723433333</v>
      </c>
      <c r="L60" s="31">
        <v>919776000</v>
      </c>
      <c r="M60" s="31">
        <f>(L60*0.03)+L60</f>
        <v>947369280</v>
      </c>
      <c r="N60" s="31">
        <f>(M60*0.03)+M60</f>
        <v>975790358.39999998</v>
      </c>
      <c r="O60" s="29" t="s">
        <v>218</v>
      </c>
      <c r="P60" s="34" t="s">
        <v>254</v>
      </c>
      <c r="Q60" s="34" t="s">
        <v>255</v>
      </c>
      <c r="R60" s="34" t="s">
        <v>48</v>
      </c>
      <c r="S60" s="35">
        <v>0</v>
      </c>
      <c r="T60" s="34">
        <f t="shared" si="10"/>
        <v>16</v>
      </c>
      <c r="U60" s="36">
        <v>16</v>
      </c>
      <c r="V60" s="37">
        <v>16</v>
      </c>
      <c r="W60" s="38">
        <v>16</v>
      </c>
      <c r="X60" s="34">
        <v>0</v>
      </c>
      <c r="Y60" s="35">
        <v>16</v>
      </c>
      <c r="Z60" s="34">
        <v>0</v>
      </c>
      <c r="AA60" s="35">
        <v>16</v>
      </c>
      <c r="AB60" s="34">
        <v>0</v>
      </c>
      <c r="AC60" s="35">
        <f t="shared" si="5"/>
        <v>64</v>
      </c>
      <c r="AD60" s="35">
        <f t="shared" si="1"/>
        <v>16</v>
      </c>
      <c r="AE60" s="29" t="s">
        <v>256</v>
      </c>
      <c r="AF60" s="143" t="s">
        <v>256</v>
      </c>
    </row>
    <row r="61" spans="1:32" ht="81.599999999999994" x14ac:dyDescent="0.3">
      <c r="A61" s="40"/>
      <c r="B61" s="40"/>
      <c r="C61" s="40"/>
      <c r="D61" s="40"/>
      <c r="E61" s="40"/>
      <c r="F61" s="40"/>
      <c r="G61" s="40"/>
      <c r="H61" s="40"/>
      <c r="I61" s="40"/>
      <c r="J61" s="43">
        <v>0</v>
      </c>
      <c r="K61" s="44"/>
      <c r="L61" s="42"/>
      <c r="M61" s="42"/>
      <c r="N61" s="42"/>
      <c r="O61" s="40"/>
      <c r="P61" s="34" t="s">
        <v>257</v>
      </c>
      <c r="Q61" s="34" t="s">
        <v>258</v>
      </c>
      <c r="R61" s="34" t="s">
        <v>48</v>
      </c>
      <c r="S61" s="35">
        <v>11</v>
      </c>
      <c r="T61" s="34">
        <v>11</v>
      </c>
      <c r="U61" s="36">
        <v>24</v>
      </c>
      <c r="V61" s="37">
        <v>24</v>
      </c>
      <c r="W61" s="144">
        <v>24</v>
      </c>
      <c r="X61" s="128">
        <v>0</v>
      </c>
      <c r="Y61" s="145">
        <v>24</v>
      </c>
      <c r="Z61" s="128">
        <v>0</v>
      </c>
      <c r="AA61" s="145">
        <v>24</v>
      </c>
      <c r="AB61" s="128">
        <v>0</v>
      </c>
      <c r="AC61" s="35">
        <f t="shared" si="5"/>
        <v>96</v>
      </c>
      <c r="AD61" s="35">
        <f t="shared" si="1"/>
        <v>24</v>
      </c>
      <c r="AE61" s="40"/>
      <c r="AF61" s="143" t="s">
        <v>256</v>
      </c>
    </row>
    <row r="62" spans="1:32" ht="102" customHeight="1" x14ac:dyDescent="0.3">
      <c r="A62" s="40"/>
      <c r="B62" s="40"/>
      <c r="C62" s="40"/>
      <c r="D62" s="40"/>
      <c r="E62" s="40"/>
      <c r="F62" s="40"/>
      <c r="G62" s="40"/>
      <c r="H62" s="40"/>
      <c r="I62" s="40"/>
      <c r="J62" s="43">
        <v>0</v>
      </c>
      <c r="K62" s="44"/>
      <c r="L62" s="42"/>
      <c r="M62" s="42"/>
      <c r="N62" s="42"/>
      <c r="O62" s="40"/>
      <c r="P62" s="29" t="s">
        <v>259</v>
      </c>
      <c r="Q62" s="34" t="s">
        <v>260</v>
      </c>
      <c r="R62" s="34" t="s">
        <v>48</v>
      </c>
      <c r="S62" s="35">
        <v>4</v>
      </c>
      <c r="T62" s="34">
        <v>4</v>
      </c>
      <c r="U62" s="36">
        <v>4</v>
      </c>
      <c r="V62" s="37">
        <v>4</v>
      </c>
      <c r="W62" s="144">
        <v>4</v>
      </c>
      <c r="X62" s="128">
        <v>0</v>
      </c>
      <c r="Y62" s="145">
        <v>4</v>
      </c>
      <c r="Z62" s="128">
        <v>0</v>
      </c>
      <c r="AA62" s="145">
        <v>4</v>
      </c>
      <c r="AB62" s="128">
        <v>0</v>
      </c>
      <c r="AC62" s="35">
        <f t="shared" si="5"/>
        <v>16</v>
      </c>
      <c r="AD62" s="35">
        <f t="shared" si="1"/>
        <v>4</v>
      </c>
      <c r="AE62" s="40"/>
      <c r="AF62" s="143" t="s">
        <v>256</v>
      </c>
    </row>
    <row r="63" spans="1:32" ht="102" customHeight="1" x14ac:dyDescent="0.3">
      <c r="A63" s="45"/>
      <c r="B63" s="45"/>
      <c r="C63" s="45"/>
      <c r="D63" s="45"/>
      <c r="E63" s="45"/>
      <c r="F63" s="45"/>
      <c r="G63" s="45"/>
      <c r="H63" s="45"/>
      <c r="I63" s="45"/>
      <c r="J63" s="48">
        <v>0</v>
      </c>
      <c r="K63" s="49"/>
      <c r="L63" s="47"/>
      <c r="M63" s="47"/>
      <c r="N63" s="47"/>
      <c r="O63" s="45"/>
      <c r="P63" s="45"/>
      <c r="Q63" s="34" t="s">
        <v>261</v>
      </c>
      <c r="R63" s="34" t="s">
        <v>48</v>
      </c>
      <c r="S63" s="35">
        <v>0</v>
      </c>
      <c r="T63" s="34">
        <f t="shared" ref="T63" si="11">V63</f>
        <v>12</v>
      </c>
      <c r="U63" s="36">
        <v>12</v>
      </c>
      <c r="V63" s="37">
        <v>12</v>
      </c>
      <c r="W63" s="144">
        <v>12</v>
      </c>
      <c r="X63" s="128">
        <v>0</v>
      </c>
      <c r="Y63" s="145">
        <v>12</v>
      </c>
      <c r="Z63" s="128">
        <v>0</v>
      </c>
      <c r="AA63" s="145">
        <v>12</v>
      </c>
      <c r="AB63" s="128">
        <v>0</v>
      </c>
      <c r="AC63" s="35">
        <f t="shared" si="5"/>
        <v>48</v>
      </c>
      <c r="AD63" s="35">
        <f t="shared" si="1"/>
        <v>12</v>
      </c>
      <c r="AE63" s="45"/>
      <c r="AF63" s="143" t="s">
        <v>256</v>
      </c>
    </row>
    <row r="64" spans="1:32" ht="142.80000000000001" x14ac:dyDescent="0.3">
      <c r="A64" s="34" t="s">
        <v>210</v>
      </c>
      <c r="B64" s="34" t="s">
        <v>211</v>
      </c>
      <c r="C64" s="34" t="s">
        <v>212</v>
      </c>
      <c r="D64" s="34" t="s">
        <v>238</v>
      </c>
      <c r="E64" s="34" t="s">
        <v>262</v>
      </c>
      <c r="F64" s="34" t="s">
        <v>263</v>
      </c>
      <c r="G64" s="34" t="s">
        <v>253</v>
      </c>
      <c r="H64" s="34" t="s">
        <v>43</v>
      </c>
      <c r="I64" s="34" t="s">
        <v>264</v>
      </c>
      <c r="J64" s="146">
        <v>0</v>
      </c>
      <c r="K64" s="146">
        <v>0</v>
      </c>
      <c r="L64" s="147">
        <f>J64*1.03</f>
        <v>0</v>
      </c>
      <c r="M64" s="147">
        <f>L64*1.03</f>
        <v>0</v>
      </c>
      <c r="N64" s="147">
        <f t="shared" ref="N64:N65" si="12">M64*1.03</f>
        <v>0</v>
      </c>
      <c r="O64" s="34" t="s">
        <v>218</v>
      </c>
      <c r="P64" s="115" t="s">
        <v>265</v>
      </c>
      <c r="Q64" s="115" t="s">
        <v>266</v>
      </c>
      <c r="R64" s="115" t="s">
        <v>48</v>
      </c>
      <c r="S64" s="148">
        <v>4</v>
      </c>
      <c r="T64" s="115">
        <v>12</v>
      </c>
      <c r="U64" s="149">
        <v>12</v>
      </c>
      <c r="V64" s="37">
        <v>12</v>
      </c>
      <c r="W64" s="150">
        <v>12</v>
      </c>
      <c r="X64" s="34">
        <v>0</v>
      </c>
      <c r="Y64" s="148">
        <v>12</v>
      </c>
      <c r="Z64" s="34">
        <v>0</v>
      </c>
      <c r="AA64" s="148">
        <v>12</v>
      </c>
      <c r="AB64" s="34">
        <v>0</v>
      </c>
      <c r="AC64" s="35">
        <f t="shared" si="5"/>
        <v>48</v>
      </c>
      <c r="AD64" s="35">
        <f t="shared" si="1"/>
        <v>12</v>
      </c>
      <c r="AE64" s="73" t="s">
        <v>267</v>
      </c>
      <c r="AF64" s="151" t="s">
        <v>267</v>
      </c>
    </row>
    <row r="65" spans="1:32" ht="102" x14ac:dyDescent="0.3">
      <c r="A65" s="34" t="s">
        <v>210</v>
      </c>
      <c r="B65" s="34" t="s">
        <v>211</v>
      </c>
      <c r="C65" s="34" t="s">
        <v>212</v>
      </c>
      <c r="D65" s="34" t="s">
        <v>238</v>
      </c>
      <c r="E65" s="34" t="s">
        <v>268</v>
      </c>
      <c r="F65" s="34" t="s">
        <v>269</v>
      </c>
      <c r="G65" s="34" t="s">
        <v>253</v>
      </c>
      <c r="H65" s="34" t="s">
        <v>43</v>
      </c>
      <c r="I65" s="34" t="s">
        <v>264</v>
      </c>
      <c r="J65" s="146">
        <v>1745049997.6700001</v>
      </c>
      <c r="K65" s="146">
        <v>1745049997.6700001</v>
      </c>
      <c r="L65" s="54">
        <v>2328384000</v>
      </c>
      <c r="M65" s="54">
        <f>L65*1.03</f>
        <v>2398235520</v>
      </c>
      <c r="N65" s="54">
        <f t="shared" si="12"/>
        <v>2470182585.5999999</v>
      </c>
      <c r="O65" s="34" t="s">
        <v>43</v>
      </c>
      <c r="P65" s="34" t="s">
        <v>265</v>
      </c>
      <c r="Q65" s="34" t="s">
        <v>270</v>
      </c>
      <c r="R65" s="34" t="s">
        <v>48</v>
      </c>
      <c r="S65" s="35">
        <v>4</v>
      </c>
      <c r="T65" s="115">
        <v>12</v>
      </c>
      <c r="U65" s="149">
        <v>12</v>
      </c>
      <c r="V65" s="37">
        <v>12</v>
      </c>
      <c r="W65" s="150">
        <v>12</v>
      </c>
      <c r="X65" s="34">
        <v>0</v>
      </c>
      <c r="Y65" s="148">
        <v>12</v>
      </c>
      <c r="Z65" s="34">
        <v>0</v>
      </c>
      <c r="AA65" s="148">
        <v>12</v>
      </c>
      <c r="AB65" s="34">
        <v>0</v>
      </c>
      <c r="AC65" s="35">
        <f t="shared" si="5"/>
        <v>48</v>
      </c>
      <c r="AD65" s="35">
        <f t="shared" si="1"/>
        <v>12</v>
      </c>
      <c r="AE65" s="90"/>
      <c r="AF65" s="151" t="s">
        <v>267</v>
      </c>
    </row>
    <row r="66" spans="1:32" ht="122.4" x14ac:dyDescent="0.3">
      <c r="A66" s="34" t="s">
        <v>210</v>
      </c>
      <c r="B66" s="34" t="s">
        <v>211</v>
      </c>
      <c r="C66" s="34" t="s">
        <v>212</v>
      </c>
      <c r="D66" s="34" t="s">
        <v>238</v>
      </c>
      <c r="E66" s="34" t="s">
        <v>271</v>
      </c>
      <c r="F66" s="34" t="s">
        <v>272</v>
      </c>
      <c r="G66" s="34" t="s">
        <v>273</v>
      </c>
      <c r="H66" s="34" t="s">
        <v>43</v>
      </c>
      <c r="I66" s="34" t="s">
        <v>274</v>
      </c>
      <c r="J66" s="52">
        <f>'[1]1. Iniciativas-PA (2)'!M31</f>
        <v>22151528945</v>
      </c>
      <c r="K66" s="114">
        <v>21857441102.82</v>
      </c>
      <c r="L66" s="54">
        <v>19387309596</v>
      </c>
      <c r="M66" s="54">
        <f>(L66*0.03)+L66</f>
        <v>19968928883.880001</v>
      </c>
      <c r="N66" s="54">
        <f>(M66*0.03)+M66</f>
        <v>20567996750.3964</v>
      </c>
      <c r="O66" s="34" t="s">
        <v>275</v>
      </c>
      <c r="P66" s="34" t="s">
        <v>276</v>
      </c>
      <c r="Q66" s="34" t="s">
        <v>277</v>
      </c>
      <c r="R66" s="34" t="s">
        <v>53</v>
      </c>
      <c r="S66" s="35">
        <v>0</v>
      </c>
      <c r="T66" s="34">
        <f t="shared" ref="T66" si="13">V66</f>
        <v>1</v>
      </c>
      <c r="U66" s="36">
        <v>1</v>
      </c>
      <c r="V66" s="37">
        <v>1</v>
      </c>
      <c r="W66" s="38">
        <v>1</v>
      </c>
      <c r="X66" s="34">
        <v>0</v>
      </c>
      <c r="Y66" s="35">
        <v>1</v>
      </c>
      <c r="Z66" s="34">
        <v>0</v>
      </c>
      <c r="AA66" s="35">
        <v>1</v>
      </c>
      <c r="AB66" s="34">
        <v>0</v>
      </c>
      <c r="AC66" s="35">
        <f t="shared" si="5"/>
        <v>1</v>
      </c>
      <c r="AD66" s="35">
        <f t="shared" si="1"/>
        <v>1</v>
      </c>
      <c r="AE66" s="115" t="s">
        <v>278</v>
      </c>
      <c r="AF66" s="152" t="s">
        <v>278</v>
      </c>
    </row>
    <row r="67" spans="1:32" ht="20.399999999999999" x14ac:dyDescent="0.3">
      <c r="A67" s="29" t="s">
        <v>210</v>
      </c>
      <c r="B67" s="29" t="s">
        <v>211</v>
      </c>
      <c r="C67" s="29" t="s">
        <v>212</v>
      </c>
      <c r="D67" s="29" t="s">
        <v>238</v>
      </c>
      <c r="E67" s="29" t="s">
        <v>279</v>
      </c>
      <c r="F67" s="29" t="s">
        <v>280</v>
      </c>
      <c r="G67" s="29" t="s">
        <v>281</v>
      </c>
      <c r="H67" s="29" t="s">
        <v>43</v>
      </c>
      <c r="I67" s="29" t="s">
        <v>282</v>
      </c>
      <c r="J67" s="32">
        <v>3404949996</v>
      </c>
      <c r="K67" s="33">
        <v>3390116659.1199999</v>
      </c>
      <c r="L67" s="31">
        <v>4588251120</v>
      </c>
      <c r="M67" s="31">
        <f>(L67*0.03)+L67</f>
        <v>4725898653.6000004</v>
      </c>
      <c r="N67" s="31">
        <f>(M67*0.03)+M67</f>
        <v>4867675613.2080002</v>
      </c>
      <c r="O67" s="31" t="s">
        <v>218</v>
      </c>
      <c r="P67" s="34" t="s">
        <v>283</v>
      </c>
      <c r="Q67" s="34" t="s">
        <v>284</v>
      </c>
      <c r="R67" s="34" t="s">
        <v>53</v>
      </c>
      <c r="S67" s="153">
        <v>1</v>
      </c>
      <c r="T67" s="153">
        <v>1</v>
      </c>
      <c r="U67" s="75">
        <v>1</v>
      </c>
      <c r="V67" s="61">
        <v>1</v>
      </c>
      <c r="W67" s="76">
        <v>1</v>
      </c>
      <c r="X67" s="63"/>
      <c r="Y67" s="153">
        <v>1</v>
      </c>
      <c r="Z67" s="63"/>
      <c r="AA67" s="153">
        <v>1</v>
      </c>
      <c r="AB67" s="63"/>
      <c r="AC67" s="63">
        <f t="shared" si="5"/>
        <v>1</v>
      </c>
      <c r="AD67" s="63">
        <f t="shared" si="1"/>
        <v>1</v>
      </c>
      <c r="AE67" s="29" t="s">
        <v>285</v>
      </c>
      <c r="AF67" s="154" t="s">
        <v>285</v>
      </c>
    </row>
    <row r="68" spans="1:32" ht="61.2" x14ac:dyDescent="0.3">
      <c r="A68" s="45"/>
      <c r="B68" s="45"/>
      <c r="C68" s="45"/>
      <c r="D68" s="45"/>
      <c r="E68" s="45"/>
      <c r="F68" s="45"/>
      <c r="G68" s="45"/>
      <c r="H68" s="45"/>
      <c r="I68" s="45"/>
      <c r="J68" s="48">
        <v>0</v>
      </c>
      <c r="K68" s="49"/>
      <c r="L68" s="47"/>
      <c r="M68" s="47"/>
      <c r="N68" s="47"/>
      <c r="O68" s="47"/>
      <c r="P68" s="115" t="s">
        <v>286</v>
      </c>
      <c r="Q68" s="115" t="s">
        <v>287</v>
      </c>
      <c r="R68" s="115" t="s">
        <v>48</v>
      </c>
      <c r="S68" s="115">
        <v>0</v>
      </c>
      <c r="T68" s="34">
        <f t="shared" ref="T68:T71" si="14">V68</f>
        <v>0.25</v>
      </c>
      <c r="U68" s="155">
        <v>0.25</v>
      </c>
      <c r="V68" s="61">
        <v>0.25</v>
      </c>
      <c r="W68" s="156">
        <v>0.25</v>
      </c>
      <c r="X68" s="63"/>
      <c r="Y68" s="153">
        <v>0.25</v>
      </c>
      <c r="Z68" s="63"/>
      <c r="AA68" s="153">
        <v>0.25</v>
      </c>
      <c r="AB68" s="63"/>
      <c r="AC68" s="63">
        <f t="shared" si="5"/>
        <v>1</v>
      </c>
      <c r="AD68" s="63">
        <f t="shared" si="1"/>
        <v>0.25</v>
      </c>
      <c r="AE68" s="45"/>
      <c r="AF68" s="154" t="s">
        <v>285</v>
      </c>
    </row>
    <row r="69" spans="1:32" ht="178.2" customHeight="1" x14ac:dyDescent="0.3">
      <c r="A69" s="29" t="s">
        <v>210</v>
      </c>
      <c r="B69" s="29" t="s">
        <v>211</v>
      </c>
      <c r="C69" s="29" t="s">
        <v>212</v>
      </c>
      <c r="D69" s="29" t="s">
        <v>288</v>
      </c>
      <c r="E69" s="29" t="s">
        <v>289</v>
      </c>
      <c r="F69" s="29" t="s">
        <v>290</v>
      </c>
      <c r="G69" s="29" t="s">
        <v>291</v>
      </c>
      <c r="H69" s="29" t="s">
        <v>43</v>
      </c>
      <c r="I69" s="29" t="s">
        <v>292</v>
      </c>
      <c r="J69" s="157">
        <f>'[1]1. Iniciativas-PA (2)'!M33</f>
        <v>223960000</v>
      </c>
      <c r="K69" s="66">
        <v>221159999.59999999</v>
      </c>
      <c r="L69" s="100">
        <v>444192000</v>
      </c>
      <c r="M69" s="100">
        <f>(L69*0.03)+L69</f>
        <v>457517760</v>
      </c>
      <c r="N69" s="100">
        <f>(M69*0.03)+M69</f>
        <v>471243292.80000001</v>
      </c>
      <c r="O69" s="29" t="s">
        <v>293</v>
      </c>
      <c r="P69" s="34" t="s">
        <v>294</v>
      </c>
      <c r="Q69" s="34" t="s">
        <v>295</v>
      </c>
      <c r="R69" s="34" t="s">
        <v>53</v>
      </c>
      <c r="S69" s="34">
        <v>0</v>
      </c>
      <c r="T69" s="34">
        <f t="shared" si="14"/>
        <v>1</v>
      </c>
      <c r="U69" s="75">
        <v>1</v>
      </c>
      <c r="V69" s="61">
        <v>1</v>
      </c>
      <c r="W69" s="76">
        <v>1</v>
      </c>
      <c r="X69" s="63"/>
      <c r="Y69" s="74">
        <v>1</v>
      </c>
      <c r="Z69" s="63"/>
      <c r="AA69" s="74">
        <v>1</v>
      </c>
      <c r="AB69" s="63"/>
      <c r="AC69" s="63">
        <f t="shared" si="5"/>
        <v>1</v>
      </c>
      <c r="AD69" s="63">
        <f t="shared" si="1"/>
        <v>1</v>
      </c>
      <c r="AE69" s="29" t="s">
        <v>296</v>
      </c>
      <c r="AF69" s="158" t="s">
        <v>296</v>
      </c>
    </row>
    <row r="70" spans="1:32" ht="122.4" customHeight="1" x14ac:dyDescent="0.3">
      <c r="A70" s="45"/>
      <c r="B70" s="45"/>
      <c r="C70" s="45"/>
      <c r="D70" s="45"/>
      <c r="E70" s="45"/>
      <c r="F70" s="45"/>
      <c r="G70" s="45"/>
      <c r="H70" s="45"/>
      <c r="I70" s="45"/>
      <c r="J70" s="159">
        <v>0</v>
      </c>
      <c r="K70" s="71"/>
      <c r="L70" s="107"/>
      <c r="M70" s="107"/>
      <c r="N70" s="107"/>
      <c r="O70" s="45"/>
      <c r="P70" s="34" t="s">
        <v>297</v>
      </c>
      <c r="Q70" s="34" t="s">
        <v>298</v>
      </c>
      <c r="R70" s="34" t="s">
        <v>53</v>
      </c>
      <c r="S70" s="34">
        <v>0</v>
      </c>
      <c r="T70" s="34">
        <f t="shared" si="14"/>
        <v>1</v>
      </c>
      <c r="U70" s="75">
        <v>1</v>
      </c>
      <c r="V70" s="61">
        <v>1</v>
      </c>
      <c r="W70" s="76">
        <v>1</v>
      </c>
      <c r="X70" s="63"/>
      <c r="Y70" s="74">
        <v>1</v>
      </c>
      <c r="Z70" s="63"/>
      <c r="AA70" s="74">
        <v>1</v>
      </c>
      <c r="AB70" s="63"/>
      <c r="AC70" s="63">
        <f t="shared" si="5"/>
        <v>1</v>
      </c>
      <c r="AD70" s="63">
        <f t="shared" si="1"/>
        <v>1</v>
      </c>
      <c r="AE70" s="160"/>
      <c r="AF70" s="161" t="s">
        <v>296</v>
      </c>
    </row>
    <row r="71" spans="1:32" ht="142.80000000000001" x14ac:dyDescent="0.3">
      <c r="A71" s="34" t="s">
        <v>210</v>
      </c>
      <c r="B71" s="34" t="s">
        <v>211</v>
      </c>
      <c r="C71" s="34" t="s">
        <v>212</v>
      </c>
      <c r="D71" s="34" t="s">
        <v>288</v>
      </c>
      <c r="E71" s="34" t="s">
        <v>299</v>
      </c>
      <c r="F71" s="34" t="s">
        <v>300</v>
      </c>
      <c r="G71" s="34" t="s">
        <v>291</v>
      </c>
      <c r="H71" s="34" t="s">
        <v>43</v>
      </c>
      <c r="I71" s="34" t="s">
        <v>301</v>
      </c>
      <c r="J71" s="162">
        <f>'[1]1. Iniciativas-PA (2)'!M34</f>
        <v>12189749183</v>
      </c>
      <c r="K71" s="146">
        <v>12035265661.67</v>
      </c>
      <c r="L71" s="163">
        <v>17766640000</v>
      </c>
      <c r="M71" s="163">
        <f t="shared" ref="M71:N73" si="15">(L71*0.03)+L71</f>
        <v>18299639200</v>
      </c>
      <c r="N71" s="163">
        <f t="shared" si="15"/>
        <v>18848628376</v>
      </c>
      <c r="O71" s="34" t="s">
        <v>218</v>
      </c>
      <c r="P71" s="34" t="s">
        <v>302</v>
      </c>
      <c r="Q71" s="115" t="s">
        <v>303</v>
      </c>
      <c r="R71" s="34" t="s">
        <v>48</v>
      </c>
      <c r="S71" s="35">
        <v>0</v>
      </c>
      <c r="T71" s="34">
        <f t="shared" si="14"/>
        <v>7622272</v>
      </c>
      <c r="U71" s="36">
        <v>6409600</v>
      </c>
      <c r="V71" s="36">
        <v>7622272</v>
      </c>
      <c r="W71" s="38">
        <v>6537792</v>
      </c>
      <c r="X71" s="34"/>
      <c r="Y71" s="35">
        <v>6668548</v>
      </c>
      <c r="Z71" s="34"/>
      <c r="AA71" s="35">
        <v>6801919</v>
      </c>
      <c r="AB71" s="34"/>
      <c r="AC71" s="35">
        <f t="shared" si="5"/>
        <v>26417859</v>
      </c>
      <c r="AD71" s="35">
        <f>V71</f>
        <v>7622272</v>
      </c>
      <c r="AE71" s="34" t="s">
        <v>304</v>
      </c>
      <c r="AF71" s="164" t="s">
        <v>304</v>
      </c>
    </row>
    <row r="72" spans="1:32" ht="180" customHeight="1" x14ac:dyDescent="0.3">
      <c r="A72" s="34" t="s">
        <v>210</v>
      </c>
      <c r="B72" s="34" t="s">
        <v>211</v>
      </c>
      <c r="C72" s="34" t="s">
        <v>212</v>
      </c>
      <c r="D72" s="34" t="s">
        <v>288</v>
      </c>
      <c r="E72" s="34" t="s">
        <v>305</v>
      </c>
      <c r="F72" s="34" t="s">
        <v>306</v>
      </c>
      <c r="G72" s="34" t="s">
        <v>307</v>
      </c>
      <c r="H72" s="34" t="s">
        <v>43</v>
      </c>
      <c r="I72" s="34" t="s">
        <v>308</v>
      </c>
      <c r="J72" s="162">
        <v>805100833</v>
      </c>
      <c r="K72" s="146">
        <v>690286082</v>
      </c>
      <c r="L72" s="163">
        <v>1327028800</v>
      </c>
      <c r="M72" s="163">
        <f t="shared" si="15"/>
        <v>1366839664</v>
      </c>
      <c r="N72" s="163">
        <f t="shared" si="15"/>
        <v>1407844853.9200001</v>
      </c>
      <c r="O72" s="34" t="s">
        <v>218</v>
      </c>
      <c r="P72" s="34" t="s">
        <v>309</v>
      </c>
      <c r="Q72" s="165" t="s">
        <v>310</v>
      </c>
      <c r="R72" s="34" t="s">
        <v>48</v>
      </c>
      <c r="S72" s="35">
        <v>4</v>
      </c>
      <c r="T72" s="34">
        <v>4</v>
      </c>
      <c r="U72" s="36">
        <v>4</v>
      </c>
      <c r="V72" s="37">
        <v>4</v>
      </c>
      <c r="W72" s="38">
        <v>4</v>
      </c>
      <c r="X72" s="34"/>
      <c r="Y72" s="35">
        <v>4</v>
      </c>
      <c r="Z72" s="34"/>
      <c r="AA72" s="35">
        <v>4</v>
      </c>
      <c r="AB72" s="34">
        <v>0</v>
      </c>
      <c r="AC72" s="35">
        <f t="shared" si="5"/>
        <v>16</v>
      </c>
      <c r="AD72" s="35">
        <f t="shared" si="1"/>
        <v>4</v>
      </c>
      <c r="AE72" s="34" t="s">
        <v>311</v>
      </c>
      <c r="AF72" s="166" t="s">
        <v>311</v>
      </c>
    </row>
    <row r="73" spans="1:32" ht="176.4" customHeight="1" x14ac:dyDescent="0.3">
      <c r="A73" s="29" t="s">
        <v>312</v>
      </c>
      <c r="B73" s="29" t="s">
        <v>37</v>
      </c>
      <c r="C73" s="29" t="s">
        <v>212</v>
      </c>
      <c r="D73" s="29" t="s">
        <v>288</v>
      </c>
      <c r="E73" s="29" t="s">
        <v>313</v>
      </c>
      <c r="F73" s="29" t="s">
        <v>314</v>
      </c>
      <c r="G73" s="29" t="s">
        <v>189</v>
      </c>
      <c r="H73" s="29" t="s">
        <v>43</v>
      </c>
      <c r="I73" s="29" t="s">
        <v>315</v>
      </c>
      <c r="J73" s="65">
        <f>'[1]1. Iniciativas-PA (2)'!M36</f>
        <v>9582823268</v>
      </c>
      <c r="K73" s="66">
        <v>9278316503.3500004</v>
      </c>
      <c r="L73" s="67">
        <v>6212232791</v>
      </c>
      <c r="M73" s="67">
        <f t="shared" si="15"/>
        <v>6398599774.7299995</v>
      </c>
      <c r="N73" s="67">
        <f t="shared" si="15"/>
        <v>6590557767.971899</v>
      </c>
      <c r="O73" s="29" t="s">
        <v>316</v>
      </c>
      <c r="P73" s="34" t="s">
        <v>317</v>
      </c>
      <c r="Q73" s="165" t="s">
        <v>318</v>
      </c>
      <c r="R73" s="34" t="s">
        <v>53</v>
      </c>
      <c r="S73" s="74">
        <v>1</v>
      </c>
      <c r="T73" s="74">
        <v>1</v>
      </c>
      <c r="U73" s="75">
        <v>1</v>
      </c>
      <c r="V73" s="61">
        <v>0.95</v>
      </c>
      <c r="W73" s="76">
        <v>1</v>
      </c>
      <c r="X73" s="63"/>
      <c r="Y73" s="74">
        <v>1</v>
      </c>
      <c r="Z73" s="63"/>
      <c r="AA73" s="74">
        <v>1</v>
      </c>
      <c r="AB73" s="63">
        <v>0</v>
      </c>
      <c r="AC73" s="74">
        <v>1</v>
      </c>
      <c r="AD73" s="63">
        <v>1</v>
      </c>
      <c r="AE73" s="29" t="s">
        <v>319</v>
      </c>
      <c r="AF73" s="167" t="s">
        <v>319</v>
      </c>
    </row>
    <row r="74" spans="1:32" ht="102" x14ac:dyDescent="0.3">
      <c r="A74" s="45"/>
      <c r="B74" s="45"/>
      <c r="C74" s="45"/>
      <c r="D74" s="45"/>
      <c r="E74" s="45"/>
      <c r="F74" s="45"/>
      <c r="G74" s="45"/>
      <c r="H74" s="45"/>
      <c r="I74" s="45"/>
      <c r="J74" s="70">
        <v>0</v>
      </c>
      <c r="K74" s="71"/>
      <c r="L74" s="72"/>
      <c r="M74" s="72"/>
      <c r="N74" s="72"/>
      <c r="O74" s="45"/>
      <c r="P74" s="34" t="s">
        <v>320</v>
      </c>
      <c r="Q74" s="115" t="s">
        <v>321</v>
      </c>
      <c r="R74" s="34" t="s">
        <v>48</v>
      </c>
      <c r="S74" s="35">
        <v>2264</v>
      </c>
      <c r="T74" s="34">
        <v>2264</v>
      </c>
      <c r="U74" s="36">
        <v>2000</v>
      </c>
      <c r="V74" s="37">
        <v>2000</v>
      </c>
      <c r="W74" s="38">
        <v>2000</v>
      </c>
      <c r="X74" s="34">
        <v>0</v>
      </c>
      <c r="Y74" s="35">
        <v>2500</v>
      </c>
      <c r="Z74" s="34">
        <v>0</v>
      </c>
      <c r="AA74" s="35">
        <v>2500</v>
      </c>
      <c r="AB74" s="34">
        <v>0</v>
      </c>
      <c r="AC74" s="35">
        <v>8000</v>
      </c>
      <c r="AD74" s="35">
        <v>2000</v>
      </c>
      <c r="AE74" s="40"/>
      <c r="AF74" s="167" t="s">
        <v>319</v>
      </c>
    </row>
    <row r="75" spans="1:32" ht="122.4" x14ac:dyDescent="0.3">
      <c r="A75" s="29" t="s">
        <v>312</v>
      </c>
      <c r="B75" s="29" t="s">
        <v>37</v>
      </c>
      <c r="C75" s="29" t="s">
        <v>212</v>
      </c>
      <c r="D75" s="29" t="s">
        <v>288</v>
      </c>
      <c r="E75" s="29" t="s">
        <v>322</v>
      </c>
      <c r="F75" s="29" t="s">
        <v>323</v>
      </c>
      <c r="G75" s="67" t="s">
        <v>189</v>
      </c>
      <c r="H75" s="29" t="s">
        <v>43</v>
      </c>
      <c r="I75" s="67" t="s">
        <v>315</v>
      </c>
      <c r="J75" s="65">
        <v>6345665460</v>
      </c>
      <c r="K75" s="66">
        <v>5399335263</v>
      </c>
      <c r="L75" s="67">
        <v>17441543733</v>
      </c>
      <c r="M75" s="67">
        <f>(L75*0.03)+L75</f>
        <v>17964790044.990002</v>
      </c>
      <c r="N75" s="67">
        <f>(M75*0.03)+M75</f>
        <v>18503733746.339703</v>
      </c>
      <c r="O75" s="29" t="s">
        <v>324</v>
      </c>
      <c r="P75" s="34" t="s">
        <v>325</v>
      </c>
      <c r="Q75" s="115" t="s">
        <v>326</v>
      </c>
      <c r="R75" s="34" t="s">
        <v>48</v>
      </c>
      <c r="S75" s="35">
        <v>0</v>
      </c>
      <c r="T75" s="34">
        <f t="shared" ref="T75" si="16">V75</f>
        <v>141</v>
      </c>
      <c r="U75" s="36">
        <v>100</v>
      </c>
      <c r="V75" s="37">
        <v>141</v>
      </c>
      <c r="W75" s="38">
        <v>100</v>
      </c>
      <c r="X75" s="34">
        <v>0</v>
      </c>
      <c r="Y75" s="35">
        <v>100</v>
      </c>
      <c r="Z75" s="34">
        <v>0</v>
      </c>
      <c r="AA75" s="35">
        <v>100</v>
      </c>
      <c r="AB75" s="34">
        <v>0</v>
      </c>
      <c r="AC75" s="35">
        <v>400</v>
      </c>
      <c r="AD75" s="35">
        <v>141</v>
      </c>
      <c r="AE75" s="40"/>
      <c r="AF75" s="167" t="s">
        <v>319</v>
      </c>
    </row>
    <row r="76" spans="1:32" ht="178.95" customHeight="1" x14ac:dyDescent="0.3">
      <c r="A76" s="40"/>
      <c r="B76" s="40"/>
      <c r="C76" s="40"/>
      <c r="D76" s="40"/>
      <c r="E76" s="40"/>
      <c r="F76" s="40"/>
      <c r="G76" s="82"/>
      <c r="H76" s="40"/>
      <c r="I76" s="82"/>
      <c r="J76" s="80">
        <v>0</v>
      </c>
      <c r="K76" s="81"/>
      <c r="L76" s="82"/>
      <c r="M76" s="82"/>
      <c r="N76" s="82"/>
      <c r="O76" s="40"/>
      <c r="P76" s="34" t="s">
        <v>327</v>
      </c>
      <c r="Q76" s="115" t="s">
        <v>328</v>
      </c>
      <c r="R76" s="34" t="s">
        <v>48</v>
      </c>
      <c r="S76" s="35">
        <v>2</v>
      </c>
      <c r="T76" s="34">
        <v>2</v>
      </c>
      <c r="U76" s="36">
        <v>2</v>
      </c>
      <c r="V76" s="37">
        <v>2</v>
      </c>
      <c r="W76" s="38">
        <v>9</v>
      </c>
      <c r="X76" s="34">
        <v>0</v>
      </c>
      <c r="Y76" s="35">
        <v>9</v>
      </c>
      <c r="Z76" s="34">
        <v>0</v>
      </c>
      <c r="AA76" s="35">
        <v>9</v>
      </c>
      <c r="AB76" s="34">
        <v>0</v>
      </c>
      <c r="AC76" s="35">
        <v>8</v>
      </c>
      <c r="AD76" s="35">
        <v>2</v>
      </c>
      <c r="AE76" s="40"/>
      <c r="AF76" s="167" t="s">
        <v>329</v>
      </c>
    </row>
    <row r="77" spans="1:32" ht="122.4" x14ac:dyDescent="0.3">
      <c r="A77" s="40"/>
      <c r="B77" s="40"/>
      <c r="C77" s="40"/>
      <c r="D77" s="40"/>
      <c r="E77" s="40"/>
      <c r="F77" s="40"/>
      <c r="G77" s="82"/>
      <c r="H77" s="40"/>
      <c r="I77" s="82"/>
      <c r="J77" s="80">
        <v>0</v>
      </c>
      <c r="K77" s="81"/>
      <c r="L77" s="82"/>
      <c r="M77" s="82"/>
      <c r="N77" s="82"/>
      <c r="O77" s="40"/>
      <c r="P77" s="34" t="s">
        <v>330</v>
      </c>
      <c r="Q77" s="115" t="s">
        <v>331</v>
      </c>
      <c r="R77" s="34" t="s">
        <v>53</v>
      </c>
      <c r="S77" s="74">
        <v>1</v>
      </c>
      <c r="T77" s="74">
        <v>1</v>
      </c>
      <c r="U77" s="75">
        <v>1</v>
      </c>
      <c r="V77" s="61">
        <v>1</v>
      </c>
      <c r="W77" s="76">
        <v>1</v>
      </c>
      <c r="X77" s="63"/>
      <c r="Y77" s="74">
        <v>1</v>
      </c>
      <c r="Z77" s="63"/>
      <c r="AA77" s="74">
        <v>1</v>
      </c>
      <c r="AB77" s="63"/>
      <c r="AC77" s="63">
        <v>1</v>
      </c>
      <c r="AD77" s="63">
        <v>1</v>
      </c>
      <c r="AE77" s="40"/>
      <c r="AF77" s="167" t="s">
        <v>329</v>
      </c>
    </row>
    <row r="78" spans="1:32" ht="61.2" x14ac:dyDescent="0.3">
      <c r="A78" s="45"/>
      <c r="B78" s="45"/>
      <c r="C78" s="45"/>
      <c r="D78" s="45"/>
      <c r="E78" s="45"/>
      <c r="F78" s="45"/>
      <c r="G78" s="72"/>
      <c r="H78" s="45"/>
      <c r="I78" s="72"/>
      <c r="J78" s="70">
        <v>0</v>
      </c>
      <c r="K78" s="71"/>
      <c r="L78" s="72"/>
      <c r="M78" s="72"/>
      <c r="N78" s="72"/>
      <c r="O78" s="45"/>
      <c r="P78" s="34" t="s">
        <v>332</v>
      </c>
      <c r="Q78" s="115" t="s">
        <v>333</v>
      </c>
      <c r="R78" s="34" t="s">
        <v>48</v>
      </c>
      <c r="S78" s="35">
        <v>4</v>
      </c>
      <c r="T78" s="34">
        <v>4</v>
      </c>
      <c r="U78" s="36">
        <v>4</v>
      </c>
      <c r="V78" s="37">
        <v>4</v>
      </c>
      <c r="W78" s="38">
        <v>4</v>
      </c>
      <c r="X78" s="34">
        <v>0</v>
      </c>
      <c r="Y78" s="35">
        <v>4</v>
      </c>
      <c r="Z78" s="34">
        <v>0</v>
      </c>
      <c r="AA78" s="35">
        <v>4</v>
      </c>
      <c r="AB78" s="34">
        <v>0</v>
      </c>
      <c r="AC78" s="35">
        <v>16</v>
      </c>
      <c r="AD78" s="35">
        <v>4</v>
      </c>
      <c r="AE78" s="45"/>
      <c r="AF78" s="167" t="s">
        <v>329</v>
      </c>
    </row>
    <row r="79" spans="1:32" ht="175.5" customHeight="1" x14ac:dyDescent="0.3">
      <c r="A79" s="29" t="s">
        <v>210</v>
      </c>
      <c r="B79" s="29" t="s">
        <v>211</v>
      </c>
      <c r="C79" s="73" t="s">
        <v>212</v>
      </c>
      <c r="D79" s="73" t="s">
        <v>288</v>
      </c>
      <c r="E79" s="29" t="s">
        <v>334</v>
      </c>
      <c r="F79" s="73" t="s">
        <v>335</v>
      </c>
      <c r="G79" s="29" t="s">
        <v>336</v>
      </c>
      <c r="H79" s="29" t="s">
        <v>43</v>
      </c>
      <c r="I79" s="29" t="s">
        <v>337</v>
      </c>
      <c r="J79" s="168">
        <v>4863931489</v>
      </c>
      <c r="K79" s="66">
        <v>4796034125.7799997</v>
      </c>
      <c r="L79" s="138">
        <v>6457986340</v>
      </c>
      <c r="M79" s="138">
        <f>(L79*0.03)+L79</f>
        <v>6651725930.1999998</v>
      </c>
      <c r="N79" s="138">
        <f>(M79*0.03)+M79</f>
        <v>6851277708.1059999</v>
      </c>
      <c r="O79" s="29" t="s">
        <v>218</v>
      </c>
      <c r="P79" s="34" t="s">
        <v>338</v>
      </c>
      <c r="Q79" s="115" t="s">
        <v>339</v>
      </c>
      <c r="R79" s="115" t="s">
        <v>53</v>
      </c>
      <c r="S79" s="74">
        <v>1</v>
      </c>
      <c r="T79" s="74">
        <v>1</v>
      </c>
      <c r="U79" s="75">
        <v>1</v>
      </c>
      <c r="V79" s="61">
        <v>1</v>
      </c>
      <c r="W79" s="76">
        <v>1</v>
      </c>
      <c r="X79" s="63"/>
      <c r="Y79" s="74">
        <v>1</v>
      </c>
      <c r="Z79" s="63"/>
      <c r="AA79" s="74">
        <v>1</v>
      </c>
      <c r="AB79" s="63"/>
      <c r="AC79" s="63">
        <f t="shared" ref="AC79:AC93" si="17">+_xlfn.IFS(R79="Acumulado",U79+W79+Y79+AA79,R79="Capacidad",AA79,R79="Flujo",AA79,R79="Reducción",AA79,R79="Stock",AA79)</f>
        <v>1</v>
      </c>
      <c r="AD79" s="63">
        <v>1</v>
      </c>
      <c r="AE79" s="29" t="s">
        <v>340</v>
      </c>
      <c r="AF79" s="169" t="s">
        <v>340</v>
      </c>
    </row>
    <row r="80" spans="1:32" ht="69" customHeight="1" x14ac:dyDescent="0.3">
      <c r="A80" s="45"/>
      <c r="B80" s="45"/>
      <c r="C80" s="90"/>
      <c r="D80" s="90"/>
      <c r="E80" s="45"/>
      <c r="F80" s="90"/>
      <c r="G80" s="45"/>
      <c r="H80" s="45"/>
      <c r="I80" s="45"/>
      <c r="J80" s="170">
        <v>0</v>
      </c>
      <c r="K80" s="71"/>
      <c r="L80" s="171"/>
      <c r="M80" s="171"/>
      <c r="N80" s="171"/>
      <c r="O80" s="45"/>
      <c r="P80" s="115" t="s">
        <v>341</v>
      </c>
      <c r="Q80" s="115" t="s">
        <v>342</v>
      </c>
      <c r="R80" s="115" t="s">
        <v>53</v>
      </c>
      <c r="S80" s="74">
        <v>1</v>
      </c>
      <c r="T80" s="74">
        <v>1</v>
      </c>
      <c r="U80" s="155">
        <v>1</v>
      </c>
      <c r="V80" s="61">
        <v>1</v>
      </c>
      <c r="W80" s="156">
        <v>1</v>
      </c>
      <c r="X80" s="63"/>
      <c r="Y80" s="153">
        <v>1</v>
      </c>
      <c r="Z80" s="63"/>
      <c r="AA80" s="153">
        <v>1</v>
      </c>
      <c r="AB80" s="63"/>
      <c r="AC80" s="63">
        <f t="shared" si="17"/>
        <v>1</v>
      </c>
      <c r="AD80" s="63">
        <f t="shared" ref="AD80:AD93" si="18">+_xlfn.IFS(R80="Acumulado",V80+X80+Z80+AB80,R80="Capacidad",AB80,R80="Flujo",V80,R80="Reducción",V80,R80="Stock",V80)</f>
        <v>1</v>
      </c>
      <c r="AE80" s="45"/>
      <c r="AF80" s="169" t="s">
        <v>340</v>
      </c>
    </row>
    <row r="81" spans="1:32" ht="326.39999999999998" x14ac:dyDescent="0.3">
      <c r="A81" s="34" t="s">
        <v>210</v>
      </c>
      <c r="B81" s="34" t="s">
        <v>211</v>
      </c>
      <c r="C81" s="34" t="s">
        <v>212</v>
      </c>
      <c r="D81" s="34" t="s">
        <v>288</v>
      </c>
      <c r="E81" s="34" t="s">
        <v>343</v>
      </c>
      <c r="F81" s="34" t="s">
        <v>344</v>
      </c>
      <c r="G81" s="34" t="s">
        <v>345</v>
      </c>
      <c r="H81" s="34" t="s">
        <v>43</v>
      </c>
      <c r="I81" s="34" t="s">
        <v>292</v>
      </c>
      <c r="J81" s="52">
        <f>'[1]1. Iniciativas-PA (2)'!M39</f>
        <v>9941096360</v>
      </c>
      <c r="K81" s="53">
        <v>9573754979.1800003</v>
      </c>
      <c r="L81" s="54">
        <v>12262921030</v>
      </c>
      <c r="M81" s="54">
        <f t="shared" ref="M81:N83" si="19">(L81*0.03)+L81</f>
        <v>12630808660.9</v>
      </c>
      <c r="N81" s="54">
        <f t="shared" si="19"/>
        <v>13009732920.726999</v>
      </c>
      <c r="O81" s="34" t="s">
        <v>346</v>
      </c>
      <c r="P81" s="34" t="s">
        <v>347</v>
      </c>
      <c r="Q81" s="115" t="s">
        <v>348</v>
      </c>
      <c r="R81" s="34" t="s">
        <v>349</v>
      </c>
      <c r="S81" s="35">
        <v>0</v>
      </c>
      <c r="T81" s="34">
        <f t="shared" ref="T81" si="20">V81</f>
        <v>1</v>
      </c>
      <c r="U81" s="36">
        <v>1</v>
      </c>
      <c r="V81" s="37">
        <v>1</v>
      </c>
      <c r="W81" s="38">
        <v>1</v>
      </c>
      <c r="X81" s="34">
        <v>0</v>
      </c>
      <c r="Y81" s="35">
        <v>1</v>
      </c>
      <c r="Z81" s="34">
        <v>0</v>
      </c>
      <c r="AA81" s="35">
        <v>1</v>
      </c>
      <c r="AB81" s="34">
        <v>0</v>
      </c>
      <c r="AC81" s="35">
        <f t="shared" si="17"/>
        <v>4</v>
      </c>
      <c r="AD81" s="35">
        <f t="shared" si="18"/>
        <v>1</v>
      </c>
      <c r="AE81" s="35" t="s">
        <v>278</v>
      </c>
      <c r="AF81" s="172" t="s">
        <v>278</v>
      </c>
    </row>
    <row r="82" spans="1:32" ht="142.80000000000001" x14ac:dyDescent="0.3">
      <c r="A82" s="34" t="s">
        <v>210</v>
      </c>
      <c r="B82" s="34" t="s">
        <v>211</v>
      </c>
      <c r="C82" s="34" t="s">
        <v>212</v>
      </c>
      <c r="D82" s="34" t="s">
        <v>350</v>
      </c>
      <c r="E82" s="34" t="s">
        <v>351</v>
      </c>
      <c r="F82" s="34" t="s">
        <v>352</v>
      </c>
      <c r="G82" s="34" t="s">
        <v>353</v>
      </c>
      <c r="H82" s="34" t="s">
        <v>43</v>
      </c>
      <c r="I82" s="34" t="s">
        <v>354</v>
      </c>
      <c r="J82" s="173">
        <v>842800000</v>
      </c>
      <c r="K82" s="174">
        <v>842799999.66999996</v>
      </c>
      <c r="L82" s="175">
        <v>1029120000</v>
      </c>
      <c r="M82" s="54">
        <f t="shared" si="19"/>
        <v>1059993600</v>
      </c>
      <c r="N82" s="54">
        <f t="shared" si="19"/>
        <v>1091793408</v>
      </c>
      <c r="O82" s="34" t="s">
        <v>355</v>
      </c>
      <c r="P82" s="34" t="s">
        <v>356</v>
      </c>
      <c r="Q82" s="115" t="s">
        <v>357</v>
      </c>
      <c r="R82" s="34" t="s">
        <v>53</v>
      </c>
      <c r="S82" s="74">
        <v>1</v>
      </c>
      <c r="T82" s="74">
        <v>1</v>
      </c>
      <c r="U82" s="75">
        <v>1</v>
      </c>
      <c r="V82" s="61">
        <v>1</v>
      </c>
      <c r="W82" s="76">
        <v>1</v>
      </c>
      <c r="X82" s="63"/>
      <c r="Y82" s="74">
        <v>1</v>
      </c>
      <c r="Z82" s="63"/>
      <c r="AA82" s="74">
        <v>1</v>
      </c>
      <c r="AB82" s="63"/>
      <c r="AC82" s="63">
        <f t="shared" si="17"/>
        <v>1</v>
      </c>
      <c r="AD82" s="63">
        <f t="shared" si="18"/>
        <v>1</v>
      </c>
      <c r="AE82" s="35" t="s">
        <v>358</v>
      </c>
      <c r="AF82" s="176" t="s">
        <v>358</v>
      </c>
    </row>
    <row r="83" spans="1:32" ht="102" customHeight="1" x14ac:dyDescent="0.3">
      <c r="A83" s="29" t="s">
        <v>210</v>
      </c>
      <c r="B83" s="29" t="s">
        <v>211</v>
      </c>
      <c r="C83" s="29" t="s">
        <v>212</v>
      </c>
      <c r="D83" s="29" t="s">
        <v>359</v>
      </c>
      <c r="E83" s="29" t="s">
        <v>360</v>
      </c>
      <c r="F83" s="29" t="s">
        <v>361</v>
      </c>
      <c r="G83" s="29" t="s">
        <v>362</v>
      </c>
      <c r="H83" s="29" t="s">
        <v>43</v>
      </c>
      <c r="I83" s="29" t="s">
        <v>363</v>
      </c>
      <c r="J83" s="157">
        <v>8339334925</v>
      </c>
      <c r="K83" s="66">
        <v>8316543428.6800003</v>
      </c>
      <c r="L83" s="100">
        <v>8004538182</v>
      </c>
      <c r="M83" s="100">
        <f t="shared" si="19"/>
        <v>8244674327.46</v>
      </c>
      <c r="N83" s="100">
        <f t="shared" si="19"/>
        <v>8492014557.2838001</v>
      </c>
      <c r="O83" s="29" t="s">
        <v>293</v>
      </c>
      <c r="P83" s="34" t="s">
        <v>364</v>
      </c>
      <c r="Q83" s="34" t="s">
        <v>365</v>
      </c>
      <c r="R83" s="34" t="s">
        <v>53</v>
      </c>
      <c r="S83" s="34">
        <v>0</v>
      </c>
      <c r="T83" s="34">
        <f t="shared" ref="T83:T86" si="21">V83</f>
        <v>1</v>
      </c>
      <c r="U83" s="75">
        <v>1</v>
      </c>
      <c r="V83" s="61">
        <v>1</v>
      </c>
      <c r="W83" s="76">
        <v>1</v>
      </c>
      <c r="X83" s="63"/>
      <c r="Y83" s="74">
        <v>1</v>
      </c>
      <c r="Z83" s="63"/>
      <c r="AA83" s="74">
        <v>1</v>
      </c>
      <c r="AB83" s="63"/>
      <c r="AC83" s="63">
        <f t="shared" si="17"/>
        <v>1</v>
      </c>
      <c r="AD83" s="63">
        <f t="shared" si="18"/>
        <v>1</v>
      </c>
      <c r="AE83" s="129" t="s">
        <v>296</v>
      </c>
      <c r="AF83" s="177" t="s">
        <v>296</v>
      </c>
    </row>
    <row r="84" spans="1:32" ht="81.599999999999994" customHeight="1" x14ac:dyDescent="0.3">
      <c r="A84" s="40"/>
      <c r="B84" s="40"/>
      <c r="C84" s="40"/>
      <c r="D84" s="40"/>
      <c r="E84" s="40"/>
      <c r="F84" s="40"/>
      <c r="G84" s="40"/>
      <c r="H84" s="40"/>
      <c r="I84" s="40"/>
      <c r="J84" s="178"/>
      <c r="K84" s="81"/>
      <c r="L84" s="105"/>
      <c r="M84" s="105"/>
      <c r="N84" s="105"/>
      <c r="O84" s="40"/>
      <c r="P84" s="34" t="s">
        <v>366</v>
      </c>
      <c r="Q84" s="34" t="s">
        <v>367</v>
      </c>
      <c r="R84" s="34" t="s">
        <v>53</v>
      </c>
      <c r="S84" s="34">
        <v>0</v>
      </c>
      <c r="T84" s="34">
        <f t="shared" si="21"/>
        <v>1</v>
      </c>
      <c r="U84" s="75">
        <v>1</v>
      </c>
      <c r="V84" s="61">
        <v>1</v>
      </c>
      <c r="W84" s="76">
        <v>1</v>
      </c>
      <c r="X84" s="63"/>
      <c r="Y84" s="74">
        <v>1</v>
      </c>
      <c r="Z84" s="63"/>
      <c r="AA84" s="74">
        <v>1</v>
      </c>
      <c r="AB84" s="63"/>
      <c r="AC84" s="63">
        <f t="shared" si="17"/>
        <v>1</v>
      </c>
      <c r="AD84" s="63">
        <f t="shared" si="18"/>
        <v>1</v>
      </c>
      <c r="AE84" s="132"/>
      <c r="AF84" s="177" t="s">
        <v>296</v>
      </c>
    </row>
    <row r="85" spans="1:32" ht="122.4" customHeight="1" x14ac:dyDescent="0.3">
      <c r="A85" s="40"/>
      <c r="B85" s="40"/>
      <c r="C85" s="40"/>
      <c r="D85" s="40"/>
      <c r="E85" s="40"/>
      <c r="F85" s="40"/>
      <c r="G85" s="40"/>
      <c r="H85" s="40"/>
      <c r="I85" s="40"/>
      <c r="J85" s="178"/>
      <c r="K85" s="81"/>
      <c r="L85" s="105"/>
      <c r="M85" s="105"/>
      <c r="N85" s="105"/>
      <c r="O85" s="40"/>
      <c r="P85" s="34" t="s">
        <v>368</v>
      </c>
      <c r="Q85" s="34" t="s">
        <v>369</v>
      </c>
      <c r="R85" s="34" t="s">
        <v>53</v>
      </c>
      <c r="S85" s="34">
        <v>0</v>
      </c>
      <c r="T85" s="34">
        <f t="shared" si="21"/>
        <v>1</v>
      </c>
      <c r="U85" s="75">
        <v>1</v>
      </c>
      <c r="V85" s="61">
        <v>1</v>
      </c>
      <c r="W85" s="76">
        <v>1</v>
      </c>
      <c r="X85" s="63"/>
      <c r="Y85" s="74">
        <v>1</v>
      </c>
      <c r="Z85" s="63"/>
      <c r="AA85" s="74">
        <v>1</v>
      </c>
      <c r="AB85" s="63"/>
      <c r="AC85" s="63">
        <f t="shared" si="17"/>
        <v>1</v>
      </c>
      <c r="AD85" s="63">
        <f t="shared" si="18"/>
        <v>1</v>
      </c>
      <c r="AE85" s="132"/>
      <c r="AF85" s="177" t="s">
        <v>296</v>
      </c>
    </row>
    <row r="86" spans="1:32" ht="102" customHeight="1" x14ac:dyDescent="0.3">
      <c r="A86" s="40"/>
      <c r="B86" s="40"/>
      <c r="C86" s="40"/>
      <c r="D86" s="40"/>
      <c r="E86" s="40"/>
      <c r="F86" s="40"/>
      <c r="G86" s="40"/>
      <c r="H86" s="40"/>
      <c r="I86" s="40"/>
      <c r="J86" s="178"/>
      <c r="K86" s="81"/>
      <c r="L86" s="105"/>
      <c r="M86" s="105"/>
      <c r="N86" s="105"/>
      <c r="O86" s="40"/>
      <c r="P86" s="34" t="s">
        <v>370</v>
      </c>
      <c r="Q86" s="34" t="s">
        <v>371</v>
      </c>
      <c r="R86" s="34" t="s">
        <v>53</v>
      </c>
      <c r="S86" s="34">
        <v>0</v>
      </c>
      <c r="T86" s="34">
        <f t="shared" si="21"/>
        <v>1</v>
      </c>
      <c r="U86" s="75">
        <v>1</v>
      </c>
      <c r="V86" s="61">
        <v>1</v>
      </c>
      <c r="W86" s="76">
        <v>1</v>
      </c>
      <c r="X86" s="63"/>
      <c r="Y86" s="74">
        <v>1</v>
      </c>
      <c r="Z86" s="63"/>
      <c r="AA86" s="74">
        <v>1</v>
      </c>
      <c r="AB86" s="63"/>
      <c r="AC86" s="63">
        <f t="shared" si="17"/>
        <v>1</v>
      </c>
      <c r="AD86" s="63">
        <f t="shared" si="18"/>
        <v>1</v>
      </c>
      <c r="AE86" s="132"/>
      <c r="AF86" s="177" t="s">
        <v>296</v>
      </c>
    </row>
    <row r="87" spans="1:32" ht="85.2" customHeight="1" x14ac:dyDescent="0.3">
      <c r="A87" s="40"/>
      <c r="B87" s="40"/>
      <c r="C87" s="40"/>
      <c r="D87" s="40"/>
      <c r="E87" s="40"/>
      <c r="F87" s="40"/>
      <c r="G87" s="40"/>
      <c r="H87" s="40"/>
      <c r="I87" s="40"/>
      <c r="J87" s="178"/>
      <c r="K87" s="81"/>
      <c r="L87" s="105"/>
      <c r="M87" s="105"/>
      <c r="N87" s="105"/>
      <c r="O87" s="40"/>
      <c r="P87" s="29" t="s">
        <v>372</v>
      </c>
      <c r="Q87" s="115" t="s">
        <v>373</v>
      </c>
      <c r="R87" s="34" t="s">
        <v>53</v>
      </c>
      <c r="S87" s="34">
        <v>94</v>
      </c>
      <c r="T87" s="74">
        <v>0.98</v>
      </c>
      <c r="U87" s="75">
        <v>0.95</v>
      </c>
      <c r="V87" s="61">
        <v>0.99</v>
      </c>
      <c r="W87" s="76">
        <v>0.96</v>
      </c>
      <c r="X87" s="63"/>
      <c r="Y87" s="74">
        <v>0.97</v>
      </c>
      <c r="Z87" s="63"/>
      <c r="AA87" s="74">
        <v>0.98</v>
      </c>
      <c r="AB87" s="63"/>
      <c r="AC87" s="63">
        <f t="shared" si="17"/>
        <v>0.98</v>
      </c>
      <c r="AD87" s="63">
        <f t="shared" si="18"/>
        <v>0.99</v>
      </c>
      <c r="AE87" s="132"/>
      <c r="AF87" s="177" t="s">
        <v>296</v>
      </c>
    </row>
    <row r="88" spans="1:32" ht="118.2" customHeight="1" x14ac:dyDescent="0.3">
      <c r="A88" s="45"/>
      <c r="B88" s="45"/>
      <c r="C88" s="45"/>
      <c r="D88" s="45"/>
      <c r="E88" s="45"/>
      <c r="F88" s="45"/>
      <c r="G88" s="45"/>
      <c r="H88" s="45"/>
      <c r="I88" s="45"/>
      <c r="J88" s="159"/>
      <c r="K88" s="71"/>
      <c r="L88" s="107"/>
      <c r="M88" s="107"/>
      <c r="N88" s="107"/>
      <c r="O88" s="45"/>
      <c r="P88" s="45"/>
      <c r="Q88" s="115" t="s">
        <v>374</v>
      </c>
      <c r="R88" s="34" t="s">
        <v>48</v>
      </c>
      <c r="S88" s="34">
        <v>0</v>
      </c>
      <c r="T88" s="34">
        <f t="shared" ref="T88:T90" si="22">V88</f>
        <v>0.3</v>
      </c>
      <c r="U88" s="75">
        <v>0.3</v>
      </c>
      <c r="V88" s="61">
        <v>0.3</v>
      </c>
      <c r="W88" s="76">
        <v>0.7</v>
      </c>
      <c r="X88" s="63"/>
      <c r="Y88" s="35">
        <v>0</v>
      </c>
      <c r="Z88" s="63"/>
      <c r="AA88" s="35">
        <v>0</v>
      </c>
      <c r="AB88" s="63"/>
      <c r="AC88" s="63">
        <f t="shared" si="17"/>
        <v>1</v>
      </c>
      <c r="AD88" s="63">
        <f t="shared" si="18"/>
        <v>0.3</v>
      </c>
      <c r="AE88" s="132"/>
      <c r="AF88" s="177" t="s">
        <v>296</v>
      </c>
    </row>
    <row r="89" spans="1:32" ht="143.4" customHeight="1" x14ac:dyDescent="0.3">
      <c r="A89" s="29" t="s">
        <v>210</v>
      </c>
      <c r="B89" s="29" t="s">
        <v>211</v>
      </c>
      <c r="C89" s="29" t="s">
        <v>212</v>
      </c>
      <c r="D89" s="29" t="s">
        <v>359</v>
      </c>
      <c r="E89" s="29" t="s">
        <v>375</v>
      </c>
      <c r="F89" s="29" t="s">
        <v>376</v>
      </c>
      <c r="G89" s="29" t="s">
        <v>377</v>
      </c>
      <c r="H89" s="118" t="s">
        <v>43</v>
      </c>
      <c r="I89" s="118" t="s">
        <v>378</v>
      </c>
      <c r="J89" s="66">
        <v>970702400</v>
      </c>
      <c r="K89" s="99">
        <v>927785732.66999996</v>
      </c>
      <c r="L89" s="118">
        <v>14971746119</v>
      </c>
      <c r="M89" s="118">
        <f>(L89*0.03)+L89</f>
        <v>15420898502.57</v>
      </c>
      <c r="N89" s="118">
        <f>(M89*0.03)+M89</f>
        <v>15883525457.6471</v>
      </c>
      <c r="O89" s="118" t="s">
        <v>379</v>
      </c>
      <c r="P89" s="179" t="s">
        <v>380</v>
      </c>
      <c r="Q89" s="115" t="s">
        <v>381</v>
      </c>
      <c r="R89" s="34" t="s">
        <v>48</v>
      </c>
      <c r="S89" s="34">
        <v>0</v>
      </c>
      <c r="T89" s="34">
        <f t="shared" si="22"/>
        <v>0.25</v>
      </c>
      <c r="U89" s="180">
        <v>0.25</v>
      </c>
      <c r="V89" s="61">
        <v>0.25</v>
      </c>
      <c r="W89" s="181">
        <v>0.25</v>
      </c>
      <c r="X89" s="34">
        <v>0</v>
      </c>
      <c r="Y89" s="182">
        <v>0.25</v>
      </c>
      <c r="Z89" s="34">
        <v>0</v>
      </c>
      <c r="AA89" s="182">
        <v>0.25</v>
      </c>
      <c r="AB89" s="34">
        <v>0</v>
      </c>
      <c r="AC89" s="63">
        <f t="shared" si="17"/>
        <v>1</v>
      </c>
      <c r="AD89" s="63">
        <f t="shared" si="18"/>
        <v>0.25</v>
      </c>
      <c r="AE89" s="132"/>
      <c r="AF89" s="177" t="s">
        <v>296</v>
      </c>
    </row>
    <row r="90" spans="1:32" ht="270.60000000000002" customHeight="1" x14ac:dyDescent="0.3">
      <c r="A90" s="40"/>
      <c r="B90" s="40"/>
      <c r="C90" s="40"/>
      <c r="D90" s="40"/>
      <c r="E90" s="40"/>
      <c r="F90" s="40"/>
      <c r="G90" s="40"/>
      <c r="H90" s="127"/>
      <c r="I90" s="127"/>
      <c r="J90" s="81"/>
      <c r="K90" s="104"/>
      <c r="L90" s="123"/>
      <c r="M90" s="123"/>
      <c r="N90" s="123"/>
      <c r="O90" s="123"/>
      <c r="P90" s="179" t="s">
        <v>382</v>
      </c>
      <c r="Q90" s="54" t="s">
        <v>383</v>
      </c>
      <c r="R90" s="34" t="s">
        <v>48</v>
      </c>
      <c r="S90" s="35">
        <v>0</v>
      </c>
      <c r="T90" s="34">
        <f t="shared" si="22"/>
        <v>1</v>
      </c>
      <c r="U90" s="149">
        <v>1</v>
      </c>
      <c r="V90" s="37">
        <v>1</v>
      </c>
      <c r="W90" s="38">
        <v>0</v>
      </c>
      <c r="X90" s="34">
        <v>0</v>
      </c>
      <c r="Y90" s="35">
        <v>1</v>
      </c>
      <c r="Z90" s="34">
        <v>0</v>
      </c>
      <c r="AA90" s="35">
        <v>0</v>
      </c>
      <c r="AB90" s="34">
        <v>0</v>
      </c>
      <c r="AC90" s="35">
        <f t="shared" si="17"/>
        <v>2</v>
      </c>
      <c r="AD90" s="35">
        <f t="shared" si="18"/>
        <v>1</v>
      </c>
      <c r="AE90" s="132"/>
      <c r="AF90" s="177" t="s">
        <v>296</v>
      </c>
    </row>
    <row r="91" spans="1:32" ht="157.19999999999999" customHeight="1" x14ac:dyDescent="0.3">
      <c r="A91" s="40"/>
      <c r="B91" s="40"/>
      <c r="C91" s="40"/>
      <c r="D91" s="40"/>
      <c r="E91" s="40"/>
      <c r="F91" s="40"/>
      <c r="G91" s="40"/>
      <c r="H91" s="183" t="s">
        <v>43</v>
      </c>
      <c r="I91" s="183"/>
      <c r="J91" s="81"/>
      <c r="K91" s="104"/>
      <c r="L91" s="123"/>
      <c r="M91" s="123"/>
      <c r="N91" s="123"/>
      <c r="O91" s="123"/>
      <c r="P91" s="73" t="s">
        <v>382</v>
      </c>
      <c r="Q91" s="31" t="s">
        <v>384</v>
      </c>
      <c r="R91" s="29" t="s">
        <v>48</v>
      </c>
      <c r="S91" s="129">
        <v>0</v>
      </c>
      <c r="T91" s="29">
        <v>0</v>
      </c>
      <c r="U91" s="184" t="s">
        <v>43</v>
      </c>
      <c r="V91" s="185" t="s">
        <v>43</v>
      </c>
      <c r="W91" s="186">
        <v>1</v>
      </c>
      <c r="X91" s="34"/>
      <c r="Y91" s="129">
        <v>0</v>
      </c>
      <c r="Z91" s="34"/>
      <c r="AA91" s="129">
        <v>1</v>
      </c>
      <c r="AB91" s="34"/>
      <c r="AC91" s="129">
        <v>2</v>
      </c>
      <c r="AD91" s="129">
        <v>0</v>
      </c>
      <c r="AE91" s="132"/>
      <c r="AF91" s="177" t="s">
        <v>296</v>
      </c>
    </row>
    <row r="92" spans="1:32" ht="180.6" customHeight="1" x14ac:dyDescent="0.3">
      <c r="A92" s="45"/>
      <c r="B92" s="45"/>
      <c r="C92" s="45"/>
      <c r="D92" s="45"/>
      <c r="E92" s="45"/>
      <c r="F92" s="45"/>
      <c r="G92" s="45"/>
      <c r="H92" s="183" t="s">
        <v>43</v>
      </c>
      <c r="I92" s="183"/>
      <c r="J92" s="71"/>
      <c r="K92" s="106"/>
      <c r="L92" s="127"/>
      <c r="M92" s="127"/>
      <c r="N92" s="127"/>
      <c r="O92" s="127"/>
      <c r="P92" s="90"/>
      <c r="Q92" s="47"/>
      <c r="R92" s="45"/>
      <c r="S92" s="136"/>
      <c r="T92" s="45"/>
      <c r="U92" s="187"/>
      <c r="V92" s="188"/>
      <c r="W92" s="189"/>
      <c r="X92" s="34"/>
      <c r="Y92" s="136"/>
      <c r="Z92" s="34"/>
      <c r="AA92" s="136"/>
      <c r="AB92" s="34"/>
      <c r="AC92" s="136"/>
      <c r="AD92" s="136"/>
      <c r="AE92" s="136"/>
      <c r="AF92" s="177" t="s">
        <v>296</v>
      </c>
    </row>
    <row r="93" spans="1:32" ht="409.6" customHeight="1" x14ac:dyDescent="0.3">
      <c r="A93" s="34" t="s">
        <v>210</v>
      </c>
      <c r="B93" s="34" t="s">
        <v>211</v>
      </c>
      <c r="C93" s="34" t="s">
        <v>212</v>
      </c>
      <c r="D93" s="34" t="s">
        <v>359</v>
      </c>
      <c r="E93" s="34" t="s">
        <v>385</v>
      </c>
      <c r="F93" s="34" t="s">
        <v>386</v>
      </c>
      <c r="G93" s="34" t="s">
        <v>387</v>
      </c>
      <c r="H93" s="34" t="s">
        <v>43</v>
      </c>
      <c r="I93" s="34" t="s">
        <v>388</v>
      </c>
      <c r="J93" s="52">
        <v>1377233907</v>
      </c>
      <c r="K93" s="53">
        <v>1326789472.3299999</v>
      </c>
      <c r="L93" s="54">
        <v>2481012000</v>
      </c>
      <c r="M93" s="54">
        <f>(L93*0.03)+L93</f>
        <v>2555442360</v>
      </c>
      <c r="N93" s="54">
        <f>(M93*0.03)+M93</f>
        <v>2632105630.8000002</v>
      </c>
      <c r="O93" s="34" t="s">
        <v>218</v>
      </c>
      <c r="P93" s="34" t="s">
        <v>389</v>
      </c>
      <c r="Q93" s="54" t="s">
        <v>390</v>
      </c>
      <c r="R93" s="34" t="s">
        <v>53</v>
      </c>
      <c r="S93" s="74">
        <v>1</v>
      </c>
      <c r="T93" s="74">
        <v>1</v>
      </c>
      <c r="U93" s="75">
        <v>1</v>
      </c>
      <c r="V93" s="61">
        <v>1</v>
      </c>
      <c r="W93" s="76">
        <v>1</v>
      </c>
      <c r="X93" s="63"/>
      <c r="Y93" s="74">
        <v>1</v>
      </c>
      <c r="Z93" s="63"/>
      <c r="AA93" s="74">
        <v>1</v>
      </c>
      <c r="AB93" s="63"/>
      <c r="AC93" s="63">
        <f t="shared" si="17"/>
        <v>1</v>
      </c>
      <c r="AD93" s="63">
        <f t="shared" si="18"/>
        <v>1</v>
      </c>
      <c r="AE93" s="34" t="s">
        <v>391</v>
      </c>
      <c r="AF93" s="190" t="s">
        <v>391</v>
      </c>
    </row>
    <row r="94" spans="1:32" ht="20.399999999999999" customHeight="1" x14ac:dyDescent="0.3">
      <c r="J94" s="191">
        <f>SUBTOTAL(9,J10:J93)</f>
        <v>1303511013887.6699</v>
      </c>
      <c r="K94" s="191">
        <f>SUBTOTAL(9,K10:K93)</f>
        <v>1151553648057.75</v>
      </c>
      <c r="L94" s="191">
        <f>SUBTOTAL(9,L10:L93)</f>
        <v>2973578828258</v>
      </c>
      <c r="M94" s="191">
        <f>SUBTOTAL(9,M10:M93)</f>
        <v>2562718237125.5801</v>
      </c>
      <c r="N94" s="191">
        <f>SUBTOTAL(9,N10:N93)</f>
        <v>2638875804239.3467</v>
      </c>
      <c r="Q94" s="191"/>
    </row>
    <row r="95" spans="1:32" ht="20.399999999999999" customHeight="1" x14ac:dyDescent="0.3">
      <c r="Q95" s="191"/>
    </row>
    <row r="96" spans="1:32" ht="20.399999999999999" customHeight="1" x14ac:dyDescent="0.3">
      <c r="Q96" s="191"/>
    </row>
    <row r="98" spans="1:32" x14ac:dyDescent="0.3">
      <c r="U98" s="193"/>
    </row>
    <row r="99" spans="1:32" x14ac:dyDescent="0.3">
      <c r="U99" s="193"/>
    </row>
    <row r="100" spans="1:32" x14ac:dyDescent="0.3">
      <c r="U100" s="193"/>
    </row>
    <row r="101" spans="1:32" x14ac:dyDescent="0.3">
      <c r="U101" s="193"/>
    </row>
    <row r="105" spans="1:32" s="6" customFormat="1" ht="20.399999999999999" x14ac:dyDescent="0.3">
      <c r="A105" s="7"/>
      <c r="B105" s="7"/>
      <c r="C105" s="7"/>
      <c r="D105" s="7"/>
      <c r="E105" s="7"/>
      <c r="F105" s="7"/>
      <c r="G105" s="7"/>
      <c r="H105" s="7"/>
      <c r="I105" s="7"/>
      <c r="J105" s="191"/>
      <c r="K105" s="191"/>
      <c r="L105" s="191"/>
      <c r="M105" s="191"/>
      <c r="N105" s="191"/>
      <c r="O105" s="191"/>
      <c r="P105" s="191"/>
      <c r="Q105" s="192"/>
      <c r="R105" s="7"/>
      <c r="S105" s="7"/>
      <c r="T105" s="7"/>
      <c r="U105" s="7"/>
      <c r="V105" s="7"/>
      <c r="W105" s="7"/>
      <c r="X105" s="7"/>
      <c r="Y105" s="7"/>
      <c r="Z105" s="7"/>
      <c r="AA105" s="7"/>
      <c r="AB105" s="7"/>
      <c r="AC105" s="7"/>
      <c r="AD105" s="7"/>
      <c r="AE105" s="7"/>
      <c r="AF105" s="7"/>
    </row>
    <row r="106" spans="1:32" s="6" customFormat="1" ht="20.399999999999999" x14ac:dyDescent="0.3">
      <c r="A106" s="7"/>
      <c r="B106" s="7"/>
      <c r="C106" s="7"/>
      <c r="D106" s="7"/>
      <c r="E106" s="7"/>
      <c r="F106" s="7"/>
      <c r="G106" s="7"/>
      <c r="H106" s="7"/>
      <c r="I106" s="7"/>
      <c r="J106" s="191"/>
      <c r="K106" s="191"/>
      <c r="L106" s="191"/>
      <c r="M106" s="191"/>
      <c r="N106" s="191"/>
      <c r="O106" s="191"/>
      <c r="P106" s="191"/>
      <c r="Q106" s="192"/>
      <c r="R106" s="7"/>
      <c r="S106" s="7"/>
      <c r="T106" s="7"/>
      <c r="U106" s="7"/>
      <c r="V106" s="7"/>
      <c r="W106" s="7"/>
      <c r="X106" s="7"/>
      <c r="Y106" s="7"/>
      <c r="Z106" s="7"/>
      <c r="AA106" s="7"/>
      <c r="AB106" s="7"/>
      <c r="AC106" s="7"/>
      <c r="AD106" s="7"/>
      <c r="AE106" s="7"/>
      <c r="AF106" s="7"/>
    </row>
    <row r="107" spans="1:32" s="6" customFormat="1" ht="20.399999999999999" x14ac:dyDescent="0.3">
      <c r="A107" s="7"/>
      <c r="B107" s="7"/>
      <c r="C107" s="7"/>
      <c r="D107" s="7"/>
      <c r="E107" s="7"/>
      <c r="F107" s="7"/>
      <c r="G107" s="7"/>
      <c r="H107" s="7"/>
      <c r="I107" s="7"/>
      <c r="J107" s="191"/>
      <c r="K107" s="191"/>
      <c r="L107" s="191"/>
      <c r="M107" s="191"/>
      <c r="N107" s="191"/>
      <c r="O107" s="191"/>
      <c r="P107" s="191"/>
      <c r="Q107" s="192"/>
      <c r="R107" s="7"/>
      <c r="S107" s="7"/>
      <c r="T107" s="7"/>
      <c r="U107" s="7"/>
      <c r="V107" s="7"/>
      <c r="W107" s="7"/>
      <c r="X107" s="7"/>
      <c r="Y107" s="7"/>
      <c r="Z107" s="7"/>
      <c r="AA107" s="7"/>
      <c r="AB107" s="7"/>
      <c r="AC107" s="7"/>
      <c r="AD107" s="7"/>
      <c r="AE107" s="7"/>
      <c r="AF107" s="7"/>
    </row>
  </sheetData>
  <autoFilter ref="A9:AF93" xr:uid="{D89CA76A-1120-4A5E-BB1C-5C1EFCE0E4AC}"/>
  <mergeCells count="355">
    <mergeCell ref="AA91:AA92"/>
    <mergeCell ref="AC91:AC92"/>
    <mergeCell ref="AD91:AD92"/>
    <mergeCell ref="S91:S92"/>
    <mergeCell ref="T91:T92"/>
    <mergeCell ref="U91:U92"/>
    <mergeCell ref="V91:V92"/>
    <mergeCell ref="W91:W92"/>
    <mergeCell ref="Y91:Y92"/>
    <mergeCell ref="M89:M92"/>
    <mergeCell ref="N89:N92"/>
    <mergeCell ref="O89:O92"/>
    <mergeCell ref="P91:P92"/>
    <mergeCell ref="Q91:Q92"/>
    <mergeCell ref="R91:R92"/>
    <mergeCell ref="G89:G92"/>
    <mergeCell ref="H89:H90"/>
    <mergeCell ref="I89:I90"/>
    <mergeCell ref="J89:J92"/>
    <mergeCell ref="K89:K92"/>
    <mergeCell ref="L89:L92"/>
    <mergeCell ref="N83:N88"/>
    <mergeCell ref="O83:O88"/>
    <mergeCell ref="AE83:AE92"/>
    <mergeCell ref="P87:P88"/>
    <mergeCell ref="A89:A92"/>
    <mergeCell ref="B89:B92"/>
    <mergeCell ref="C89:C92"/>
    <mergeCell ref="D89:D92"/>
    <mergeCell ref="E89:E92"/>
    <mergeCell ref="F89:F92"/>
    <mergeCell ref="H83:H88"/>
    <mergeCell ref="I83:I88"/>
    <mergeCell ref="J83:J88"/>
    <mergeCell ref="K83:K88"/>
    <mergeCell ref="L83:L88"/>
    <mergeCell ref="M83:M88"/>
    <mergeCell ref="N79:N80"/>
    <mergeCell ref="O79:O80"/>
    <mergeCell ref="AE79:AE80"/>
    <mergeCell ref="A83:A88"/>
    <mergeCell ref="B83:B88"/>
    <mergeCell ref="C83:C88"/>
    <mergeCell ref="D83:D88"/>
    <mergeCell ref="E83:E88"/>
    <mergeCell ref="F83:F88"/>
    <mergeCell ref="G83:G88"/>
    <mergeCell ref="H79:H80"/>
    <mergeCell ref="I79:I80"/>
    <mergeCell ref="J79:J80"/>
    <mergeCell ref="K79:K80"/>
    <mergeCell ref="L79:L80"/>
    <mergeCell ref="M79:M80"/>
    <mergeCell ref="M75:M78"/>
    <mergeCell ref="N75:N78"/>
    <mergeCell ref="O75:O78"/>
    <mergeCell ref="A79:A80"/>
    <mergeCell ref="B79:B80"/>
    <mergeCell ref="C79:C80"/>
    <mergeCell ref="D79:D80"/>
    <mergeCell ref="E79:E80"/>
    <mergeCell ref="F79:F80"/>
    <mergeCell ref="G79:G80"/>
    <mergeCell ref="G75:G78"/>
    <mergeCell ref="H75:H78"/>
    <mergeCell ref="I75:I78"/>
    <mergeCell ref="J75:J78"/>
    <mergeCell ref="K75:K78"/>
    <mergeCell ref="L75:L78"/>
    <mergeCell ref="M73:M74"/>
    <mergeCell ref="N73:N74"/>
    <mergeCell ref="O73:O74"/>
    <mergeCell ref="AE73:AE78"/>
    <mergeCell ref="A75:A78"/>
    <mergeCell ref="B75:B78"/>
    <mergeCell ref="C75:C78"/>
    <mergeCell ref="D75:D78"/>
    <mergeCell ref="E75:E78"/>
    <mergeCell ref="F75:F78"/>
    <mergeCell ref="G73:G74"/>
    <mergeCell ref="H73:H74"/>
    <mergeCell ref="I73:I74"/>
    <mergeCell ref="J73:J74"/>
    <mergeCell ref="K73:K74"/>
    <mergeCell ref="L73:L74"/>
    <mergeCell ref="M69:M70"/>
    <mergeCell ref="N69:N70"/>
    <mergeCell ref="O69:O70"/>
    <mergeCell ref="AE69:AE70"/>
    <mergeCell ref="A73:A74"/>
    <mergeCell ref="B73:B74"/>
    <mergeCell ref="C73:C74"/>
    <mergeCell ref="D73:D74"/>
    <mergeCell ref="E73:E74"/>
    <mergeCell ref="F73:F74"/>
    <mergeCell ref="G69:G70"/>
    <mergeCell ref="H69:H70"/>
    <mergeCell ref="I69:I70"/>
    <mergeCell ref="J69:J70"/>
    <mergeCell ref="K69:K70"/>
    <mergeCell ref="L69:L70"/>
    <mergeCell ref="M67:M68"/>
    <mergeCell ref="N67:N68"/>
    <mergeCell ref="O67:O68"/>
    <mergeCell ref="AE67:AE68"/>
    <mergeCell ref="A69:A70"/>
    <mergeCell ref="B69:B70"/>
    <mergeCell ref="C69:C70"/>
    <mergeCell ref="D69:D70"/>
    <mergeCell ref="E69:E70"/>
    <mergeCell ref="F69:F70"/>
    <mergeCell ref="G67:G68"/>
    <mergeCell ref="H67:H68"/>
    <mergeCell ref="I67:I68"/>
    <mergeCell ref="J67:J68"/>
    <mergeCell ref="K67:K68"/>
    <mergeCell ref="L67:L68"/>
    <mergeCell ref="A67:A68"/>
    <mergeCell ref="B67:B68"/>
    <mergeCell ref="C67:C68"/>
    <mergeCell ref="D67:D68"/>
    <mergeCell ref="E67:E68"/>
    <mergeCell ref="F67:F68"/>
    <mergeCell ref="M60:M63"/>
    <mergeCell ref="N60:N63"/>
    <mergeCell ref="O60:O63"/>
    <mergeCell ref="AE60:AE63"/>
    <mergeCell ref="P62:P63"/>
    <mergeCell ref="AE64:AE65"/>
    <mergeCell ref="G60:G63"/>
    <mergeCell ref="H60:H63"/>
    <mergeCell ref="I60:I63"/>
    <mergeCell ref="J60:J63"/>
    <mergeCell ref="K60:K63"/>
    <mergeCell ref="L60:L63"/>
    <mergeCell ref="M57:M59"/>
    <mergeCell ref="N57:N59"/>
    <mergeCell ref="O57:O59"/>
    <mergeCell ref="AE57:AE59"/>
    <mergeCell ref="A60:A63"/>
    <mergeCell ref="B60:B63"/>
    <mergeCell ref="C60:C63"/>
    <mergeCell ref="D60:D63"/>
    <mergeCell ref="E60:E63"/>
    <mergeCell ref="F60:F63"/>
    <mergeCell ref="G57:G59"/>
    <mergeCell ref="H57:H59"/>
    <mergeCell ref="I57:I59"/>
    <mergeCell ref="J57:J59"/>
    <mergeCell ref="K57:K59"/>
    <mergeCell ref="L57:L59"/>
    <mergeCell ref="N47:N56"/>
    <mergeCell ref="O47:O56"/>
    <mergeCell ref="AE47:AE56"/>
    <mergeCell ref="P54:P55"/>
    <mergeCell ref="A57:A59"/>
    <mergeCell ref="B57:B59"/>
    <mergeCell ref="C57:C59"/>
    <mergeCell ref="D57:D59"/>
    <mergeCell ref="E57:E59"/>
    <mergeCell ref="F57:F59"/>
    <mergeCell ref="H47:H56"/>
    <mergeCell ref="I47:I56"/>
    <mergeCell ref="J47:J56"/>
    <mergeCell ref="K47:K56"/>
    <mergeCell ref="L47:L56"/>
    <mergeCell ref="M47:M56"/>
    <mergeCell ref="N44:N46"/>
    <mergeCell ref="O44:O46"/>
    <mergeCell ref="AE44:AE46"/>
    <mergeCell ref="A47:A56"/>
    <mergeCell ref="B47:B56"/>
    <mergeCell ref="C47:C56"/>
    <mergeCell ref="D47:D56"/>
    <mergeCell ref="E47:E56"/>
    <mergeCell ref="F47:F56"/>
    <mergeCell ref="G47:G56"/>
    <mergeCell ref="H44:H46"/>
    <mergeCell ref="I44:I46"/>
    <mergeCell ref="J44:J46"/>
    <mergeCell ref="K44:K46"/>
    <mergeCell ref="L44:L46"/>
    <mergeCell ref="M44:M46"/>
    <mergeCell ref="N41:N43"/>
    <mergeCell ref="O41:O43"/>
    <mergeCell ref="AE41:AE43"/>
    <mergeCell ref="A44:A46"/>
    <mergeCell ref="B44:B46"/>
    <mergeCell ref="C44:C46"/>
    <mergeCell ref="D44:D46"/>
    <mergeCell ref="E44:E46"/>
    <mergeCell ref="F44:F46"/>
    <mergeCell ref="G44:G46"/>
    <mergeCell ref="H41:H43"/>
    <mergeCell ref="I41:I43"/>
    <mergeCell ref="J41:J43"/>
    <mergeCell ref="K41:K43"/>
    <mergeCell ref="L41:L43"/>
    <mergeCell ref="M41:M43"/>
    <mergeCell ref="N35:N37"/>
    <mergeCell ref="O35:O37"/>
    <mergeCell ref="AE35:AE38"/>
    <mergeCell ref="A41:A43"/>
    <mergeCell ref="B41:B43"/>
    <mergeCell ref="C41:C43"/>
    <mergeCell ref="D41:D43"/>
    <mergeCell ref="E41:E43"/>
    <mergeCell ref="F41:F43"/>
    <mergeCell ref="G41:G43"/>
    <mergeCell ref="H35:H37"/>
    <mergeCell ref="I35:I37"/>
    <mergeCell ref="J35:J37"/>
    <mergeCell ref="K35:K37"/>
    <mergeCell ref="L35:L37"/>
    <mergeCell ref="M35:M37"/>
    <mergeCell ref="N33:N34"/>
    <mergeCell ref="O33:O34"/>
    <mergeCell ref="AE33:AE34"/>
    <mergeCell ref="A35:A37"/>
    <mergeCell ref="B35:B37"/>
    <mergeCell ref="C35:C37"/>
    <mergeCell ref="D35:D37"/>
    <mergeCell ref="E35:E37"/>
    <mergeCell ref="F35:F37"/>
    <mergeCell ref="G35:G37"/>
    <mergeCell ref="H33:H34"/>
    <mergeCell ref="I33:I34"/>
    <mergeCell ref="J33:J34"/>
    <mergeCell ref="K33:K34"/>
    <mergeCell ref="L33:L34"/>
    <mergeCell ref="M33:M34"/>
    <mergeCell ref="M31:M32"/>
    <mergeCell ref="N31:N32"/>
    <mergeCell ref="O31:O32"/>
    <mergeCell ref="A33:A34"/>
    <mergeCell ref="B33:B34"/>
    <mergeCell ref="C33:C34"/>
    <mergeCell ref="D33:D34"/>
    <mergeCell ref="E33:E34"/>
    <mergeCell ref="F33:F34"/>
    <mergeCell ref="G33:G34"/>
    <mergeCell ref="G31:G32"/>
    <mergeCell ref="H31:H32"/>
    <mergeCell ref="I31:I32"/>
    <mergeCell ref="J31:J32"/>
    <mergeCell ref="K31:K32"/>
    <mergeCell ref="L31:L32"/>
    <mergeCell ref="M28:M30"/>
    <mergeCell ref="N28:N30"/>
    <mergeCell ref="O28:O30"/>
    <mergeCell ref="AE28:AE32"/>
    <mergeCell ref="A31:A32"/>
    <mergeCell ref="B31:B32"/>
    <mergeCell ref="C31:C32"/>
    <mergeCell ref="D31:D32"/>
    <mergeCell ref="E31:E32"/>
    <mergeCell ref="F31:F32"/>
    <mergeCell ref="G28:G30"/>
    <mergeCell ref="H28:H30"/>
    <mergeCell ref="I28:I30"/>
    <mergeCell ref="J28:J30"/>
    <mergeCell ref="K28:K30"/>
    <mergeCell ref="L28:L30"/>
    <mergeCell ref="M22:M25"/>
    <mergeCell ref="N22:N25"/>
    <mergeCell ref="O22:O25"/>
    <mergeCell ref="AE22:AE25"/>
    <mergeCell ref="A28:A30"/>
    <mergeCell ref="B28:B30"/>
    <mergeCell ref="C28:C30"/>
    <mergeCell ref="D28:D30"/>
    <mergeCell ref="E28:E30"/>
    <mergeCell ref="F28:F30"/>
    <mergeCell ref="G22:G25"/>
    <mergeCell ref="H22:H25"/>
    <mergeCell ref="I22:I25"/>
    <mergeCell ref="J22:J25"/>
    <mergeCell ref="K22:K25"/>
    <mergeCell ref="L22:L25"/>
    <mergeCell ref="A22:A25"/>
    <mergeCell ref="B22:B25"/>
    <mergeCell ref="C22:C25"/>
    <mergeCell ref="D22:D25"/>
    <mergeCell ref="E22:E25"/>
    <mergeCell ref="F22:F25"/>
    <mergeCell ref="L20:L21"/>
    <mergeCell ref="M20:M21"/>
    <mergeCell ref="N20:N21"/>
    <mergeCell ref="O20:O21"/>
    <mergeCell ref="P20:P21"/>
    <mergeCell ref="AE20:AE21"/>
    <mergeCell ref="F20:F21"/>
    <mergeCell ref="G20:G21"/>
    <mergeCell ref="H20:H21"/>
    <mergeCell ref="I20:I21"/>
    <mergeCell ref="J20:J21"/>
    <mergeCell ref="K20:K21"/>
    <mergeCell ref="L16:L18"/>
    <mergeCell ref="M16:M18"/>
    <mergeCell ref="N16:N18"/>
    <mergeCell ref="O16:O18"/>
    <mergeCell ref="P17:P18"/>
    <mergeCell ref="A20:A21"/>
    <mergeCell ref="B20:B21"/>
    <mergeCell ref="C20:C21"/>
    <mergeCell ref="D20:D21"/>
    <mergeCell ref="E20:E21"/>
    <mergeCell ref="F16:F18"/>
    <mergeCell ref="G16:G18"/>
    <mergeCell ref="H16:H18"/>
    <mergeCell ref="I16:I18"/>
    <mergeCell ref="J16:J18"/>
    <mergeCell ref="K16:K18"/>
    <mergeCell ref="M13:M14"/>
    <mergeCell ref="N13:N14"/>
    <mergeCell ref="O13:O14"/>
    <mergeCell ref="P13:P14"/>
    <mergeCell ref="AE13:AE19"/>
    <mergeCell ref="A16:A18"/>
    <mergeCell ref="B16:B18"/>
    <mergeCell ref="C16:C18"/>
    <mergeCell ref="D16:D18"/>
    <mergeCell ref="E16:E18"/>
    <mergeCell ref="G13:G14"/>
    <mergeCell ref="H13:H14"/>
    <mergeCell ref="I13:I14"/>
    <mergeCell ref="J13:J14"/>
    <mergeCell ref="K13:K14"/>
    <mergeCell ref="L13:L14"/>
    <mergeCell ref="N10:N12"/>
    <mergeCell ref="O10:O12"/>
    <mergeCell ref="P10:P11"/>
    <mergeCell ref="AE10:AE12"/>
    <mergeCell ref="A13:A14"/>
    <mergeCell ref="B13:B14"/>
    <mergeCell ref="C13:C14"/>
    <mergeCell ref="D13:D14"/>
    <mergeCell ref="E13:E14"/>
    <mergeCell ref="F13:F14"/>
    <mergeCell ref="H10:H12"/>
    <mergeCell ref="I10:I12"/>
    <mergeCell ref="J10:J12"/>
    <mergeCell ref="K10:K12"/>
    <mergeCell ref="L10:L12"/>
    <mergeCell ref="M10:M12"/>
    <mergeCell ref="A7:AE7"/>
    <mergeCell ref="J8:K8"/>
    <mergeCell ref="U8:V8"/>
    <mergeCell ref="A10:A12"/>
    <mergeCell ref="B10:B12"/>
    <mergeCell ref="C10:C12"/>
    <mergeCell ref="D10:D12"/>
    <mergeCell ref="E10:E12"/>
    <mergeCell ref="F10:F12"/>
    <mergeCell ref="G10:G12"/>
  </mergeCells>
  <printOptions horizontalCentered="1" verticalCentered="1"/>
  <pageMargins left="0.39370078740157483" right="0.39370078740157483" top="0.39370078740157483" bottom="0.39370078740157483" header="0.39370078740157483" footer="0.31496062992125984"/>
  <pageSetup paperSize="5" scale="17" fitToHeight="0" orientation="landscape" r:id="rId1"/>
  <rowBreaks count="1" manualBreakCount="1">
    <brk id="26"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PEI 2024</vt:lpstr>
      <vt:lpstr>'PEI 2024'!Área_de_impresión</vt:lpstr>
      <vt:lpstr>'PEI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monroy</dc:creator>
  <cp:lastModifiedBy>carolina monroy</cp:lastModifiedBy>
  <dcterms:created xsi:type="dcterms:W3CDTF">2024-02-01T15:26:40Z</dcterms:created>
  <dcterms:modified xsi:type="dcterms:W3CDTF">2024-02-01T15:29:18Z</dcterms:modified>
</cp:coreProperties>
</file>