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mintic-my.sharepoint.com/personal/cbernal_mintic_gov_co/Documents/Escritorio/CARO BERNAL/OCI 2024/SEGUIMIENTOS DE LEY-2024/PROGRAMA DE TRANSPARENCIA Y ÉTICA PÚBLICA-2024/SEGUNDO MONITOREO/"/>
    </mc:Choice>
  </mc:AlternateContent>
  <xr:revisionPtr revIDLastSave="0" documentId="8_{46DDD61E-B2F6-41A3-B333-39F4886E1636}" xr6:coauthVersionLast="47" xr6:coauthVersionMax="47" xr10:uidLastSave="{00000000-0000-0000-0000-000000000000}"/>
  <workbookProtection workbookAlgorithmName="SHA-512" workbookHashValue="x38H7X0XaJWM1i6q3CHscL3TYEVVMNoxgqrsy67zNbC3/hiBZ8PAcosTwh++fxIRuaAdmFVB9GjoVUE3RRY79A==" workbookSaltValue="qZSW766/sWvZ4dmNTMsZCg==" workbookSpinCount="100000" lockStructure="1"/>
  <bookViews>
    <workbookView xWindow="-120" yWindow="-120" windowWidth="20730" windowHeight="11040" xr2:uid="{6A0C1C52-BD45-AE4F-8069-965CA1403A45}"/>
  </bookViews>
  <sheets>
    <sheet name="PTEP 2024" sheetId="1" r:id="rId1"/>
    <sheet name="Hoja1" sheetId="4" r:id="rId2"/>
    <sheet name="Porcentaje cumplimiento" sheetId="2" state="hidden" r:id="rId3"/>
    <sheet name="Hoja2" sheetId="3" state="hidden" r:id="rId4"/>
  </sheets>
  <definedNames>
    <definedName name="_xlnm._FilterDatabase" localSheetId="2" hidden="1">'Porcentaje cumplimiento'!$A$8:$H$9</definedName>
    <definedName name="_xlnm._FilterDatabase" localSheetId="0" hidden="1">'PTEP 2024'!$A$5:$G$85</definedName>
    <definedName name="_xlnm.Print_Area" localSheetId="0">'PTEP 2024'!$A$2:$K$85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7" i="1" l="1"/>
  <c r="E11" i="4"/>
  <c r="F11" i="4"/>
  <c r="G11" i="4"/>
  <c r="D11" i="4"/>
  <c r="C11" i="4"/>
  <c r="M70" i="1"/>
  <c r="O70" i="1" s="1"/>
  <c r="N56" i="1"/>
  <c r="M25" i="1"/>
  <c r="O25" i="1" s="1"/>
  <c r="N25" i="1"/>
  <c r="M24" i="1"/>
  <c r="O24" i="1" s="1"/>
  <c r="N24" i="1"/>
  <c r="N23" i="1"/>
  <c r="M23" i="1"/>
  <c r="O23" i="1" s="1"/>
  <c r="O22" i="1"/>
  <c r="N22" i="1"/>
  <c r="M20" i="1"/>
  <c r="O20" i="1" s="1"/>
  <c r="N20" i="1"/>
  <c r="N21" i="1"/>
  <c r="M21" i="1"/>
  <c r="O21" i="1" s="1"/>
  <c r="M46" i="1"/>
  <c r="O46" i="1" s="1"/>
  <c r="M38" i="1"/>
  <c r="O38" i="1" s="1"/>
  <c r="M37" i="1"/>
  <c r="O37" i="1" s="1"/>
  <c r="M36" i="1"/>
  <c r="O36" i="1" s="1"/>
  <c r="M77" i="1"/>
  <c r="O77" i="1" s="1"/>
  <c r="M74" i="1"/>
  <c r="O74" i="1" s="1"/>
  <c r="M73" i="1"/>
  <c r="O73" i="1" s="1"/>
  <c r="M51" i="1"/>
  <c r="O51" i="1" s="1"/>
  <c r="M47" i="1"/>
  <c r="O47" i="1" s="1"/>
  <c r="M35" i="1"/>
  <c r="O35" i="1" s="1"/>
  <c r="M52" i="1"/>
  <c r="O52" i="1" s="1"/>
  <c r="M28" i="1"/>
  <c r="O28" i="1" s="1"/>
  <c r="M53" i="1"/>
  <c r="O53" i="1" s="1"/>
  <c r="I62" i="1"/>
  <c r="M62" i="1"/>
  <c r="M78" i="1"/>
  <c r="O78" i="1" s="1"/>
  <c r="M18" i="1"/>
  <c r="O18" i="1" s="1"/>
  <c r="O17" i="1"/>
  <c r="M16" i="1"/>
  <c r="O16" i="1" s="1"/>
  <c r="M44" i="1"/>
  <c r="O44" i="1" s="1"/>
  <c r="M43" i="1"/>
  <c r="O43" i="1" s="1"/>
  <c r="M42" i="1"/>
  <c r="O42" i="1" s="1"/>
  <c r="M63" i="1"/>
  <c r="M81" i="1"/>
  <c r="O81" i="1" s="1"/>
  <c r="I19" i="1"/>
  <c r="M19" i="1"/>
  <c r="M9" i="1"/>
  <c r="O9" i="1" s="1"/>
  <c r="M8" i="1"/>
  <c r="O8" i="1" s="1"/>
  <c r="I33" i="1"/>
  <c r="N33" i="1"/>
  <c r="M33" i="1"/>
  <c r="M59" i="1"/>
  <c r="O59" i="1" s="1"/>
  <c r="M57" i="1"/>
  <c r="O57" i="1" s="1"/>
  <c r="M56" i="1"/>
  <c r="O56" i="1" s="1"/>
  <c r="L55" i="1"/>
  <c r="M55" i="1" s="1"/>
  <c r="O55" i="1" s="1"/>
  <c r="M54" i="1"/>
  <c r="O54" i="1" s="1"/>
  <c r="M58" i="1"/>
  <c r="O58" i="1" s="1"/>
  <c r="M60" i="1"/>
  <c r="O60" i="1" s="1"/>
  <c r="M61" i="1"/>
  <c r="O61" i="1" s="1"/>
  <c r="O63" i="1"/>
  <c r="M64" i="1"/>
  <c r="O64" i="1" s="1"/>
  <c r="M65" i="1"/>
  <c r="O65" i="1" s="1"/>
  <c r="M66" i="1"/>
  <c r="O66" i="1" s="1"/>
  <c r="M67" i="1"/>
  <c r="O67" i="1" s="1"/>
  <c r="M68" i="1"/>
  <c r="O68" i="1" s="1"/>
  <c r="M69" i="1"/>
  <c r="O69" i="1" s="1"/>
  <c r="M71" i="1"/>
  <c r="O71" i="1" s="1"/>
  <c r="M72" i="1"/>
  <c r="O72" i="1" s="1"/>
  <c r="M75" i="1"/>
  <c r="O75" i="1" s="1"/>
  <c r="M76" i="1"/>
  <c r="O76" i="1" s="1"/>
  <c r="M79" i="1"/>
  <c r="O79" i="1" s="1"/>
  <c r="M80" i="1"/>
  <c r="O80" i="1" s="1"/>
  <c r="M45" i="1"/>
  <c r="O45" i="1" s="1"/>
  <c r="M34" i="1"/>
  <c r="O34" i="1" s="1"/>
  <c r="O32" i="1"/>
  <c r="M15" i="1"/>
  <c r="O15" i="1" s="1"/>
  <c r="M14" i="1"/>
  <c r="O14" i="1" s="1"/>
  <c r="M10" i="1"/>
  <c r="O10" i="1" s="1"/>
  <c r="M7" i="1"/>
  <c r="O7" i="1" s="1"/>
  <c r="M6" i="1"/>
  <c r="O6" i="1" s="1"/>
  <c r="O85" i="1"/>
  <c r="N85" i="1"/>
  <c r="N52" i="1"/>
  <c r="N53" i="1"/>
  <c r="N54" i="1"/>
  <c r="N57" i="1"/>
  <c r="N58" i="1"/>
  <c r="N59" i="1"/>
  <c r="N60" i="1"/>
  <c r="N61" i="1"/>
  <c r="N62" i="1"/>
  <c r="N63" i="1"/>
  <c r="N64" i="1"/>
  <c r="N65" i="1"/>
  <c r="N66" i="1"/>
  <c r="N67" i="1"/>
  <c r="N68" i="1"/>
  <c r="N69" i="1"/>
  <c r="N70" i="1"/>
  <c r="N71" i="1"/>
  <c r="N72" i="1"/>
  <c r="N73" i="1"/>
  <c r="N74" i="1"/>
  <c r="N75" i="1"/>
  <c r="N76" i="1"/>
  <c r="N77" i="1"/>
  <c r="N78" i="1"/>
  <c r="N79" i="1"/>
  <c r="N80" i="1"/>
  <c r="N81" i="1"/>
  <c r="N51" i="1"/>
  <c r="N43" i="1"/>
  <c r="N44" i="1"/>
  <c r="N45" i="1"/>
  <c r="N46" i="1"/>
  <c r="N47" i="1"/>
  <c r="N42" i="1"/>
  <c r="N34" i="1"/>
  <c r="N35" i="1"/>
  <c r="N36" i="1"/>
  <c r="N37" i="1"/>
  <c r="N38" i="1"/>
  <c r="N32" i="1"/>
  <c r="N15" i="1"/>
  <c r="N17" i="1"/>
  <c r="N18" i="1"/>
  <c r="N19" i="1"/>
  <c r="N28" i="1"/>
  <c r="N14" i="1"/>
  <c r="N10" i="1"/>
  <c r="N9" i="1"/>
  <c r="N7" i="1"/>
  <c r="N8" i="1"/>
  <c r="N6" i="1"/>
  <c r="J71" i="2"/>
  <c r="O62" i="1" l="1"/>
  <c r="O19" i="1"/>
  <c r="O33" i="1"/>
  <c r="N55" i="1"/>
</calcChain>
</file>

<file path=xl/sharedStrings.xml><?xml version="1.0" encoding="utf-8"?>
<sst xmlns="http://schemas.openxmlformats.org/spreadsheetml/2006/main" count="1430" uniqueCount="523">
  <si>
    <t>Fecha de elaboración: 21 de diciembre de 2023</t>
  </si>
  <si>
    <t>Fecha de Aprobación Comité MIG: 26 de diciembre de 2023</t>
  </si>
  <si>
    <t>Fecha de Publicación Página web: 31 de enero de 2023</t>
  </si>
  <si>
    <t>Fecha publicación I monitoreo: 16 de mayo de 2024</t>
  </si>
  <si>
    <t>Componente 1. Debida Diligencia</t>
  </si>
  <si>
    <t>ÍTEM</t>
  </si>
  <si>
    <t>ACTIVIDAD</t>
  </si>
  <si>
    <t>TIPO DE RECURSO</t>
  </si>
  <si>
    <t>META O PRODUCTO</t>
  </si>
  <si>
    <t>ENTREGABLE</t>
  </si>
  <si>
    <t>FECHA INICIO</t>
  </si>
  <si>
    <t>FECHA FIN</t>
  </si>
  <si>
    <t>I Monitoreo</t>
  </si>
  <si>
    <t>II Monitoreo</t>
  </si>
  <si>
    <t>Avance Numérico</t>
  </si>
  <si>
    <t>Avance Porcentual</t>
  </si>
  <si>
    <t>Descripción del Avance</t>
  </si>
  <si>
    <t>Detalle las Evidencias</t>
  </si>
  <si>
    <t>DEPENDENCIA RESPONSABLE</t>
  </si>
  <si>
    <t>1.1</t>
  </si>
  <si>
    <t>Campañas de cultura y divulgación del manual para la administración del riesgo LA/FT/FPADM.</t>
  </si>
  <si>
    <t>Humano</t>
  </si>
  <si>
    <t>Uno (1)</t>
  </si>
  <si>
    <t>Listas de asistencia, presentación del tema y grabación de la sensibilización.</t>
  </si>
  <si>
    <t>No aplica para este cuatrimestre</t>
  </si>
  <si>
    <t>Oficina Asesora de Planeación y Estudios Sectoriales - GIT Transformación Organizacional</t>
  </si>
  <si>
    <t>1.2</t>
  </si>
  <si>
    <t>Garantizar la aplicación de la Resolución 01164 de 2021 de la DIAN sobre el Registro de Beneficiarios Finales en todas las personas jurídicas que contraten con el Ministerio</t>
  </si>
  <si>
    <t>Documentación de la revisión en el registro</t>
  </si>
  <si>
    <t>Subdirección de Gestión Contractual</t>
  </si>
  <si>
    <t>1.3</t>
  </si>
  <si>
    <t>Realizar seguimiento a la ejecución presupuestal  y contractual  para lograr la correcta y oportuna ejecución de los recursos del Fondo Único TIC.</t>
  </si>
  <si>
    <t>Tres (3)</t>
  </si>
  <si>
    <t>Informes (abril, agosto, diciembre)</t>
  </si>
  <si>
    <t>Se realiza seguimiento a la ejecución presupuestal y contractual a través del envío a las dependencias de los Informes de Seguimiento en donde se incluye seguimiento por tipo y estado de los contratos, convenios y transferencias para: Oficina Asesora de Planeación y Estudios Sectoriales,  Oficina de Tecnologías de Información, Oficina Internacional, Oficina de Fomento Regional de Tecnologías de la Información y las Comunicaciones, Oficina Asesora de Prensa, Oficina de Control Interno, Dirección Jurídica,  Viceministerio de Conectividad, Viceministerio de Transformación Digital, Secretaría General. Se realiza la actualización de los tableros de control para seguimiento por parte de las áreas.</t>
  </si>
  <si>
    <t>Informes de Seguimiento Presupuestal y Contractual:
- Informes de ejecución contractual (Diciembre 2023)
- Informes de ejecución contractual (Enero 2024)
- Informes de ejecución contractual (febrero 2024)
- Informes de ejecución presupuestal (Marzo 2024)
- Informes de ejecución contractual (Marzo 2024)
- Correos de envío de Informes a las dependencias (enero, febrero, marzo, abril/2024)
-Tablero seguimiento semanal a la ejecución de recursos (fecha: 27/03/2024)</t>
  </si>
  <si>
    <t>OGIF</t>
  </si>
  <si>
    <t>1.4</t>
  </si>
  <si>
    <t>Ejecutar seguimiento a la legalización de recursos, derivado de la ejecución de contratos, convenios y transferencias suscritos con recursos del Fondo Único TIC.</t>
  </si>
  <si>
    <t>Se realizaron reuniones mensuales para seguimiento a la legalización de recursos así como la formulación de recomendaciones, lineamientos y acciones. Seguimiento a compromisos anteriores, seguimiento al cumplimiento en la proyección de legalizaciones, saldos por legalizar por cada una de las dependencias.</t>
  </si>
  <si>
    <t>Acta No.1 OGIF - Comité de Legalizaciones 29 de enero de 2024
Acta No.3 de Seguimiento a la Ejecución - Mesas de Trabajo Proyección de Legalizaciones
Acta No.4 Seguimiento a la Ejecución - Comité de Legalizaciones 29 de febrero de 2024
Acta No.5 Seguimiento a la Ejecución - Comité de Legalizaciones 19 de marzo de 2024
Presentación Comité de Seguimiento a la legalización de recursos sesión febrero 2024
Presentación Comité de Seguimiento a la legalización de recursos sesión marzo 2024
Presentación Comité de Seguimiento a la legalización de recursos sesión abril 2024</t>
  </si>
  <si>
    <t>1.5</t>
  </si>
  <si>
    <t>Realizar seguimiento a las alertas presentadas en el marco del Comité para el Control y Seguimiento del Fondo Único de TIC, para conminar a las dependencias a estructurar compromisos que ayuden a superar las debilidades en el proceso de gestión integral de los recursos del Fondo.</t>
  </si>
  <si>
    <t>Dos (2)</t>
  </si>
  <si>
    <t>Actas de Comité</t>
  </si>
  <si>
    <t>Se realizó el Comité para el Control y Seguimiento del Fondo Único TIC con corte a diciembre 2023 el 22 de marzo/2024. En este comité participan: Secretaria General, Director Jurídico., Directora de industria de comunicaciones, Director de vigilancia, inspección y control, Jefe de Oficina Asesora de Planeación y estudios sectoriales, Jefe de Oficina de Tecnologías de Información, Subdirectora Financiera, Subdirectora Administrativa, Jefe de Oficina para la Gestión de Ingresos del Fondo.</t>
  </si>
  <si>
    <t xml:space="preserve">Acta No.05 del Comité de Control y Seguimiento del Fondo Único TIC.
Presentación para el Comité de Control y Seguimiento del Fondo Único TIC. </t>
  </si>
  <si>
    <t>Componente 2. Prevención, Gestión y Administración de Riesgos LA/FT/PADAM y Riesgos de Corrupción</t>
  </si>
  <si>
    <t>2.1</t>
  </si>
  <si>
    <t>Divulgar la política de administración de riesgos de corrupción en el micrositio de transparencia</t>
  </si>
  <si>
    <t>Humano
Tecnológico</t>
  </si>
  <si>
    <t xml:space="preserve">Uno (1) </t>
  </si>
  <si>
    <t>Evidencias de la divulgación</t>
  </si>
  <si>
    <t>N/A</t>
  </si>
  <si>
    <t>Se tiene proyectado para realizar en el mes de octubre de 2024.</t>
  </si>
  <si>
    <t>2.2</t>
  </si>
  <si>
    <t>Realizar un plan de implementación para  la prevención, gestión y administración de riesgos de lavado de activos, financiación del terrorismo y proliferación de armas incluidos los reportes de operaciones sospechosas a la UIAF, consultas en las listas restrictivas, debida diligencia y otras medidas específicas que defina el Gobierno Nacional dentro del año siguiente a la expedición de la Ley 2195 de 2022</t>
  </si>
  <si>
    <t xml:space="preserve">Uno (1)
</t>
  </si>
  <si>
    <t>Documento del plan</t>
  </si>
  <si>
    <t>Se realiza la presentación del plan de implementación para  la prevención, gestión y administración de riesgos de lavado de activos, financiación del terrorismo y proliferación de armas incluidos los reportes de operaciones sospechosas a la UIAF en la primera sesión del Comité CICCI del 28 de febrero de 2024.8 Diapositivas de la 39 a 43)</t>
  </si>
  <si>
    <t>Presentación del Comité CICCI y acta del Comité Sesión 1 del 28 de febrero de 2024. Presentación de capacitación del tema de Sarlaft a los asesores de GTO. Revisión de los borradores que se deben ajustar con los procesos de Compras y Contratación y Gestión del Talento Humano.</t>
  </si>
  <si>
    <t>Actividad cumplida en el primer cuatrimestre</t>
  </si>
  <si>
    <t>2.3</t>
  </si>
  <si>
    <t>Identificar, valorar y ajustar los riesgos de corrupción con los que cuenta la entidad acorde a los nuevos lineamientos que emita el Gobierno Nacional.</t>
  </si>
  <si>
    <t xml:space="preserve">Tres (3)
</t>
  </si>
  <si>
    <t>Reportes de avance</t>
  </si>
  <si>
    <t>Se tiene proyectado para realizar en los meses de mayo a julio octubre de 2024.</t>
  </si>
  <si>
    <t>2.4</t>
  </si>
  <si>
    <t>Realizar revisiones y ajustes atendiendo las recomendaciones de los seguimientos realizados por la Oficina de Control Interno a los riesgos y controles de corrupción de la Entidad</t>
  </si>
  <si>
    <t>Listados de asistencia</t>
  </si>
  <si>
    <t>Se realizan los ajustes a las recomendaciones recibidas por la OCI en el mes de enero de 2024.</t>
  </si>
  <si>
    <t>Correos información sobre las observaciones de la OCI y archivos evidencias de la mesa de trabajo para ajustes.</t>
  </si>
  <si>
    <t>2.5</t>
  </si>
  <si>
    <t>Realizar campañas de sensibilización y apropiación de la Ley 2195 de 2022 específicamente su Art. 31 Programa de Transparencia y Ética Pública.</t>
  </si>
  <si>
    <t>Piezas gráficas</t>
  </si>
  <si>
    <t>Se realiza capacitación a los asesores de GTO sobre Ley 2195 de 2022 específicamente su Art. 31 Programa de Transparencia y Ética Pública.</t>
  </si>
  <si>
    <t>Evidencia de la capacitación realizada lista de asistencia y presentación realizada.</t>
  </si>
  <si>
    <t>Oficina Asesora de Planeación y Estudios Sectoriales
Apoyo: Subdirección de Gestión del Talento Humano</t>
  </si>
  <si>
    <t>2.6</t>
  </si>
  <si>
    <t>Fomentar la realización del curso e-learning de la UIAF en los funcionarios del Mintic, el cual es de libre acceso cuyos temas son: Lo que debe saber sobre el lavado de activos y la financiación del terrorismo y Riesgo de corrupción y lavado de activos.</t>
  </si>
  <si>
    <t>Campañas realizadas</t>
  </si>
  <si>
    <t>Se realiza el fomento de la realización del curso de e-learning de la UIAF en la socialización del plan de cambio y cultura a los gestores y líderes del MINTIC.</t>
  </si>
  <si>
    <t>Realizada el 9 de abril, se entrega la transcripción, la presentación diapositiva N. 15.</t>
  </si>
  <si>
    <t>Oficina Asesora de Planeación y Estudios Sectoriales
Subdirección de Gestión de Talento Humano
Subdirección de Contratación
Apoyo: Oficial de Seguridad</t>
  </si>
  <si>
    <t>2.7</t>
  </si>
  <si>
    <t xml:space="preserve">
Digitalizar los trámites "Facilidades de pago para los deudores de obligaciones no tributarias",  "Transmóviles de Radiodifusión Sonora" y "Habilitación del servicio postal de pago a nivel nacional" en cumplimiento del Decreto 088 de 2022</t>
  </si>
  <si>
    <t>Monitoreo en el aplicativo SUIT de las acciones registradas</t>
  </si>
  <si>
    <t>2.8</t>
  </si>
  <si>
    <t>Automatizar los trámites: "1. Mensajería Expresa, 2. Facilidades de pago, 3. Licencia de Categoría Avanzada para radioaficionado, 4. Registro Postal, 5. Permiso para el uso del Espectro Radioeléctrico para la atención y prevención de situaciones de emergencia, 6. Evolución y/o compensación de pagos en exceso y pagos de lo no debido por conceptos no tributarios, 7. Licencia para la operación de Sistemas de Radiocomunicación de Banda Ciudadana, 8. Asignación temporal de indicativos de llamada para Asociaciones de Radioaficionados, 9. Permiso de operación para radioaficionados que posean licencia otorgada en un país extranjero, 10. Registro de las Asociaciones de Radioaficionados, 11. Permisos temporales para el uso del Espectro Radioeléctrico, 12. Transmóviles de Radiodifusión Sonora, 13. Autorización para la instalación y operación de las estaciones repetidoras de radioaficionados, 14.  Habilitación del servicio postal de pago a nivel nacional, 15. Registro de las Asociaciones de Banda Ciudadana" en cumplimiento del Decreto 088 de 2022</t>
  </si>
  <si>
    <t>Quince (15)</t>
  </si>
  <si>
    <t xml:space="preserve">Devolución y/o compensación de pagos en exceso y pagos de lo no debido por conceptos no tributarios:
1. Se definió la estrategia 2024 para la racionalización del trámite y se estableció junto con la Oficina de TI el plan de trabajo, donde la Fase 2 "Diseño del Trámite Automatizado" se programó desde el 01/04/2024 al 31/05/2024.  
2. Se creo el borrador del flujo del proceso "Devolución de saldos a favor" para presentarlo a la Oficina de TI. 
3. Se agendó la primera mesa de trabajo con la Oficina de TI, para explicar el flujo del trámite, y responder a las inquietudes de los ingenieros.  </t>
  </si>
  <si>
    <t xml:space="preserve">Devolución y/o compensación de pagos en exceso y pagos de lo no debido por conceptos no tributarios:
1. Plan de trabajo racionalización trámite Devolución de saldos
2. Borrador proceso Devolución de saldos a favor
3. Agenda mesa de trabajo Automatización - Devolución de saldos (02/05/2024) </t>
  </si>
  <si>
    <t>* Mensajería Expresa: Se encuentra parcialmente automatizado en Auraquantic, así mismo, se implementarán funcionalidades adicionales que permitirá el aumento de automatización del trámite.
* Licencia de Categoría Avanzada para radioaficionado: Se encuentra parcialmente automatizado en Auraquantic, así mismo, se implementarán funcionalidades adicionales que permitirá el aumento de automatización del trámite.
* Registro Postal: Se encuentra parcialmente automatizado en Auraquantic, así mismo, se implementarán funcionalidades adicionales que permitirá el aumento de automatización del trámite.
* Permiso para el uso del Espectro Radioeléctrico para la atención y prevención de situaciones de emergencia: Se encuentra parcialmente automatizado en el Sistema de Gestión de Espectro - SGE, así mismo, se implementarán funcionalidades adicionales que permitirá el aumento de automatización del trámite.
* Licencia para la operación de Sistemas de Radiocomunicación de Banda Ciudadana: Se encuentra parcialmente automatizado en Auraquantic, así mismo, se implementarán funcionalidades adicionales que permitirá el aumento de automatización del trámite.</t>
  </si>
  <si>
    <t>Documento que específica las actividades que se encuentran parcialmente automatizadas para los trámites.</t>
  </si>
  <si>
    <t>2.9</t>
  </si>
  <si>
    <t>Realizar evaluación a la administración de riesgos de los procesos de la Entidad</t>
  </si>
  <si>
    <t>Seguimiento a la administración de riesgos de los procesos de la Entidad realizada</t>
  </si>
  <si>
    <t>Oficina de Control Interno</t>
  </si>
  <si>
    <t>2.10</t>
  </si>
  <si>
    <t>Realizar los seguimientos a los riesgos y controles de corrupción de la Entidad, establecidos en los procesos del MIG</t>
  </si>
  <si>
    <t xml:space="preserve">Tres (3) </t>
  </si>
  <si>
    <t>Seguimientos a los riesgos y controles de corrupción de la Entidad establecidos en los procesos MIG realizados</t>
  </si>
  <si>
    <t>Pendiente OCI</t>
  </si>
  <si>
    <t>2.11</t>
  </si>
  <si>
    <t>Realizar la verificación del cumplimiento de la obligación de implementación del sistema de administración de Riesgos de Lavado de Activos y Financiación del Terrorismo - SARLAFT a los operadores postales de pago habilitados y registrados por el Ministerio en el marco de la Resolución 1292 de 2021.</t>
  </si>
  <si>
    <t xml:space="preserve">Diez (10)
</t>
  </si>
  <si>
    <t>Informe de Verificación</t>
  </si>
  <si>
    <t>Entre el 21y 27 de marzo se llevo a cabo una visita de verificación al operador postal de pago Efecty, con el fin de verificar el cumplimiento de todas las obligaciones, incluidas aquellas referentes a la implementación del sistema de administración de Riesgos de Lavado de Activos y Financiación del Terrorismo - SARLAFT</t>
  </si>
  <si>
    <t>Se adjunta informe de verificación con radicado 242026019</t>
  </si>
  <si>
    <t xml:space="preserve">GIT de Análisis y Recolección de Información </t>
  </si>
  <si>
    <t>Componente 3. Redes Institucionales para el Fortalecimiento de la Prevención de Actos de Corrupción, Transparencia, y Legalidad</t>
  </si>
  <si>
    <t>3.1</t>
  </si>
  <si>
    <t>Realizar monitoreo de los datos abiertos aperturados en el portal nacional de datos abiertos datos.gov.co para garantizar la apertura y  actualización de datos de acuerdo con la Resolución 1519 de 2020</t>
  </si>
  <si>
    <t>Seis (6)</t>
  </si>
  <si>
    <t xml:space="preserve">Tablero de seguimiento en datos.gov.co </t>
  </si>
  <si>
    <t>Durante el cuatrimestre se realizó seguimiento y monitoreo de los datos abiertos creados mediante el reporte mensual  de ASPA donde a corte de abril de 2024,  245 entidades públicas en la vigencia 2024 han aperturado, actualizado o usado  conjuntos de datos abiertos del portal datos.gov.co</t>
  </si>
  <si>
    <t>Se carga el link al tablero de seguimiento del portal de datos abiertos y  4 reportes de seguimiento de los meses de enero, febrero, marzo y abril</t>
  </si>
  <si>
    <t>Gobierno Digital</t>
  </si>
  <si>
    <t>3.2</t>
  </si>
  <si>
    <t>Realizar reuniones con las entidades del Sector TIC para el diseño de la hoja de ruta sectorial de datos  en el marco del Plan Nacional de Infraestructura de Datos  PNID y Datos Abiertos</t>
  </si>
  <si>
    <t xml:space="preserve">Correos electrónicos, Capturas de pantalla de reuniones
</t>
  </si>
  <si>
    <t>Se han realizado reuniones sectoriales con 7 entidades cabeza de sector para la formulación de sus hojas de ruta</t>
  </si>
  <si>
    <t>Se remite evidencia de reuniones con presentaciones, bd de agendamientos y link de enlace a repositorios con grabaciones y listas de asistencia</t>
  </si>
  <si>
    <t>Gobierno Digital
Oficina TIC</t>
  </si>
  <si>
    <t>3.3</t>
  </si>
  <si>
    <t>Realizar reuniones con las entidades del Sector TIC para la formulación de un plan de actividades para la rendición de cuentas de acuerdo con lineamientos del DAFP en el marco del NODO sectorial</t>
  </si>
  <si>
    <t>Capturas de pantalla de reuniones
Plan de actividades para la rendición de cuentas formulado</t>
  </si>
  <si>
    <t>* Se realizó reunión de activación del Nodo el 24 de febrero con las entidades del sector.
*Se realizó reunión de planeación de la estrategia de rendición de cuentas sectorial el 25 de abril de 2024</t>
  </si>
  <si>
    <t>Se anexan los listados de asistencia y las transcripciones de las grabaciones de las dos sesiones en la carpeta dispuesta para tal fin</t>
  </si>
  <si>
    <t>Oficina Asesora de Planeación y Estudios Sectoriales
Grupo Interno de Trabajo de Transformación Organizacional</t>
  </si>
  <si>
    <t>3.4</t>
  </si>
  <si>
    <t>Realizar monitoreo semestral del menú destacado de Atención y Servicio a la Ciudadanía para garantizar la actualización de la información de acuerdo con la Resolución 1519 de 2020</t>
  </si>
  <si>
    <t>Excel de seguimiento</t>
  </si>
  <si>
    <t>Durante el mes de abril se realizó el monitoreo al menú de Atención y Servicio a la Ciudadanía de acuerdo con la matriz de cumplimiento de la Procuraduría</t>
  </si>
  <si>
    <t>Se anexa archivo en Excel con el monitoreo realizado</t>
  </si>
  <si>
    <t>GIT Relacionamiento con los Grupos de Interés y Gestión Documental</t>
  </si>
  <si>
    <t>3.5</t>
  </si>
  <si>
    <t>Realizar monitoreo cuatrimestral del menú destacado de Transparencia y Acceso a la Información Pública  para garantizar la actualización de la información de acuerdo con la Resolución 1519 de 2020</t>
  </si>
  <si>
    <t>Durante el mes de abril se realizó el monitoreo al menú de Transparencia de acuerdo con la matriz de cumplimiento de la Procuraduría</t>
  </si>
  <si>
    <t>3.6</t>
  </si>
  <si>
    <t>Realizar monitoreo semestral del menú destacado Participa para garantizar la actualización de la información de acuerdo con la Resolución 1519 de 2020</t>
  </si>
  <si>
    <t>Durante el mes de abril se realizó el monitoreo al menú Participa de acuerdo con la matriz de cumplimiento de la Procuraduría</t>
  </si>
  <si>
    <t>3.7</t>
  </si>
  <si>
    <t>Realizar monitoreo cuatrimestral del Esquema de Publicación con el fin de garantizar la actualización y el acceso a la información pública</t>
  </si>
  <si>
    <t>Durante el mes de abril se realizó el monitoreo al esquema de publicación de acuerdo con las obligaciones de la Resolución 1519 y la matriz de cumplimiento de la Procuraduría</t>
  </si>
  <si>
    <t>Oficina Asesora de Planeación y Estudios Sectoriales
Grupo Interno de Trabajo de Transformación Organizacional/Oficina Asesora de Prensa</t>
  </si>
  <si>
    <t>Componente 4. Canales de Denuncia de Presuntos Actos de Corrupción</t>
  </si>
  <si>
    <t>4.1</t>
  </si>
  <si>
    <t>Implementar acciones de capacitación sobre la gestión de conflictos de intereses, su declaración proactiva, el cumplimiento de la Ley 2013 de 2019 y el trámite de los impedimentos y recusaciones de acuerdo al artículo 12 de la Ley 1437 de 2011 a través del plan de capacitación institucional.</t>
  </si>
  <si>
    <t>Presentaciones o grabaciones de las presentaciones</t>
  </si>
  <si>
    <t>1. Elaboración del planeador anual de las campañas a ejecutar por el equipo de trabajo.
2. Definición de los temas y contenidos establecidos para la campaña a ejecutarse</t>
  </si>
  <si>
    <t>Archivo EXCEL con la planeación y distribución de temas</t>
  </si>
  <si>
    <t>GIT Control Interno Disciplinario</t>
  </si>
  <si>
    <t>4.2</t>
  </si>
  <si>
    <t>Realizar campañas dirigidas al equipo del Ministerio, para dar a conocer la política de denuncia, los deberes de los servidores públicos y el canal de denuncia.</t>
  </si>
  <si>
    <t xml:space="preserve">Cuatro (4) </t>
  </si>
  <si>
    <t>Piezas o fotografías del evento</t>
  </si>
  <si>
    <t>Archivo EXCEL con la planeación y distribución de temas.
Conversatorio ficha técnica. “Impacto del nuevo Código General Disciplinario - y su incidencia en el MinTIC”</t>
  </si>
  <si>
    <t>4.3</t>
  </si>
  <si>
    <t>Desarrollar campañas dirigidas a la ciudadanía para dar a conocer los mecanismos con los que cuenta la Entidad para realizar denuncias.</t>
  </si>
  <si>
    <t>Piezas</t>
  </si>
  <si>
    <t>Archivo EXCEL con la planeación y distribución de temas.
Borrador formato de denuncias hechos de corrupción.
Vinculo grabación gestión de denuncias y divulgación del borrador del formato de denuncias por corrupción</t>
  </si>
  <si>
    <t>4.4</t>
  </si>
  <si>
    <t>Fortalecer los mecanismos de protección al denunciante producto de la actualización del Código de Buen Gobierno</t>
  </si>
  <si>
    <t xml:space="preserve">Humano </t>
  </si>
  <si>
    <t>4.5</t>
  </si>
  <si>
    <t>Evaluar los canales de atención al ciudadano, dispuestos por la entidad</t>
  </si>
  <si>
    <t>Informe</t>
  </si>
  <si>
    <t>Se realiza informes de centro de contacto y digiturno de los meses enero, febrero y marzo.</t>
  </si>
  <si>
    <t>Se adjunta informe</t>
  </si>
  <si>
    <t>4.6</t>
  </si>
  <si>
    <t xml:space="preserve">Realizar seguimiento a la accesibilidad de los canales de atención habilitados y dispuestos por parte de la entidad para la ciudadanía </t>
  </si>
  <si>
    <t>Se realizaron mesas de trabajo para la identificación de un check list para evaluar los criterios de accesibilidad en las páginas web del Ministerio</t>
  </si>
  <si>
    <t>Se anexan los listados de asistencia de las reuniones realizadas y el check list de accesibilidad</t>
  </si>
  <si>
    <t>Componente 5. Estrategia de Transparencia, Estado Abierto, Acceso a la Información Pública y Cultura de la Legalidad</t>
  </si>
  <si>
    <t>5.1</t>
  </si>
  <si>
    <t>Actualizar semestralmente el portal de Colombia TIC en la pestaña de 'Conectando un país' con toda la información de los proyectos de Telecomunicaciones sociales ejecutados desde la Dirección de Infraestructura</t>
  </si>
  <si>
    <t>Tecnológico</t>
  </si>
  <si>
    <t>Publicación de actualizaciones</t>
  </si>
  <si>
    <t>Se ha requerido a la Oficina de TI vía correo electrónico para que realice la actualización de los proyectos de la Dirección de Infraestructura en el portal de Colombia TIC.</t>
  </si>
  <si>
    <t>Se anexan los correos enviados a la Oficina de TI</t>
  </si>
  <si>
    <t>Dirección de Infraestructura</t>
  </si>
  <si>
    <t>5.2</t>
  </si>
  <si>
    <t>Ejecución del Plan de Trabajo de Promoción y Prevención 2024, donde se fortalezca la legalidad y cumplimiento de las obligaciones a cargo de los PRST y Operadores Postales.</t>
  </si>
  <si>
    <t>Informe de Gestión del Plan de Promoción y Prevención 2024</t>
  </si>
  <si>
    <t xml:space="preserve">En total para el  primer cuatrimestre se han llevado a cabo 52 actividades de promoción y prevención con un avance de cumplimiento del 23%. Entre las actividades realizadas esta 47 capacitaciones en diferentes temáticas de cumplimiento de obligaciones a cargo de los proveedores/operadores, 2 evento, 1 jornada pedagógica y 2 campaña de difusión. En total hemos contado con la asistencia de 205 personas. </t>
  </si>
  <si>
    <t>Se adjunta archivo en Excel con la relación de las actividades desarrolladas en el primer cuatrimestre de 2024</t>
  </si>
  <si>
    <t>GIT de Promoción y prevención</t>
  </si>
  <si>
    <t>5.3</t>
  </si>
  <si>
    <t>Revisión de los micrositios de transparencia a cargo de la Dirección de Economía Digital y hacer las actualizaciones necesarias para el cumplimiento de los criterios de accesibilidad de la resolución 1519 de 2020</t>
  </si>
  <si>
    <t>Correo electrónico solicitando las actualizaciones o mesas de trabajo para revisar los criterios de cumplimiento</t>
  </si>
  <si>
    <t>Se adelantó mesa de trabajo con la Oficina Asesora de Planeación para capacitarse en los lineamientos mínimos de accesibilidad</t>
  </si>
  <si>
    <t>Se anexa listado de asistencia</t>
  </si>
  <si>
    <t>Dirección de Economía Digital</t>
  </si>
  <si>
    <t>5.4</t>
  </si>
  <si>
    <t>Solicitar a los proveedores de la Dirección de Economía Digital durante la etapa pre contractual el cumplimiento de los criterios de accesibilidad cuando se solicite la creación de micrositios, encuestas o formularios a través de la página web</t>
  </si>
  <si>
    <t>Párrafo redactado aprobado por el director</t>
  </si>
  <si>
    <t>Se adjunta párrafo aprobado por el director para ser remitido a los proveedores y/o aliados estratégicos y/o ejecutores de los proyectos ofertados y a ofertar en la presente vigencia.</t>
  </si>
  <si>
    <t>https://mintic-my.sharepoint.com/:f:/r/personal/corjuela_mintic_gov_co/Documents/2024/Transparencia/PTEP/I%20Monitoreo%20Evidencias/5.4?csf=1&amp;web=1&amp;e=lDYs2q</t>
  </si>
  <si>
    <t>5.5</t>
  </si>
  <si>
    <t>Publicar el Informe de Gestión (Informe Anual al Congreso de la República)</t>
  </si>
  <si>
    <t>Informe publicado</t>
  </si>
  <si>
    <t>Se realizó el cronograma de elaboración del Informe al Congreso del Sector y se elaboró la propuesta de contenido del mismo, a la fecha se está consolidando la información</t>
  </si>
  <si>
    <t>Propuesta de contenido y cronograma</t>
  </si>
  <si>
    <t>Oficina Asesora de Planeación y Estudios Sectoriales - GIT de Planeación y Seguimiento
Apoyo: Oficina Asesora de Prensa</t>
  </si>
  <si>
    <t>5.6</t>
  </si>
  <si>
    <t>Publicar trimestralmente el avance de ejecución de los Proyectos de Inversión en el micrositio de transparencia</t>
  </si>
  <si>
    <t>Cuatro (4)</t>
  </si>
  <si>
    <t>Informes publicados</t>
  </si>
  <si>
    <t xml:space="preserve">Se realizó y consolido la información de ejecución presupuestal al cierre del cuarto trimestre de 2023, para las fichas de inversión del FUTIC. </t>
  </si>
  <si>
    <t>Se encuentra publicado en el siguiente link: https://www.mintic.gov.co/portal/inicio/Presupuesto/Proyectos-de-Inversión/</t>
  </si>
  <si>
    <t>Oficina Asesora de Planeación y Estudios Sectoriales / GIT de Planeación y Seguimiento</t>
  </si>
  <si>
    <t>5.7</t>
  </si>
  <si>
    <t>Publicar trimestralmente el avance del Plan de Acción</t>
  </si>
  <si>
    <t>Se realizó la publicación del avance 4T del Plan de Acción 2023</t>
  </si>
  <si>
    <t>Se encuentra publicado en el siguiente link: https://www.mintic.gov.co/portal/inicio/Planes/Planes-de-Accion/</t>
  </si>
  <si>
    <t>5.8</t>
  </si>
  <si>
    <t>Publicar el Informe de gestión del Plan de Acción</t>
  </si>
  <si>
    <t>Se realizó la publicación del informe de gestión del Plan de Acción 2023</t>
  </si>
  <si>
    <t>5.9</t>
  </si>
  <si>
    <t>Publicar trimestralmente el avance de los Planes Estratégico Sectorial e Institucional</t>
  </si>
  <si>
    <t>Se realizó la publicación del avance 4T del Plan Estratégico tanto Sectorial como Institucional 2023</t>
  </si>
  <si>
    <t>Se encuentra publicado en el siguiente link: https://www.mintic.gov.co/portal/inicio/Planes/Plan-Estrategico/274104:Plan-estrategico-2023</t>
  </si>
  <si>
    <t>5.10</t>
  </si>
  <si>
    <t>Publicar el informe individual de rendición de cuentas del Acuerdo de Paz con corte a 31 de diciembre de 2023 en  la página web de la entidad</t>
  </si>
  <si>
    <t>Se realizó la publicación del documento de Rendición de Cuentas del Acuerdo de Paz de acuerdo con la normatividad aplicable</t>
  </si>
  <si>
    <t xml:space="preserve">Se anexa la url donde se encuentra publicado el documento https://www.mintic.gov.co/portal/715/articles-334715_documento.pdf </t>
  </si>
  <si>
    <t>Grupo Interno de Trabajo de Consenso Social (Oficina de Fomento Regional de TIC)</t>
  </si>
  <si>
    <t>5.11</t>
  </si>
  <si>
    <t>Publicar en el micrositio de transparencia los informes de recursos y resultados obtenidos en cumplimiento de los acuerdos del Plan Nacional de Desarrollo 2022-2026 "Colombia Potencia Mundial de la Vida" con los pueblos Indígenas, comunidades Negras, Afrodescendientes, Raizales y Palenqueros y Rrom</t>
  </si>
  <si>
    <t xml:space="preserve">Desde el GIT de Consenso Social se esta trabajando en la elaboración de los informes de cumplimiento de los acuerdos del Plan Nacional de Desarrollo 2022-2026 "Colombia Potencia Mundial de la Vida" con los pueblos Indígenas, comunidades Negras, Afrodescendientes, Raizales y Palenqueros  el pueblo Rrom. Para ello, se han sostenido reuniones de de socialización de la actividad, y se han remitido correos a las áreas con el fin de recolectar los insumos requeridos para la consolidación de los informes; Fruto de ello, ya se cuenta con un primer borrador de los 3 informes. </t>
  </si>
  <si>
    <t xml:space="preserve">Borrador de los informes de PND: 
-Informe de recursos y resultados acuerdos PND vigencia 2023-2024. Comunidades Negras, Afrodescendientes, Raizales y Palenqueras
- Informe de recursos y resultados acuerdos PND vigencia 2023-2024. Comunidades indígenas
- Informe de recursos y resultados  acuerdos PND vigencia 2023-2024. Pueblo Rrom </t>
  </si>
  <si>
    <t>5.12</t>
  </si>
  <si>
    <t>Publicar los Boletines del sector TIC,  sector postal y sector televisión en el portal Colombiatic.mintic.gov.co</t>
  </si>
  <si>
    <t xml:space="preserve">Doce (12) </t>
  </si>
  <si>
    <t>Boletines  publicados</t>
  </si>
  <si>
    <t>Se encuentran publicados en el Portal Colombia TIC, cuatro de los doce informes para la vigencia 2024, a saber; Boletín Trimestral del Sector TIC 3T y 4T-2023, Boletín Trimestral del Sector Postal  4T  y Boletín Trimestral del Sector TV por suscripción y comunitaria  4T-2023.</t>
  </si>
  <si>
    <t>Se reportan como evidencias los boletines con sus respectivos  enlaces a la página WEB https://colombiatic.mintic.gov.co/679/w3-channel.html</t>
  </si>
  <si>
    <t>Oficina Asesora de Planeación y Estudios Sectoriales
GIT de Estadísticas y Estudios Sectoriales</t>
  </si>
  <si>
    <t>5.13</t>
  </si>
  <si>
    <t>Reportar trimestralmente el  informe de actividades de sensibilización en materia de seguridad y privacidad de la información.</t>
  </si>
  <si>
    <t>Humano, tecnológico</t>
  </si>
  <si>
    <t xml:space="preserve">Informe trimestral de actividades de sensibilizaciones en materia de seguridad y privacidad de la información de acuerdo con el plan de cambio y cultura. </t>
  </si>
  <si>
    <t>Durante el primer trimestre del año 2024 se cumplió con las actividades propuestas en el plan de cambio y cultura del sistema integrado de gestión bajo el componente de Seguridad y Privacidad de la información, atendiendo las siguientes temáticas : Resolución de la Política General de Seguridad y Privacidad de la Información, Seguridad Digital y Continuidad de la operación de los servicios, buenas prácticas en materia de Seguridad y Privacidad de la Información, reporte en el RNBD,clasificación y etiquetado de la Información .</t>
  </si>
  <si>
    <t xml:space="preserve">Presentación PTT con el informe de la gestión realizada frente al plan de cambio y cultura, las temáticas, captura de pantalla de las sensibilizaciones, visitas realizadas a las áreas y  piezas gráficas de comunicación interna. </t>
  </si>
  <si>
    <t>GIT de Seguridad y Privacidad de la información.</t>
  </si>
  <si>
    <t>5.14</t>
  </si>
  <si>
    <t>"Actualizar y publicar el registro de las bases de datos en el Registro Nacional de Bases de Datos de la SIC y en el micrositio de transparencia, como implementación de la política"</t>
  </si>
  <si>
    <t>Publicación del registro de base de datos actualizado en la SIC y en la Página WEB</t>
  </si>
  <si>
    <t>5.15</t>
  </si>
  <si>
    <t>Realizar mesa de trabajo con RTVC para la creación de contenidos que fortalezcan las temáticas de participación ciudadana.</t>
  </si>
  <si>
    <t>Una (1)</t>
  </si>
  <si>
    <t>Listado de asistencia</t>
  </si>
  <si>
    <t>Se realizó reunión para planear la realización de una estrategia de rendición de cuentas sectorial, donde se realicen espacios con RTVC y el MinTIC, así como, la generación de contenidos en conjunto.</t>
  </si>
  <si>
    <t>Se anexa listado de asistencia y transcripción de la reunión.</t>
  </si>
  <si>
    <t>Oficina Asesora de Planeación y Estudios Sectoriales
GIT Transformación Organizacional</t>
  </si>
  <si>
    <t>5.16</t>
  </si>
  <si>
    <t>Revisión, actualización y divulgación de formatos estandarizados para la generación de espacios de participación ciudadana.</t>
  </si>
  <si>
    <t>Revisión documental y actualizaciones realizadas</t>
  </si>
  <si>
    <t>Se realizaron mesas de trabajo con el GIT de Atención a Grupos de Interés con el fin de revisar la documentación del proceso y realizar la actualización documental</t>
  </si>
  <si>
    <t>Se anexan listados de asistencia de las reuniones realizadas</t>
  </si>
  <si>
    <t>Oficina Asesora de Planeación y Estudios Sectoriales
GIT Transformación Organizacional/ GIT Relacionamiento con los Grupos de Interés y Gestión Documental</t>
  </si>
  <si>
    <t>5.17</t>
  </si>
  <si>
    <t>Realizar acompañamiento a todas las áreas en la definición de criterios de accesibilidad tanto en páginas o micrositios de las iniciativas, así como en los contenidos de las iniciativas que hagan parte de la oferta 2024. Estudios previos o TdR</t>
  </si>
  <si>
    <t>* Se realizaron mesas de trabajo con la Oficina Asesora de Prensa y la Oficina de Tecnologías de la Información para estandarizar los criterios de verificación de accesibilidad web.
* Se realizó acompañamiento y capacitación al GIT de Estadísticas Estudios Sectoriales para elaborar boletines estadísticos de forma accesible.
*Se realizó capacitación a la Dirección de Economía Digital sobre la generación de documentos accesibles.</t>
  </si>
  <si>
    <t>Se anexan listados de asistencias y transcripciones de las mesas de trabajo.</t>
  </si>
  <si>
    <t>5.18</t>
  </si>
  <si>
    <t>Formular y divulgar el Manual de Accesibilidad para los colaboradores del MinTIC</t>
  </si>
  <si>
    <t>Documento divulgado</t>
  </si>
  <si>
    <t>*Se realizó Manual de Accesibilidad para la elaboración de contenidos en el Ministerio, el cual se encuentra en publicado en SIMIG.
* Se divulgó el Manual de Accesibilidad en dos capacitaciones realizadas al interior del Ministerio</t>
  </si>
  <si>
    <t>Se anexa el Manual de Accesibilidad y las evidencias de las divulgaciones con el apoyo de la Oficina de Talento Humano</t>
  </si>
  <si>
    <t>5.19</t>
  </si>
  <si>
    <t>Realización de un módulo de accesibilidad de contenidos y medios de difusión de información a través de la Universidad Corporativa .</t>
  </si>
  <si>
    <t>Módulo publicado</t>
  </si>
  <si>
    <t>Se realizó un primer insumo para incorporar los temas de accesibilidad en el marco de la Transparencia para el Módulo del MIPG de la Universidad Corporativa</t>
  </si>
  <si>
    <t>Se anexa documento elaborado</t>
  </si>
  <si>
    <t>5.20</t>
  </si>
  <si>
    <t>Realizar el seguimiento de  la implementación de los criterios físicos de accesibilidad aplicables a las áreas de servicio al ciudadano de acuerdo con la norma técnica colombiana 6047</t>
  </si>
  <si>
    <t>Informes</t>
  </si>
  <si>
    <t>Subdirección Administrativa</t>
  </si>
  <si>
    <t>5.21</t>
  </si>
  <si>
    <t>Formular e implementar el laboratorio de accesibilidad y lenguaje claro</t>
  </si>
  <si>
    <t>Se realizaron dos mesas de trabajo con el GIT de Atención a Grupos de Interés para tratar la realización de un piloto de laboratorio de accesibilidad y lenguaje claro.</t>
  </si>
  <si>
    <t>Se anexan listados de asistencia</t>
  </si>
  <si>
    <t>Oficina Asesora de Planeación y Estudios Sectoriales
GIT Transformación Organizacional y GIT Grupos de Interés y Gestión Documental</t>
  </si>
  <si>
    <t>5.22</t>
  </si>
  <si>
    <t>Actualización de los lineamientos de lenguaje claro de la entidad.</t>
  </si>
  <si>
    <t>Documento actualizado</t>
  </si>
  <si>
    <t>5.23</t>
  </si>
  <si>
    <t>Gestionar la estandarización de las  encuestas y formularios que se publican en la página web y canales de atención, en cumplimiento con los criterios mínimos de la Resolución 1519 de 2020.</t>
  </si>
  <si>
    <t>Listados de asistencia, correos electrónicos, oficios, reuniones</t>
  </si>
  <si>
    <t>Se realizó mesa de trabajo con la Oficina Asesora de Prensa y la de Tecnologías de la Información para estandarizar estos documentos a través de los criterios de accesibilidad de la página web y sus contendidos</t>
  </si>
  <si>
    <t>5.24</t>
  </si>
  <si>
    <t>Revisar todos los documentos que tengan alguna asociación con PAAC, lineamientos de transparencia, accesibilidad, participación ciudadana, trámites que deban ser actualizados en el marco del PTEP</t>
  </si>
  <si>
    <t>Se han revisado las cartas descriptivas y cadenas de valor de Comunicación Estratégica, fortalecimiento Organizacional y Atención a Grupos de Valor, así como el Manual de Servicio al Ciudadano.</t>
  </si>
  <si>
    <t xml:space="preserve">Se anexan cartas descriptivas y cadena de valor con ajustes </t>
  </si>
  <si>
    <t>5.25</t>
  </si>
  <si>
    <t>Revisión del Manual de Participación Ciudadana y Relacionamiento con los Grupos de Interés</t>
  </si>
  <si>
    <t xml:space="preserve">Documento revisado </t>
  </si>
  <si>
    <t>Se realizó mesa de trabajo para establecer los requerimientos de elaboración y/o actualización del documento. El cual será tratado en el segundo cuatrimestre del año,</t>
  </si>
  <si>
    <t>Se anexa listado de asistencia de mesa de trabajo</t>
  </si>
  <si>
    <t>GIT Grupos de Interés y Gestión Documental</t>
  </si>
  <si>
    <t>5.26</t>
  </si>
  <si>
    <t>Socialización del Manual de Participación Ciudadana y Relacionamiento con los Grupos de Interés</t>
  </si>
  <si>
    <t>Listado de asistencia, piezas informativas, capsulas entre otras</t>
  </si>
  <si>
    <t>5.27</t>
  </si>
  <si>
    <t>Realizar capacitaciones a los colaboradores de la entidad sobre el proceso de notificaciones a las diferentes áreas involucradas en el proceso, que apunte a mejorar la atención de los usuarios</t>
  </si>
  <si>
    <t>Se realiza primera capacitación en proceso y requisitos de ley de notificaciones el día 17 de abril.</t>
  </si>
  <si>
    <t>Se anexa evidencia de capacitación del proceso de notificaciones</t>
  </si>
  <si>
    <t>GIT Grupos de Interés y Gestión Documental GIT de Notificaciones</t>
  </si>
  <si>
    <t>5.28</t>
  </si>
  <si>
    <t>Realizar capacitaciones al interior de la entidad sobre el manual de servicio al ciudadano (recepción y tiempos de respuesta de PQRSD, carta de trato digno, protocolos de servicios y servicio al ciudadano, protocolo de administración por cada uno de los canales de atención dispuestos por la entidad).</t>
  </si>
  <si>
    <t>Se realiza una capacitación al interior de la entidad sobre el manual de servicio al ciudadano (recepción y tiempos de respuesta de PQRSD, carta de trato digno, protocolos de servicios y servicio al ciudadano, protocolo de administración por cada uno de los canales de atención dispuestos por la entidad y participación ciudadana).</t>
  </si>
  <si>
    <t>Se anexa pieza de invitación y listado de asistencia</t>
  </si>
  <si>
    <t>5.29</t>
  </si>
  <si>
    <t>Implementar lineamiento de Gobierno Abierto (Datos Abiertos, Gobernanza Abierta, Soluciones Abiertas, Empoderamiento Abierto con Apoyo de Fundación Corona)</t>
  </si>
  <si>
    <t>Lineamiento realizado</t>
  </si>
  <si>
    <t>Se realizó solicitud formal a Fundación Corona para tener asesoría sobre este lineamiento.</t>
  </si>
  <si>
    <t>Se anexa correo de solicitud</t>
  </si>
  <si>
    <t>5.30</t>
  </si>
  <si>
    <t>Capacitar a los funcionarios del Ministerio en la construcción de documentos con criterios de accesibilidad web (Word, Pdf, Excel, Power Point)</t>
  </si>
  <si>
    <t>GIT Desarrollo de Talento Humano</t>
  </si>
  <si>
    <t>5.31</t>
  </si>
  <si>
    <t>Formular e implementar el  Código de Integridad de la entidad</t>
  </si>
  <si>
    <t>Documento formulado</t>
  </si>
  <si>
    <t xml:space="preserve">Se cuenta con el borrador del plan de implementación así como la propuesta del código de integridad, cuya presentación y aprobación se llevará a cabo en el comité MIG del mes de mayo </t>
  </si>
  <si>
    <t xml:space="preserve">se adjunta borrados del plan, presentación </t>
  </si>
  <si>
    <t>Componente 6. Iniciativas Adicionales</t>
  </si>
  <si>
    <t>6.1</t>
  </si>
  <si>
    <t>Realizar capacitaciones relacionadas con el Gestor Documental sobre el manejo de la información de la entidad</t>
  </si>
  <si>
    <t>Listas de asistencia o grabaciones</t>
  </si>
  <si>
    <t>Se realizaron capacitaciones a los colaboradores de la entidad sobre el Gestor Documental, el 7, 20, 26 de febrero y 20 de marzo</t>
  </si>
  <si>
    <t>Listados de asistencia a las capacitaciones</t>
  </si>
  <si>
    <t xml:space="preserve">                  PROGRAMA DE TRANSPARENCIA Y ÉTICA PÚBLICA - PTEP
                  Ministerio de las Tecnologías de la Información y las Comunicaciones
2024</t>
  </si>
  <si>
    <t>Control de cambios: N/A</t>
  </si>
  <si>
    <t xml:space="preserve">Fecha publicación I monitoreo: </t>
  </si>
  <si>
    <t>RESPONSABLE</t>
  </si>
  <si>
    <t>Avance Númerico</t>
  </si>
  <si>
    <t>No aplica</t>
  </si>
  <si>
    <t>Se realiza seguimiento a la ejecución presupuestal y contractual a través del envío a las dependencias de los Informes de Seguimiento en donde se incluye seguimiento por tipo y estado de los contratos, convenios y transferencias para: Oficina Asesora de Planeación y Estudios Sectoriales,  Oficina de Tecnologías de Información, Oficina Internacional, Oficina de Fomento Regional de Tecnologías de la Información y las Comunicaciones, Oficina Asesora de Prensa, Oficina de Control Interno, Dirección Jurídica,  Viceministerio de Conectivdad, Viceministerio de Transformación Digital, Secretaría General. Se realiza la actualización de los tableros de control para seguimiento por parte de las áreas.</t>
  </si>
  <si>
    <t>Informes de Seguimiento Presupuestal y Contractual:
- Informes de ejecucion contractual (Diciembre 2023)
- Informes de ejecucion contractual (Enero 2024)
- Informes de ejecución contractual (febrero 2024)
- Informes de ejecución presupuestal (Marzo 2024)
- Informes de ejecución contractual (Marzo 2024)
- Correos de envío de Informes a las dependencias (enero, febrero, marzo, abril/2024)
-Tablero seguimiento semanal a la ejecución de recursos (fecha: 27/03/2024)</t>
  </si>
  <si>
    <t>Ejecutar seguimiento a la legalización de recursos, derivado de la ejecución de contratos, convenios y transferencias suscritos con recursos del Fondo Unico TIC.</t>
  </si>
  <si>
    <t>Presentación del Comité CICCI y acta del Comité Sesión 1 del 28 de febrero de 2024. Presentación de capacitación del tema de Sarlaft a los asesores de GTO. Revisión de los borradores que se deben ajsutar con los procesos de Compras y Contratación y Gestión del Talento Hunamo.</t>
  </si>
  <si>
    <t>Se realiza el fomento de la realización del curso de e-learning de la UIAF en la socialización del pla de cambio y cultura a los gestores y líderes del MINTIC.</t>
  </si>
  <si>
    <t>* Por parte de cobro coactivo se envió a traves de comunicaciones interna mensaje sobre conflicto de interes  , así mismo se envió comunicación a las personas identificadas como PEP´s , la instrucción para su registro en el aplicatiovo de integridad de la entidad, se han realziado capacitaciones de accesibilidad en el marco de transparencia y servicio al ciudadano.
* Por parte de la Direccion de Industria de Comunicaciones:Transmóviles de Radiodifusión Sonora, se encuentra digitalizado en el Sistema de Gestión de Espectro - SGE bajo el trámite de Modificación de Parámetros Técnicos
* Habilitación del servicio postal de pago a nivel nacional: Se encuentra digitalizado en Auraquantic</t>
  </si>
  <si>
    <t xml:space="preserve">*Correo electrónico conflicto de interes, PEP´s e-cards de capacitaciones realizadas
* Transmóviles de Radiodifusión Sonora: Captura de Pantalla del submódulo del trámite de Modificación de Parámetros Técnicos
* Habilitación del servicio postal de pago a nivel nacional: Captura de Pantalla del trámite en Auraquantic </t>
  </si>
  <si>
    <t>Durante el cuatrimestre se realizó seguimiennto y monitoreo de los datos abiertos creados mediante el reporte mensual  de ASPA donde a corte de abril de 2024,  245 entidades públicas en la vigencia 2024 han aperturado, actualizado o usado  conjuntos de datos abiertos del portal datos.gov.co</t>
  </si>
  <si>
    <t>Durante el mes de abri se realizó el monitoreo al menú de Atención y Servicio a la Ciudadanía de acuerdo con la matriz de cumplimiento de la Procuraduría</t>
  </si>
  <si>
    <t>Se anexa archivo en excel con el monitoreo realizado</t>
  </si>
  <si>
    <t>Durante el mes de abri se realizó el monitoreo al menú de Transparencia de acuerdo con la matriz de cumplimiento de la Procuraduría</t>
  </si>
  <si>
    <t>Durante el mes de abri se realizó el monitoreo al menú Participa de acuerdo con la matriz de cumplimiento de la Procuraduría</t>
  </si>
  <si>
    <t>Archivo EXCEL con la planeacion y dustribución de temas</t>
  </si>
  <si>
    <t>Archivo EXCEL con la planeacion y dustribución de temas.
Conversatorio ficha técnica. “Impacto del nuevo Código General Disciplinario - y su incidencia en el MinTIC”</t>
  </si>
  <si>
    <t>Archivo EXCEL con la planeacion y dustribución de temas.
Borrador formato de denuncias hechos de corrupción.
Vinculo grabación gestión de denuncias y divulgación del borrador del formato de denuncias por corrupción</t>
  </si>
  <si>
    <t xml:space="preserve">En total para el  primer cuatrimestre se han llevado a cabo 52 actividades de promoción y prevención con un avance de cumplimiento del 23%. Entre las actividades realizadas esta 47 capacitaciones en diferentes tematicas de cumplimiento de obligaciones a cargo de los proveedores/operadores, 2 evento, 1 jornada pedagogica y 2 campaña de difusión. En total hemos contado con la asistencia de 205 personas. </t>
  </si>
  <si>
    <t>Se adjunta archivo en excel con la relación de las actividades desarrolladas en el primer cuatrimestre de 2024</t>
  </si>
  <si>
    <t>Se adjunta párrafo aprobado por el director para ser remitido a los proveedores y/o aliados estrategicos y/o ejecutores de los proyectos ofertados y a ofertar en la presente vigencia.</t>
  </si>
  <si>
    <t>Se encuentra publicado en el siguiente link: https://www.mintic.gov.co/portal/inicio/Presupuesto/Proyectos-de-Inversion/</t>
  </si>
  <si>
    <t>Se realizó la publicación del documento de Reniudicón de Cuentas del Acuerdo de Paz de acuerdo con la normatividad aplicable</t>
  </si>
  <si>
    <t>Durante el primer trimestre del año 2024 se cumplió con las actividades propuestas en el plan de cambio y cultura del sistema integrado de gestión bajo el componente de Seguridad y Privacidad de la infomación, atendiento las siguientes temáticas : Resolución de la Política General de Seguridad y Privacidad de la Información, Seguridad Digital y Continuidad de la operación de los servicios, buenas prácticas en materia de Seguridad y Privacidad de la Informaciòn, reporte en el RNBD,clasificación y etiquetado de la Información .</t>
  </si>
  <si>
    <t>Se anexa docmento elaborado</t>
  </si>
  <si>
    <t>Se realizaron dos mesas de trabajo con el GIT de Atención a Grupos de Interés para tratar la realización de un piloto de laboratirio de accesibilidad y lenguaje claro.</t>
  </si>
  <si>
    <t>Se realizó mesa de trabajo con la Oficina Asesora de Prensa y la de Tecnologías de la Información para estandarizar estos documentos a través de los criterios de accesibilidad de la página web y sus contendios</t>
  </si>
  <si>
    <t xml:space="preserve">Se anexan cartas descriptivas y cadena de volor con ajustes </t>
  </si>
  <si>
    <t>Se realizó mesa de trabajo para establecer los requerimeintos de elaboración y/o actualización del documento. El cual será tratado en el segundo cuatrimestre del año,</t>
  </si>
  <si>
    <t>Se realiza primera capacitacíon en poceso y requisitos de ley de notificaciones el día 17 de abril.</t>
  </si>
  <si>
    <t xml:space="preserve">Se cuenta con el borrador del plan de implementación asi como la propuesta del codigo de inetgridad, cuya presentación y aprobación se llevará a cabo en el comité MIG del mes de mayo </t>
  </si>
  <si>
    <t>N°Actividades</t>
  </si>
  <si>
    <t>N° Total Actividades</t>
  </si>
  <si>
    <t>N° Actividades a cumplir I Monitoreo</t>
  </si>
  <si>
    <t>Porcentaje de avance I monitoreo</t>
  </si>
  <si>
    <t>Porcentaje de avance respecto a la totalidad del PTEP</t>
  </si>
  <si>
    <t>PROGRAMA DE TRANSPARENCIA Y ÉTICA PÚBLICA 2024 - MINTIC</t>
  </si>
  <si>
    <t xml:space="preserve">Avance Porcentual </t>
  </si>
  <si>
    <t>Avance Numérico Acumulado</t>
  </si>
  <si>
    <t>Avance Porcentual  Acumulado</t>
  </si>
  <si>
    <t>En los pliegos de condiciones de los procesos de selección se estipulan obligaciones específicas para los proponentes en relación con el compromiso anticorrupción. En este sentido, se requiere a los proponentes el cumplimiento de suscribir un Compromiso Anticorrupción, frente al cual los proponentes deberán cumplir con los compromisos anticorrupción establecidos, garantizando la integridad y transparencia en todas las etapas del proceso. De la misma manera el Deber de Denuncia, respecto del cual los proponentes tienen la obligación de denunciar ante las autoridades competentes cualquier acto de corrupción o fraude del que tengan conocimiento, de conformidad con las normativas aplicables. Origen Lícito de Recursos, los integrantes de uniones temporales o consorcios deberán proporcionar información detallada y veraz sobre el origen lícito de los recursos que emplean, asegurando que estos provengan de fuentes legales y legítimas.</t>
  </si>
  <si>
    <t>Se adjunta pliego de condiciones en el cual se encuentran la información relacionada
https://mintic-my.sharepoint.com/:f:/r/personal/ncamacho_mintic_gov_co/Documents/PLIEGO%20DE%20CONDICIONES?csf=1&amp;web=1&amp;e=R1Bra5</t>
  </si>
  <si>
    <t>Se realizó la construcción y publicación del informe al congreso 2024</t>
  </si>
  <si>
    <t xml:space="preserve">Se realizó y consolido la información de ejecución presupuestal 1T y 2T, para las fichas de inversión del FUTIC. </t>
  </si>
  <si>
    <t>Se realizó la publicación del avance 1T y 2T del Plan de Acción 2024</t>
  </si>
  <si>
    <t>Se realizó la publicación del avance 1T y 2T del Plan Estratégico tanto Sectorial como Institucional 2024</t>
  </si>
  <si>
    <t>Durante el cuatrimestre se realizó seguimiento y monitoreo de los datos abiertos creados mediante el reporte mensual  de ASPA donde a corte de abril de 2024,  697 entidades públicas en la vigencia 2024 han aperturado, actualizado o usado  conjuntos de datos abiertos del portal datos.gov.co</t>
  </si>
  <si>
    <t xml:space="preserve">Se carga el link al tablero de seguimiento del portal de datos abiertos y  4 reportes de seguimiento de los mayo, junio , julio, agosto, septiembre, </t>
  </si>
  <si>
    <t>Se han realizado reuniones sectoriales con 25 entidades cabeza de sector para la formulación de sus hojas de ruta</t>
  </si>
  <si>
    <t>Informes de Seguimiento Presupuestal y Contractual:
Informes de ejecución contractual (Abril 2024)
Informes de ejecución contractual (Mayo 2024)
Informes de ejecución contractual (Junio 2024)                                                                                                                                                                                                                                                                 Informes de ejecución contractual (Julio 2024)
Informes de ejecución presupuestal (Abril 2024)
Informes de ejecución presupuestal (Mayo 2024)                                                                                                                                                                                                                                                           Informes de ejecución presupuestal (Julio 2024)
Correos de envío de Informes a las dependencias (Mayo, Junio, Julio, Agosto/2024)                                                                                                                                                                                           Tablero seguimiento semanal a la ejecución de recursos (Mayo, Junio, Julio/2024)</t>
  </si>
  <si>
    <t>Se realizaron reuniones mensuales para el seguimiento a la legalización de recursos, en ese mismo sentido el seguimiento a compromisos anteriores y recomendaciones. Seguimiento al cumplimiento en la proyección de legalizaciones, saldos por legalizar de las dependencias.</t>
  </si>
  <si>
    <t>Acta No. 7 Seguimiento a la Ejecución - Comité de Legalizaciones 30 de Abril de 2024
Acta No. 8 Seguimiento a la Ejecución - Comité de Legalizaciones 28 de Mayo de 2024
Acta No. 10 Seguimiento a la Ejecución - Comité de Legalizaciones 27 de Junio de 2024                                                                                                                                                                                          Acta No. 10 Seguimiento a la Ejecución - Comité de Legalizaciones 31 de Julio de 2024
Presentación Comité de Seguimiento a la legalización de recursos sesión Abril 2024
Presentación Comité de Seguimiento a la legalización de recursos sesión Mayo 2024
Presentación Comité de Seguimiento a la legalización de recursos sesión Junio 2024                                                                                                                                                                           Presentación Comité de Seguimiento a la legalización de recursos sesión Julio 2024</t>
  </si>
  <si>
    <t>Dado que se depende de la agenda de la Secretaria General, el próximo Comité al Seguimiento del Fondo, se espera que sea en los primeros días del mes de Septiembre 2024, conforme a lo anterior se anexan las evidencias del seguimiento a los compromisos establecidos o acordados en el anterior Comité, que se han realizado desde la OGIF hasta el momento</t>
  </si>
  <si>
    <t xml:space="preserve">Correo Seguimiento cumplimiento cronograma TI Enero 2024.                                                                                                                                                                                                                                                   Solicitud información avance cronograma a alto nivel - nuevos sistemas de información 2024 (Enero , Febrero, Marzo, Abril, Mayo, Junio y Julio).                                                                                                                                                                                                                                                                                                   </t>
  </si>
  <si>
    <t>Listado de asistencia de :
Excel basic- accesibilidad
Excel Intermedio- Accesibilidad
Publicaciones</t>
  </si>
  <si>
    <t>Durante el segundo trimestre del año 2024. Se cumplió con las actividades propuestas en el plan de cambio y cultura del sistema integrado de gestión bajo el componente de Seguridad y Privacidad de la información, atendiendo las siguientes temáticas : Transición ISO 27001:2013 a ISO 27001:2022, Tips de Auditoría, Incidentes de Seguridad y Privacidad de la Información, Uso de técnicas de cifrado de datos, Categorías de datos personales utilizadas en la entidad, Cumplimiento de los requerimientos normativos y las Guías complementarias expedidas por la SIC, Conociendo la actualización de la política de Seguridad y Privacidad de la Información, Sensibilización al personal de aseo y vigilantes, Seguridad en la Nube, Técnicas de Ingeniería Social</t>
  </si>
  <si>
    <t>Se cumplió con la publicación del registro de base de datos en el aplicativo de la SIC y en la pagina Web del ministerio.</t>
  </si>
  <si>
    <t>Pantallazo de pagina del ministerio y del archivo en PDF de las  bases de datos registradas.</t>
  </si>
  <si>
    <t>Se realizaron 2 charlas en Viernes del Conocimiento el 21/06/2024 y el 23/08/2024 donde se abarcaron los temas propuestos en la actividad</t>
  </si>
  <si>
    <t>Presentaciones power point y enlaces de las grabaciones</t>
  </si>
  <si>
    <t>Se realizo el II Conversatorio de Derecho Disciplinario el 28/06/2024
Se realiza borrador de la Cartilla sobre supervisores e interventores</t>
  </si>
  <si>
    <t>Se realiza la actualización en la identificación, valoración y ajuste de los riesgos de corrupción de 22 procesos. Se solicita ampliación del plazo al Comité MIG para realizar los 3 procesos faltantes que son GTI, Arquitectura Empresarial y Vigilancia Inspección y Control.</t>
  </si>
  <si>
    <t>Los mapas se encuentran publicados en la herramienta SIMIG de la Entidad. Y se suben los mapas de riesgos actualizados al repositorio.
https://mintic-my.sharepoint.com/personal/corjuela_mintic_gov_co/_layouts/15/onedrive.aspx?id=%2Fpersonal%2Fcorjuela%5Fmintic%5Fgov%5Fco%2FDocuments%2F2024%2FTransparencia%2FPTEP%2FII%20Monitoreo%20Evidencias&amp;ct=1725462273199&amp;or=OWA%2DNT%2DMail&amp;cid=deb31898%2D15ba%2D4692%2D22c3%2D60e70c914d5a&amp;ga=1&amp;LOF=1</t>
  </si>
  <si>
    <t>Se realizan los ajustes a las recomendaciones recibidas por la OCI en el mes de mayo de 2024.</t>
  </si>
  <si>
    <t>Correos información sobre las observaciones de la OCI y archivos evidencias de la mesa de trabajo para ajustes.
https://mintic-my.sharepoint.com/personal/corjuela_mintic_gov_co/_layouts/15/onedrive.aspx?id=%2Fpersonal%2Fcorjuela%5Fmintic%5Fgov%5Fco%2FDocuments%2F2024%2FTransparencia%2FPTEP%2FII%20Monitoreo%20Evidencias&amp;ct=1725462273199&amp;or=OWA%2DNT%2DMail&amp;cid=deb31898%2D15ba%2D4692%2D22c3%2D60e70c914d5a&amp;ga=1&amp;LOF=1</t>
  </si>
  <si>
    <t>Se realiza el fomento de la realización del curso de e-learning de la UIAF a través de comunicaciones internas, específicamente el Boletín Semana TIC, de los meses de junio, julio y agosto.</t>
  </si>
  <si>
    <t>Se publicaron los siguientes Boletines:
* Boletín Trimestral del Sector TIC 1T 2024.
*Boletín Trimestral del Sector TV 1T 2024.
*Boletín Trimestral del Sector Postal 1T 2024.</t>
  </si>
  <si>
    <t>Se cargan 3 carpetas como evidencia de los Boletines Publicados en el portal Colombia TIC</t>
  </si>
  <si>
    <t>Se adjuntan pdf's con los correos remitidos y recibidos sobre los criterios de accesibilidad de los micrositios actualmente habilitados y que albergan la oferta de la vigencia 2024.</t>
  </si>
  <si>
    <t>En el segundo cuatrimestre se llevaron a cabo 3 verificaciones a los operadores SERVICIOS POSTALES NACIONALES S.A.S., PAYNET S.A.S y RED EMPRESARIAL DE SERVICIOS S.A.-SUPERGIROS, con el fin de verificar el cumplimiento de todas las obligaciones, incluidas aquellas referentes a la implementación del sistema de administración de Riesgos de Lavado de Activos y Financiación del Terrorismo - SARLAFT</t>
  </si>
  <si>
    <t xml:space="preserve">En total para el  segundo cuatrimestre se llevaron a cabo107 actividades de promoción y prevención con un avance de cumplimiento del 47%. Entre las actividades realizadas esta 102 capacitaciones en diferentes temáticas de cumplimiento de obligaciones a cargo de los proveedores/operadores y 5 campañas de difusión. En total hemos contado con la asistencia de 302 personas. </t>
  </si>
  <si>
    <t>Se adjunta archivo en Excel con la relación de las actividades desarrolladas en el segundo cuatrimestre de 2024</t>
  </si>
  <si>
    <t>Teniendo en cuenta que se realizó una capacitación sobre la implementación de la Ley 2195 de 2022, se toma como punto de partida para el aprestamiento de las campañas de cultura y divulgación de los tema de SARLAFT</t>
  </si>
  <si>
    <t>Evidencia: Numeral 2.5</t>
  </si>
  <si>
    <t>Se adjuntan listados de asistencia y pieza de la capacitación</t>
  </si>
  <si>
    <t>Se realizó revisión de accesibilidad e la totalidad de la sede electrónica y del BOT de PACO</t>
  </si>
  <si>
    <t xml:space="preserve">Se adjunta informes de accesibilidad </t>
  </si>
  <si>
    <t>Se realizó mesa de trabajo en conjunto con la Oficina de TI el 20 de junio de 2024, con el fin de actualizar los tableros de control del portal de Colombia TIC, respecto a los proyectos adelantados por la Dirección de Infraestructura</t>
  </si>
  <si>
    <t>Se anexan los correos intercambiados entre la Dirección de Infraestructura y la Oficina de TI y la presentación realizada en la reunión del 20/06/2024.</t>
  </si>
  <si>
    <t>Se realizaron mesas de trabajo con diferentes áreas para revisar los temas de accesibilidad web.</t>
  </si>
  <si>
    <t>Se anexan listas de asistencia</t>
  </si>
  <si>
    <t>Se anexa evidencia</t>
  </si>
  <si>
    <t>Se cuenta con los lineamientos de transparencia y para personas en condición de discapacidad dentro del Módulo de la Universidad Corporativa.</t>
  </si>
  <si>
    <t>Se realizó la inclusión de los lineamientos de Lenguaje Claro en el Manual de Contenidos Accesibles versión 2</t>
  </si>
  <si>
    <t>Se adjunta el Manual  para la generación de contenidos accesibles versión 2 con los lineamientos de lenguaje claro</t>
  </si>
  <si>
    <t>Se realizó la estandarización de las encuestas que se tienen para los espacios de dialogo y la rendición de cuentas. Solo falta la oficialización en Isolución</t>
  </si>
  <si>
    <t>Se adjuntan los formatos estandarizados y correos de aprobación de las coordinadoras de las áreas responsables</t>
  </si>
  <si>
    <t>Se adjuntan los documentos mencionados</t>
  </si>
  <si>
    <t>Se formuló el Manual de Participación ciudadana y Rendición de Cuentas</t>
  </si>
  <si>
    <t>Se adjunta el documento mencionado</t>
  </si>
  <si>
    <t>Se adjuntan las evidencias de las capacitaciones</t>
  </si>
  <si>
    <t>Se realizó mesa de trabajo con la Fundación Corona, donde se definió que la estrategia que se tiene de Datos Abiertos de la entidad, cuenta como implementación de los lineamientos de Gobierno Abierto.</t>
  </si>
  <si>
    <t>Se relaciona la estrategia de datos abiertos 2024 que hace parte integral con los lineamientos de Gobierno Abierto, ésta se puede consultar en la url: https://www.datos.gov.co/stories/en/s/Iniciativa-Datos-Abiertos-de-Colombia-2024/nvf3-jun6/</t>
  </si>
  <si>
    <t>A la fecha no se reporta avance atendiendo al cronograma</t>
  </si>
  <si>
    <t>Se adjuntan las evidencias respectivas</t>
  </si>
  <si>
    <t>Se adjuntan documentos pdf sobre la revisión realizada</t>
  </si>
  <si>
    <t>Actualización y estandarización de encuestas aprobadas.</t>
  </si>
  <si>
    <t>Se realizó la actualización del lineamiento de lenguaje claro para poder realizar los laboratorios de accesibilidad.
Del mismo modo, se hicieron mesas de trabajo para la formulación de este espacio.</t>
  </si>
  <si>
    <t>Se adjunta el lineamiento de Lenguaje Claro y listas de asistencia</t>
  </si>
  <si>
    <t>Se realizó el ajuste del Manual para la generación de contenidos accesibles para adicionar los temas de lenguaje claro, se formuló el Manual de Participación Ciudadana y Rendición de Cuentas que son requeridos para dar línea sobre los temas de transparencia y accesibilidad.</t>
  </si>
  <si>
    <t>Se llevaron a cabo tres capacitaciones asociadas la construcción de documentos con criterios de accesibilidad, para funcionarios de la entidad</t>
  </si>
  <si>
    <t>Se realizó la aprobación en comité MIG del código de integridad de la entidad al cuál se le incorpora un valor para un total de 7 valores, adicionalmente se adopta mediante la Resolución 3240 de 2024</t>
  </si>
  <si>
    <t xml:space="preserve">Código de integridad formalizado en el sistema de gestión de calidad bajo código GTH-TIC-DC-002 , Resolución 3240 de 2024 </t>
  </si>
  <si>
    <t>Se realiza sensibilización y socialización de la Ley 2195 de 2022 y su implementación en MINTIC.</t>
  </si>
  <si>
    <t>Realizadas, en el inciso AGÉNDATE, numeral 2. del Boletín Semana TIC, los días 4, 11, 18, 25 de junio, 3, 9, 16, 23, 29 de julio y 6, 13, 20 y 27 de agosto. 
Curso: Sistema Anti-Lavado de Activos, Contra el Financiamiento del Terrorismo y Contra el Financiamiento de Proliferación de Armas de Destrucción Masiva ALA/CFT/CFP</t>
  </si>
  <si>
    <t>Se adjuntan los informes de verificación con radicados 242056253, 242086188 y 242091194</t>
  </si>
  <si>
    <t>Se realizó monitoreo al menú destacado de Atención y Servicio al Ciudadano en el marco de la Resolución 1519 de 2020</t>
  </si>
  <si>
    <t>Se anexa formato en Excel con las evidencias del monitoreo</t>
  </si>
  <si>
    <t>Se realizó monitoreo al menú de Transparencia y Acceso a la Información en el marco de la Resolución 1519 de 2020</t>
  </si>
  <si>
    <t>Se realizó monitoreo al menú de Participa en el marco de la Resolución 1519 de 2020</t>
  </si>
  <si>
    <t>Se realizó monitoreo al Esquema de Publicación de la entidad</t>
  </si>
  <si>
    <t>Flash informativo del evento.
Noticia Disciplinaria
Publicidad correo electrónico</t>
  </si>
  <si>
    <t>Se realizo solicitud de actualización de pagina de denuncias, video de denuncias y se realizo y aprobó formato de denuncias anticorrupción</t>
  </si>
  <si>
    <t>Trazabilidad del correo electrónico de solicitud de actualización pagina web de denuncias.
Actualización de video de denuncias.
Formato de denuncias por actos de corrupción</t>
  </si>
  <si>
    <t>https://www.mintic.gov.co/portal/inicio/Gestión/Informes-al-Congreso/</t>
  </si>
  <si>
    <t>Se encuentra publicado en el siguiente link: https://www.mintic.gov.co/portal/inicio/Planes/Planes-de-Acción/</t>
  </si>
  <si>
    <t>https://www.mintic.gov.co/portal/inicio/Planes/Planes-de-Acción/</t>
  </si>
  <si>
    <t>Se encuentra publicado en el siguiente link: https://www.mintic.gov.co/portal/inicio/Planes/Plan-Estratégico/274104:Plan-estrategico-2023</t>
  </si>
  <si>
    <t>https://www.mintic.gov.co/portal/inicio/Planes/Plan-Estratégico/</t>
  </si>
  <si>
    <t xml:space="preserve">Desde el GIT de Consenso Social se esta trabajando en la elaboración de los informes de cumplimiento de los acuerdos del Plan Nacional de Desarrollo 2022-2026 "Colombia Potencia Mundial de la Vida" con los pueblos Indígenas, comunidades Negras, Afrodescendientes, Raizales y Palenqueros  el pueblo Rrom. Para ello, se han sostenido reuniones de  socialización de la actividad, y se han remitido correos a las áreas con el fin de recolectar los insumos requeridos para la consolidación de los informes; Fruto de ello, ya se cuenta con un primer borrador de los 3 informes. </t>
  </si>
  <si>
    <t xml:space="preserve">Durante el segundo cuatrimestre de la vigencia se continua avanzando en la elaboración de los informes de cumplimiento de los acuerdos del Plan Nacional de Desarrollo 2022-2026 "Colombia Potencia Mundial de la Vida" con los pueblos Indígenas, comunidades Negras, Afrodescendientes, Raizales y Palenqueros  el pueblo Rrom. 
Se han presentado retrasos en la finalización de los mismos debido a la finalización de contratos de prestación de las personas que estaban apoyando dicha tarea, por lo cual se debió redistribuir las cargas al interior del GIT de Consenso Social con el fin de finalizarlos y publicarlos en la pagina web. 
Es de informar que por solicitud del Ministerio del Interior, las acciones con la Mesa Regional Amazónica (MRA) debe estar separado del informe de indígenas, por lo cual no se publicarán 3 sino 4 informes. </t>
  </si>
  <si>
    <t xml:space="preserve">Borrador de los informes de recursos y resultados acuerdos PND vigencia 2023-2024 con: 
- Comunidades Negras, Afrodescendientes, Raizales y Palenqueras.
- Comunidades indígenas (Mesa Permanente de Concertación de los Pueblos Indígenas) y otros. 
- Mesa Regional Amazónica (MRA)
- Comisión Nacional de Dialogo - Pueblo Rrom. </t>
  </si>
  <si>
    <t xml:space="preserve">Se presenta informe sobre los avances de los  procesos de contratación de la señalización institucional  y las barandas seguridad </t>
  </si>
  <si>
    <t xml:space="preserve">FASE 2: Se realizaron las actividades correspondientes a esta fase, las cuales se pueden evidenciar en las sesiones de trabajo que se encuentran en los siguientes accesos:     1ra Sesion, 2da Sesion , 3ra Sesion , luego de realizar el levantamiento de información correspondiente se definió el requerimiento formal el cual fue socializado (ver evidencia en este link) , igualmente se encuentra formalizado y aprobado (requerimiento formal y anexos), con sus casos de uso y criterios de aceptación, se realizaron sesiones para revisar la integración con Integratic y se aclararon dudas con PACO con el apoyo del GIT de Cobro Coactivo, posterior se definió el modelo de datos, la Arquitectura e infraestructura y el manual de diseño </t>
  </si>
  <si>
    <t xml:space="preserve">* Levantamiento de información
* Requerimiento formales y anexos),
* Actas sesiones revisióna integración con Integratic
* Correos y soportes aclaran dudas PACO 
* Correos de Cobro Coactivo
* Imagenes modelo de datos, la Arquitectura e infraestructura
* Manual de diseño 
</t>
  </si>
  <si>
    <t>la Dirección de Industria de Comunicaciones -DiCom:
Reporta que el trámite Transmóviles de Radiodifusión Sonora, se encuentra digitalizado en el Sistema de Gestión de Espectro - SGE bajo Modificación de Parámetros Técnicos.</t>
  </si>
  <si>
    <t xml:space="preserve">Captura de Pantalla del submódulo de Modificación de Parámetros Técnicos del trámite Transmóviles de Radiodifusión Sonora  </t>
  </si>
  <si>
    <t>La Dirección de Industria de Comunicaciones -DiCOM:
Reporta que el trámite Habilitación del servicio postal de pago a nivel nacional se encuentra digitalizado en el aplicativo Auraquantic.</t>
  </si>
  <si>
    <t xml:space="preserve">Captura de Pantalla del trámite habilitación del servicio postal de pago a nivel nacional tomada del aplicaticvo Auraquantic. </t>
  </si>
  <si>
    <t>FASE 3: El desarrollo y/o la implementación del trámite se encuentra en proceso por parte de la fábrica de software, adicionalmente y paralelo a este proceso se está provisionando  la infraestructura dentro de la entidad donde se alojará y publicará el trámite, para ello se realizó la sesión correspondiente a la revisión y la integración del diseño de acuerdo a lo requerido por gov.co (sesión de revisión gov.co),  la implementación de los componentes de software, la ejecución de pruebas en la plaptaforma de Azure Devops con el acompañamiento del GIT de  Cobro Coactivo y Cartera;  puesta en producción, la cual se realizará una vez se termine el desarrollo de las actividades seleccionadas para digitalizar en este trámite.
fase 4; Se realizó el desarrollo del trámite por parte de la fábrica de software, de acuerdo con lo planteado inicialmente (ver sesiones de trabajo), se realizó un primer ciclo de pruebas del software en donde se identificaron mejoras, algunas entrarán dentro del control de cambios, otras se realizarán en el segundo alcance del desarrollo. Se realizo la implementación de la infraestructura dentro de la entidad, sin embargo, aún se están revisando detalles de accesibilidad. Finalizado el despliegue de la solución en producción, se procederá a realizar el monitoreo del trámite digitalizado.</t>
  </si>
  <si>
    <t>1. El trámite se encuentra implementado en ambiente productivo (digitalizado y automatizado en ciertos pasos, esto a razón que tiene validaciones técnicas y administrativas que debe realizar un humano) los detalles se pueden encontrar en el siguiente enlace: 
https://gestion-espectro.mintic.gov.co/TramitesRDS/SGEWeb/index.html#RDSPrincipal
(Se adjuntan capturas de pantalla como evidencia de lo mencionado anteriormente).
2. El trámite se encuentra inscrito en GOV.CO No obstante hay que hacer una actualización en Trámites y Servicios del portal web del Ministerio.</t>
  </si>
  <si>
    <t>* Captura de Pantalla tomadas de la sede electrónica Gov.Co</t>
  </si>
  <si>
    <t>El área cumplió con la actividad en el cuatrimestre pasado</t>
  </si>
  <si>
    <t>Automatizar el trámite Facilidades de pagoen cumplimiento del Decreto 088 de 2022</t>
  </si>
  <si>
    <t>FASE 2 Diseño del Trámite Automatizado:
Se realizan las actividades correspondientes a esta fase, las cuales a partir del trabajo realizado en la etapa anterior, desde las pruebas realizadas se identificaron actualizaciones que se deben realizar conforme el Manual de Cobro Persuasivo y Coactivo, así como los cambios que se deben hacer sobre el desarrollo realizado, especialmente lo relacionado con las garantías que se deben adjuntar en cada caso (ver sesión) y sobre el flujo actual de integratic (ver sesión). Se establecen ajustes a realizar en el trámite automatizado los cuales se realizarán como un control de cambios (ver sesión)</t>
  </si>
  <si>
    <t>* Pruebas realizadas que identificaron actualizaciones 
* Cambios requeridos sobre el desarrollo realizado, 
* Sesiones para revidarel tema de garantías que se deben adjuntar en cada caso 
* Sesiones flujo actual de integratic. 
* Documentos de ajustes como control de cambios.</t>
  </si>
  <si>
    <t>Automatizar el trámite Devolución y/o compensación de pagos en exceso y pagos de lo no debido por conceptos no tributarios, en cumplimiento del Decreto 088 de 2022</t>
  </si>
  <si>
    <t>Con corte a 02-mayo-2024:
* Se realizó mesa de trabajo entre la Oficina de TI, GIT de Cartera e Ingeniero Representante de la Fabrica de Software.
* Se elaboró flujo de información del procedimiento, con el fin de identificar los pasos que pueden llegar a ser automatizados.
*  Se identificar grupos de interés,  canales digitales,  documentar resultados del trámite,  sistema o aplicativo de información y alcance y los requerimientos trámite.</t>
  </si>
  <si>
    <t xml:space="preserve">Automatizar los siguientes trámites, en cumplimiento del Decreto 088 de 2022: 
1. Licencia para la operación de Sistemas de Radiocomunicación de Banda Ciudadana (RABCA LIC BANDA CIUD)
2. Licencia de Categoría Avanzada para radioaficionado (RABCA LIC AVA CAT)
3. Registro Postal
4. Permiso para el uso del Espectro Radioeléctrico para la atención y prevención de situaciones de emergencia (ERE PARA EMERGENCIAS)
5. Servicio de mensajería expresa (MENSAJERÍA EXPRESA)
6. Transmóviles de Radiodifusión Sonora (TRANSMÓVILES RDS)
</t>
  </si>
  <si>
    <t xml:space="preserve">
* Licencia para la operación de Sistemas de Radiocomunicación de Banda Ciudadana: Se encuentra parcialmente automatizado en Auraquantic, así mismo, se implementarán funcionalidades adicionales que permitirá el aumento de automatización del trámite.
* Licencia de Categoría Avanzada para radioaficionado: Se encuentra parcialmente automatizado en Auraquantic, así mismo, se implementarán funcionalidades adicionales que permitirá el aumento de automatización del trámite.
* Registro Postal: Se encuentra parcialmente automatizado en Auraquantic, así mismo, se implementarán funcionalidades adicionales que permitirá el aumento de automatización del trámite.
* Permiso para el uso del Espectro Radioeléctrico para la atención y prevención de situaciones de emergencia: Se encuentra parcialmente automatizado en el Sistema de Gestión de Espectro - SGE, así mismo, se implementarán funcionalidades adicionales que permitirá el aumento de automatización del trámite.
*  Transmóviles de Radiodifusión Sonora, se encuentra parcialmente automatizado en el Sistema de Gestión de Espectro - SGE.
</t>
  </si>
  <si>
    <t xml:space="preserve">FASE 3 Implementación y Pruebas del Trámite Automatizado:
Se llevaron a cabo sesiones encaminadas a la implementación del tramite de automatización de facilidad de pago, a través de la ejecución y verificación de los requerimientos, solicitados a la fabrica sotfware, por medio de la herramienta Azure Devops, contrastado con el ambiente de pruebas proporcionado para tal fin, lo que su vez ha permitido realizar mejoras y controles de cambios para su operación.
Se desarollaron sesiones de pruebas funcionales con el fin de visualizar la interacción con Integratic. </t>
  </si>
  <si>
    <t xml:space="preserve">Con corte a 30-agosto-2024:
* Se elaboró documento desde el GIT de cartera con la información de como se imaginaba el trámite automatizado, el cual se envió al la OTI el 17/07/2024. 
* Se emitió  memorando con Radicado No.  242111521,  en el cual se solicita a la OTI priorizar la automatización de este trámite, en atención al cumplimiento del Dec 088-2022, la estrategia 2024 de racionalización 2024, el plan de trabajo concertado y  suscrito el 26-ene-2024 y el PTEP, ya que a la fecha de este corte, no se tiene avances o evidencias que demuestren la aplicación o desarrollo de las actividades descritas en las fases 2 y 3. </t>
  </si>
  <si>
    <t>* Radicado No. 242111521 del 06-sept-2024
2. Borrador proceso Devolución de saldos a favor
3. captura pantalla Teams mensaje de la OTI</t>
  </si>
  <si>
    <t xml:space="preserve"> 1. Los trámites se encuentran implementados y en ambiente productivo (digitalizado y automatizado en ciertos pasos, esto a razón que tiene validaciones técnicas y administrativas que debe realizar un humano) los detalles se pueden encontrar en los siguientes enlaces: 
https://www.mintic.gov.co/portal/inicio/Tramites-y-servicios/RABCA/3956:Licencia-para-la-operacion-de-Sistemas-de-Radiocomunicacion-de-Banda-Ciudadana
https://www.mintic.gov.co/portal/inicio/Tramites-y-servicios/RABCA/3948:Licencia-de-Categoria-Avanzada-para-radioaficionado
https://www.mintic.gov.co/portal/inicio/Tramites-y-servicios/Registros/6413:Registro-Postal
https://www.mintic.gov.co/portal/inicio/Tramites-y-servicios/Gestion-de-Espectro-Radioelectrico/5000:Permiso-para-el-uso-del-espectro-radioelectrico-para-defensa-nacional-atencion-y-prevencion-de-situaciones-de-emergencia-y-seguridad-publica
https://www.mintic.gov.co/portal/inicio/Tramites-y-servicios/Servicios-postales/79804:Mensajeria-Expresa
https://www.mintic.gov.co/portal/inicio/Tramites-y-servicios/Registros/6413:Registro-Postal
https://gestion-espectro.mintic.gov.co/TramitesRDS/SGEWeb/index.html#RDSPrincipal
2. Los trámites se encuentran inscritos en GOV.CO 
3. Transmóviles de Radiodifusión Sonora se encuentran inscritos en GOV.CO, no obstante hay que hacer una actualización en Trámites y Servicios de la sede electrónica del MinTIC.</t>
  </si>
  <si>
    <t>* Capturas de pantalla del ambiente productivo de cada uno de os trámites a cargo de la DiCOM
* Captura de Pantalla tomadas de la sede electrónica Gov.Co</t>
  </si>
  <si>
    <t>El 9 de julio, se revisan los posibles ajustes a la política de administración de riesgos, específicamente lo referente a los riesgos de SARLAFT, los cuales atendiendo la ley 2195 de 2022, deberán ser implementados en el Ministerio.</t>
  </si>
  <si>
    <t>Se cargan los documentos que evidencian las revisiones realizadas.</t>
  </si>
  <si>
    <t>Se anexan pantallazos de correos</t>
  </si>
  <si>
    <t>2.7.1</t>
  </si>
  <si>
    <t>2.7.2</t>
  </si>
  <si>
    <t>2.7.3</t>
  </si>
  <si>
    <t>2.8.1</t>
  </si>
  <si>
    <t>2.8.2</t>
  </si>
  <si>
    <t>2.8.3</t>
  </si>
  <si>
    <t>Seguimiento/Observaciones Oficina de Control Interno</t>
  </si>
  <si>
    <t>No se presento avance para este segundo monitoreo. La actividad se encuentra dentro de los tiempos de ejecución para su cumplimiento.</t>
  </si>
  <si>
    <t>Actividad ejecutada y cumplida en un 100%.</t>
  </si>
  <si>
    <t>Actividad ejecutada según lo programado. Se encunetra dentro del tiempo para su ejecución y finalización.</t>
  </si>
  <si>
    <t>n</t>
  </si>
  <si>
    <t>Actividad ejecutada según lo programado. Se encuentra dentro del tiempo para su ejecución y finalización.</t>
  </si>
  <si>
    <t>Según cronograma la actividad esta programada para el mes de octubre del presente año. Se encuentra dentro del tiempo para su ejecución y finalización.</t>
  </si>
  <si>
    <t>Se realiza informes de centro de contacto y digiturno de los meses abril, mayo, junio y julio.</t>
  </si>
  <si>
    <t>No han llevado a cabo las actualizaciones, se genera la alerta ya que está actividad tubo fecha de inicio desde el mes de enero y a la fecha no se ha ejecutado ni el 50% de su ejecución, teniendo en cuenta que el entregable a esta actividad son dos actualizaciones en la presente vigencia.
Se encuentra dentro del tiempo para su ejecución y finalización.</t>
  </si>
  <si>
    <t>https://www.mintic.gov.co/portal/inicio/Presupuesto/Proyectos-de-Inversion/</t>
  </si>
  <si>
    <t>Se realizó capacitación sobre el procedimiento de notificaciones y actualización donde se explica el nuevo procedimiento para la gestión de notificaciones.</t>
  </si>
  <si>
    <t>Se adjunta las evidencia de la capacitación</t>
  </si>
  <si>
    <r>
      <rPr>
        <sz val="12"/>
        <color theme="1"/>
        <rFont val="Arial Narrow"/>
        <family val="2"/>
      </rPr>
      <t xml:space="preserve">Se presenta incumplimiento en la terminación de la actividad, presentando un retraso del 30% del total de su ejecución.
No se tomaron la medidas previas ante la situación de retrazo.
</t>
    </r>
    <r>
      <rPr>
        <b/>
        <sz val="12"/>
        <color theme="1"/>
        <rFont val="Arial Narrow"/>
        <family val="2"/>
      </rPr>
      <t>Acción incumplida.</t>
    </r>
    <r>
      <rPr>
        <sz val="12"/>
        <color theme="1"/>
        <rFont val="Arial Narrow"/>
        <family val="2"/>
      </rPr>
      <t xml:space="preserve">
</t>
    </r>
    <r>
      <rPr>
        <b/>
        <sz val="12"/>
        <color rgb="FFFF0000"/>
        <rFont val="Arial Narrow"/>
        <family val="2"/>
      </rPr>
      <t xml:space="preserve">
</t>
    </r>
  </si>
  <si>
    <t>Componente</t>
  </si>
  <si>
    <t xml:space="preserve"> 1. Debida Diligencia</t>
  </si>
  <si>
    <t>2. Prevención, Gestión y Administración de Riesgos LA/FT/PADAM y Riesgos de Corrupción</t>
  </si>
  <si>
    <t>3. Redes Institucionales para el Fortalecimiento de la Prevención de Actos de Corrupción, Transparencia, y Legalidad</t>
  </si>
  <si>
    <t>4. Canales de Denuncia de Presuntos Actos de Corrupción</t>
  </si>
  <si>
    <t>5. Estrategia de Transparencia, Estado Abierto, Acceso a la Información Pública y Cultura de la Legalidad</t>
  </si>
  <si>
    <t xml:space="preserve"> 6. Iniciativas Adicionales</t>
  </si>
  <si>
    <t>N° Actividades por componente</t>
  </si>
  <si>
    <t>Finalizadas a 30 de agosto</t>
  </si>
  <si>
    <t>En ejecución</t>
  </si>
  <si>
    <t>Prendientes de Iniciar</t>
  </si>
  <si>
    <t>Con retraso</t>
  </si>
  <si>
    <t>TOTAL</t>
  </si>
  <si>
    <t> Se realizó seguimiento a los 24 mapas de riesgos de corrupcción de cada uno de los procesos de la entidad.Ver matriz de seguimiento publicada en el micrositio de transparencia-Oficina de Control Interno.</t>
  </si>
  <si>
    <t> https://mintic.gov.co/portal/inicio/Micrositios/Biblioteca-de-informes/Seguimiento-Estrategias-del-Plan-Anticorrupcion-y-Atencion-al-Ciudadano/</t>
  </si>
  <si>
    <t xml:space="preserve"> Actividad con fecha de incio y ejecución para el tercer cuatrimestre.</t>
  </si>
  <si>
    <t>Porcentaje de avance PTYEP-MINTIC</t>
  </si>
  <si>
    <r>
      <t xml:space="preserve">La Oficina de Control Interno, una vez realizado el seguimiento y la validación de los avances y evidencias de cada una de las actividades documentadas dentro del Programa de Transparencia y Ética Pública del Mintic, considera que las actividades y metas programadas para el segundo cuatrimestre 2024, se cumplieron al 100%. Así mismo, presenta las siguientes conclusiones y recomendaciones:
</t>
    </r>
    <r>
      <rPr>
        <b/>
        <sz val="12"/>
        <color theme="1"/>
        <rFont val="Arial Narrow"/>
        <family val="2"/>
      </rPr>
      <t>1</t>
    </r>
    <r>
      <rPr>
        <sz val="12"/>
        <color theme="1"/>
        <rFont val="Arial Narrow"/>
        <family val="2"/>
      </rPr>
      <t xml:space="preserve">.Se evidencia que de las seis (6) actividades con fecha de cumplimiento a corte de 30 de agosto, cinco (5) se realizaron de manera efectiva dando cumplimiento a su ejecución en un 100%, y una (1) presenta retraso en su ejecución y finalización.
</t>
    </r>
    <r>
      <rPr>
        <b/>
        <sz val="12"/>
        <color theme="1"/>
        <rFont val="Arial Narrow"/>
        <family val="2"/>
      </rPr>
      <t>Actividad rezagada:</t>
    </r>
    <r>
      <rPr>
        <sz val="12"/>
        <color theme="1"/>
        <rFont val="Arial Narrow"/>
        <family val="2"/>
      </rPr>
      <t xml:space="preserve">
Actividad: 5.11 “Publicar en el micrositio de transparencia los informes de recursos y resultados obtenidos en cumplimiento de los acuerdos del Plan Nacional de Desarrollo 2022-2026 "Colombia Potencia Mundial de la Vida" con los pueblos Indígenas, comunidades Negras, Afrodescendientes, Raizales y Palenqueros y Rrom”.
Ante el incumplimiento el proceso indicó “Se han presentado retrasos en la finalización de los mismos debido a la finalización de contratos de prestación de las personas que estaban apoyando dicha tarea, por lo cual se debió redistribuir las cargas al interior del GIT de Consenso Social con el fin de finalizarlos y publicarlos en la página web”.
El proceso se comprometió a dar cumplimiento a la actividad para el mes de septiembre, a la fecha se tienen los borradores de los respectivos informes.
Ante la anterior situación, la Oficina de Control Interno genera la alerta a las dependencias responsables para que tomen los controles pertinentes para evitar que se presenten incumplimientos y retrasos en las actividades y se tomen acciones de tipo preventivo.
</t>
    </r>
    <r>
      <rPr>
        <b/>
        <sz val="12"/>
        <color theme="1"/>
        <rFont val="Arial Narrow"/>
        <family val="2"/>
      </rPr>
      <t>Actividades cumplidas</t>
    </r>
    <r>
      <rPr>
        <sz val="12"/>
        <color theme="1"/>
        <rFont val="Arial Narrow"/>
        <family val="2"/>
      </rPr>
      <t xml:space="preserve">
</t>
    </r>
    <r>
      <rPr>
        <b/>
        <sz val="12"/>
        <color theme="1"/>
        <rFont val="Arial Narrow"/>
        <family val="2"/>
      </rPr>
      <t>Actividades</t>
    </r>
    <r>
      <rPr>
        <sz val="12"/>
        <color theme="1"/>
        <rFont val="Arial Narrow"/>
        <family val="2"/>
      </rPr>
      <t xml:space="preserve">: 5.3, 5.5, 5.19, 5.25 y 5.29 
</t>
    </r>
    <r>
      <rPr>
        <b/>
        <sz val="12"/>
        <color theme="1"/>
        <rFont val="Arial Narrow"/>
        <family val="2"/>
      </rPr>
      <t>2</t>
    </r>
    <r>
      <rPr>
        <sz val="12"/>
        <color theme="1"/>
        <rFont val="Arial Narrow"/>
        <family val="2"/>
      </rPr>
      <t xml:space="preserve">. Se evidencian 17 actividades, con fecha de ejecución y terminación para el tercer cuatrimestre, se ejecutaron en un 100%, en este segundo monitoreo:
</t>
    </r>
    <r>
      <rPr>
        <b/>
        <sz val="12"/>
        <color theme="1"/>
        <rFont val="Arial Narrow"/>
        <family val="2"/>
      </rPr>
      <t xml:space="preserve">Actividades: </t>
    </r>
    <r>
      <rPr>
        <sz val="12"/>
        <color theme="1"/>
        <rFont val="Arial Narrow"/>
        <family val="2"/>
      </rPr>
      <t xml:space="preserve">1.2, 2.71, 3.1, 3.2, 3.4, 3.6, 3.7, 4.1, 4.5, 4.6, 5.14, 5.16, 5.22, 5.30, 5.31, 5.28 y 5.27
</t>
    </r>
    <r>
      <rPr>
        <b/>
        <sz val="12"/>
        <color theme="1"/>
        <rFont val="Arial Narrow"/>
        <family val="2"/>
      </rPr>
      <t>3</t>
    </r>
    <r>
      <rPr>
        <sz val="12"/>
        <color theme="1"/>
        <rFont val="Arial Narrow"/>
        <family val="2"/>
      </rPr>
      <t xml:space="preserve">.Una (1) actividad que estaba programada para iniciar su ejecución en este segundo cuatrimestre, no presentó % de avance en su ejecución:
</t>
    </r>
    <r>
      <rPr>
        <b/>
        <sz val="12"/>
        <color theme="1"/>
        <rFont val="Arial Narrow"/>
        <family val="2"/>
      </rPr>
      <t xml:space="preserve">
Actividades:</t>
    </r>
    <r>
      <rPr>
        <sz val="12"/>
        <color theme="1"/>
        <rFont val="Arial Narrow"/>
        <family val="2"/>
      </rPr>
      <t xml:space="preserve"> 1.1-fecha de terminación en octubre.
La Oficina de Control Interno genera la alerta para que las dependencias o áreas responsables realicen el debido seguimiento y control de las causas por las cuales conllevaron al no inicio de esta actividad, para así evitar posibles retrasos e incumplimiento de ésta.
</t>
    </r>
    <r>
      <rPr>
        <b/>
        <sz val="12"/>
        <color theme="1"/>
        <rFont val="Arial Narrow"/>
        <family val="2"/>
      </rPr>
      <t>4.</t>
    </r>
    <r>
      <rPr>
        <sz val="12"/>
        <color theme="1"/>
        <rFont val="Arial Narrow"/>
        <family val="2"/>
      </rPr>
      <t xml:space="preserve"> De las 65 actividades descritas y programadas dentro del Programa de Transparencia y Ética Pública del Mintic-2024, 30 de estas se encuentran en ejecución, 3 pendientes de iniciar y 31 finalizadas a corte del 30 de agosto.
</t>
    </r>
    <r>
      <rPr>
        <b/>
        <sz val="12"/>
        <color theme="1"/>
        <rFont val="Arial Narrow"/>
        <family val="2"/>
      </rPr>
      <t xml:space="preserve">5. </t>
    </r>
    <r>
      <rPr>
        <sz val="12"/>
        <color theme="1"/>
        <rFont val="Arial Narrow"/>
        <family val="2"/>
      </rPr>
      <t xml:space="preserve">A las Dependencias responsables de las actividades programadas dentro del Programa de Transparencia y Ética Pública del Mintic-2024, se les recomienda continuar cumpliendo con lo programad junto con el reporte de las evidencias al cumplimiento de las actividades, antes de su vencimiento.
</t>
    </r>
    <r>
      <rPr>
        <b/>
        <sz val="12"/>
        <color theme="1"/>
        <rFont val="Arial Narrow"/>
        <family val="2"/>
      </rPr>
      <t>6</t>
    </r>
    <r>
      <rPr>
        <sz val="12"/>
        <color theme="1"/>
        <rFont val="Arial Narrow"/>
        <family val="2"/>
      </rPr>
      <t xml:space="preserve">. A corte de 30 de agosto se lleva un cumplimiento del 48% del total de las actividades del PTYEP-MINTC-2024.
</t>
    </r>
  </si>
  <si>
    <t>Cumplimiento Programa de transparencia y Ética Pública del Mintic-2024.
Segundo monitoreo-periodo (Mayo-Agosto)</t>
  </si>
  <si>
    <t>Fecha publicación II monitoreo: 13 de septiembre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</si>
</sst>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3" x14ac:knownFonts="1">
    <font>
      <sz val="12"/>
      <color theme="1"/>
      <name val="Aptos Narrow"/>
      <family val="2"/>
      <scheme val="minor"/>
    </font>
    <font>
      <sz val="12"/>
      <color theme="1"/>
      <name val="Aptos Narrow"/>
      <family val="2"/>
      <scheme val="minor"/>
    </font>
    <font>
      <sz val="12"/>
      <color theme="1"/>
      <name val="Arial Narrow"/>
      <family val="2"/>
    </font>
    <font>
      <b/>
      <sz val="18"/>
      <color theme="7" tint="-0.249977111117893"/>
      <name val="Arial Narrow"/>
      <family val="2"/>
    </font>
    <font>
      <sz val="10"/>
      <color theme="1"/>
      <name val="Arial Narrow"/>
      <family val="2"/>
    </font>
    <font>
      <b/>
      <sz val="12"/>
      <color theme="0"/>
      <name val="Arial Narrow"/>
      <family val="2"/>
    </font>
    <font>
      <b/>
      <sz val="12"/>
      <color theme="1"/>
      <name val="Arial Narrow"/>
      <family val="2"/>
    </font>
    <font>
      <sz val="12"/>
      <name val="Arial Narrow"/>
      <family val="2"/>
    </font>
    <font>
      <b/>
      <sz val="14"/>
      <color theme="1"/>
      <name val="Arial Narrow"/>
      <family val="2"/>
    </font>
    <font>
      <sz val="14"/>
      <color theme="1"/>
      <name val="Arial Narrow"/>
      <family val="2"/>
    </font>
    <font>
      <u/>
      <sz val="12"/>
      <color theme="10"/>
      <name val="Aptos Narrow"/>
      <family val="2"/>
      <scheme val="minor"/>
    </font>
    <font>
      <b/>
      <sz val="20"/>
      <color theme="7" tint="-0.249977111117893"/>
      <name val="Arial Narrow"/>
      <family val="2"/>
    </font>
    <font>
      <b/>
      <sz val="9"/>
      <color theme="0"/>
      <name val="Arial Narrow"/>
      <family val="2"/>
    </font>
    <font>
      <sz val="9"/>
      <color theme="1"/>
      <name val="Arial Narrow"/>
      <family val="2"/>
    </font>
    <font>
      <b/>
      <sz val="10"/>
      <color theme="0"/>
      <name val="Arial Narrow"/>
      <family val="2"/>
    </font>
    <font>
      <b/>
      <sz val="24"/>
      <color theme="1"/>
      <name val="Arial Narrow"/>
      <family val="2"/>
    </font>
    <font>
      <sz val="12"/>
      <color rgb="FF000000"/>
      <name val="Arial Narrow"/>
      <family val="2"/>
    </font>
    <font>
      <b/>
      <sz val="12"/>
      <color rgb="FFFF0000"/>
      <name val="Arial Narrow"/>
      <family val="2"/>
    </font>
    <font>
      <b/>
      <sz val="12"/>
      <color theme="1"/>
      <name val="Aptos Narrow"/>
      <family val="2"/>
      <scheme val="minor"/>
    </font>
    <font>
      <sz val="9"/>
      <color theme="1"/>
      <name val="Aptos Narrow"/>
      <family val="2"/>
      <scheme val="minor"/>
    </font>
    <font>
      <b/>
      <sz val="9"/>
      <color theme="1"/>
      <name val="Aptos Narrow"/>
      <family val="2"/>
      <scheme val="minor"/>
    </font>
    <font>
      <b/>
      <sz val="10"/>
      <color theme="1"/>
      <name val="Aptos Narrow"/>
      <family val="2"/>
      <scheme val="minor"/>
    </font>
    <font>
      <b/>
      <sz val="9"/>
      <color rgb="FFFF0000"/>
      <name val="Aptos Narrow"/>
      <family val="2"/>
      <scheme val="minor"/>
    </font>
  </fonts>
  <fills count="11">
    <fill>
      <patternFill patternType="none"/>
    </fill>
    <fill>
      <patternFill patternType="gray125"/>
    </fill>
    <fill>
      <patternFill patternType="solid">
        <fgColor theme="4" tint="-0.249977111117893"/>
        <bgColor indexed="64"/>
      </patternFill>
    </fill>
    <fill>
      <patternFill patternType="solid">
        <fgColor theme="4" tint="-0.499984740745262"/>
        <bgColor rgb="FF95B3D7"/>
      </patternFill>
    </fill>
    <fill>
      <patternFill patternType="solid">
        <fgColor theme="4" tint="-0.499984740745262"/>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7" tint="-0.499984740745262"/>
        <bgColor rgb="FF95B3D7"/>
      </patternFill>
    </fill>
    <fill>
      <patternFill patternType="solid">
        <fgColor theme="0"/>
        <bgColor indexed="64"/>
      </patternFill>
    </fill>
    <fill>
      <patternFill patternType="solid">
        <fgColor rgb="FFDBEFF5"/>
        <bgColor indexed="64"/>
      </patternFill>
    </fill>
    <fill>
      <patternFill patternType="solid">
        <fgColor rgb="FF00B0F0"/>
        <bgColor indexed="64"/>
      </patternFill>
    </fill>
  </fills>
  <borders count="60">
    <border>
      <left/>
      <right/>
      <top/>
      <bottom/>
      <diagonal/>
    </border>
    <border>
      <left style="medium">
        <color rgb="FFFFC000"/>
      </left>
      <right style="thin">
        <color rgb="FFFFC000"/>
      </right>
      <top style="thin">
        <color rgb="FFFFC000"/>
      </top>
      <bottom style="thin">
        <color rgb="FFFFC000"/>
      </bottom>
      <diagonal/>
    </border>
    <border>
      <left style="thin">
        <color rgb="FFFFC000"/>
      </left>
      <right style="thin">
        <color rgb="FFFFC000"/>
      </right>
      <top style="thin">
        <color rgb="FFFFC000"/>
      </top>
      <bottom style="thin">
        <color rgb="FFFFC000"/>
      </bottom>
      <diagonal/>
    </border>
    <border>
      <left style="thin">
        <color rgb="FFFFC000"/>
      </left>
      <right style="medium">
        <color rgb="FFFFC000"/>
      </right>
      <top style="thin">
        <color rgb="FFFFC000"/>
      </top>
      <bottom style="thin">
        <color rgb="FFFFC000"/>
      </bottom>
      <diagonal/>
    </border>
    <border>
      <left style="thin">
        <color rgb="FFFFC000"/>
      </left>
      <right style="thin">
        <color rgb="FFFFC000"/>
      </right>
      <top style="thin">
        <color rgb="FFFFC000"/>
      </top>
      <bottom/>
      <diagonal/>
    </border>
    <border>
      <left style="medium">
        <color rgb="FFFFC000"/>
      </left>
      <right style="thin">
        <color rgb="FFFFC000"/>
      </right>
      <top/>
      <bottom style="thin">
        <color rgb="FFFFC000"/>
      </bottom>
      <diagonal/>
    </border>
    <border>
      <left style="thin">
        <color rgb="FFFFC000"/>
      </left>
      <right style="thin">
        <color rgb="FFFFC000"/>
      </right>
      <top/>
      <bottom style="thin">
        <color rgb="FFFFC000"/>
      </bottom>
      <diagonal/>
    </border>
    <border>
      <left style="thin">
        <color rgb="FFFFC000"/>
      </left>
      <right style="medium">
        <color rgb="FFFFC000"/>
      </right>
      <top/>
      <bottom style="thin">
        <color rgb="FFFFC000"/>
      </bottom>
      <diagonal/>
    </border>
    <border>
      <left/>
      <right/>
      <top/>
      <bottom style="thin">
        <color rgb="FFFFC000"/>
      </bottom>
      <diagonal/>
    </border>
    <border>
      <left style="thin">
        <color rgb="FFFFC000"/>
      </left>
      <right/>
      <top/>
      <bottom style="thin">
        <color rgb="FFFFC000"/>
      </bottom>
      <diagonal/>
    </border>
    <border>
      <left style="thin">
        <color rgb="FFFFC000"/>
      </left>
      <right/>
      <top style="thin">
        <color rgb="FFFFC000"/>
      </top>
      <bottom/>
      <diagonal/>
    </border>
    <border>
      <left/>
      <right/>
      <top style="thin">
        <color rgb="FFFFC000"/>
      </top>
      <bottom/>
      <diagonal/>
    </border>
    <border>
      <left style="medium">
        <color rgb="FFFFC000"/>
      </left>
      <right style="thin">
        <color rgb="FFFFC000"/>
      </right>
      <top style="thin">
        <color rgb="FFFFC000"/>
      </top>
      <bottom/>
      <diagonal/>
    </border>
    <border>
      <left style="thin">
        <color indexed="64"/>
      </left>
      <right style="thin">
        <color indexed="64"/>
      </right>
      <top style="thin">
        <color indexed="64"/>
      </top>
      <bottom style="thin">
        <color indexed="64"/>
      </bottom>
      <diagonal/>
    </border>
    <border>
      <left/>
      <right/>
      <top style="thin">
        <color rgb="FFFFC000"/>
      </top>
      <bottom style="thin">
        <color rgb="FFFFC000"/>
      </bottom>
      <diagonal/>
    </border>
    <border>
      <left style="thin">
        <color rgb="FFFFC000"/>
      </left>
      <right style="thin">
        <color rgb="FFFFC000"/>
      </right>
      <top style="medium">
        <color rgb="FFFFC000"/>
      </top>
      <bottom style="thin">
        <color rgb="FFFFC000"/>
      </bottom>
      <diagonal/>
    </border>
    <border>
      <left style="thin">
        <color rgb="FFFFC000"/>
      </left>
      <right style="thin">
        <color rgb="FFFFC000"/>
      </right>
      <top style="thin">
        <color rgb="FFFFC000"/>
      </top>
      <bottom style="medium">
        <color rgb="FFFFC000"/>
      </bottom>
      <diagonal/>
    </border>
    <border>
      <left style="thin">
        <color rgb="FFFFC000"/>
      </left>
      <right/>
      <top style="thin">
        <color rgb="FFFFC000"/>
      </top>
      <bottom style="thin">
        <color rgb="FFFFC000"/>
      </bottom>
      <diagonal/>
    </border>
    <border>
      <left/>
      <right style="thin">
        <color rgb="FFFFC000"/>
      </right>
      <top style="thin">
        <color rgb="FFFFC000"/>
      </top>
      <bottom style="thin">
        <color rgb="FFFFC000"/>
      </bottom>
      <diagonal/>
    </border>
    <border>
      <left/>
      <right style="thin">
        <color rgb="FFFFC000"/>
      </right>
      <top style="thin">
        <color rgb="FFFFC000"/>
      </top>
      <bottom/>
      <diagonal/>
    </border>
    <border>
      <left style="medium">
        <color rgb="FFFFC000"/>
      </left>
      <right/>
      <top style="medium">
        <color rgb="FFFFC000"/>
      </top>
      <bottom style="thin">
        <color rgb="FFFFC000"/>
      </bottom>
      <diagonal/>
    </border>
    <border>
      <left/>
      <right/>
      <top style="medium">
        <color rgb="FFFFC000"/>
      </top>
      <bottom style="thin">
        <color rgb="FFFFC000"/>
      </bottom>
      <diagonal/>
    </border>
    <border>
      <left/>
      <right style="medium">
        <color rgb="FFFFC000"/>
      </right>
      <top style="medium">
        <color rgb="FFFFC000"/>
      </top>
      <bottom style="thin">
        <color rgb="FFFFC000"/>
      </bottom>
      <diagonal/>
    </border>
    <border>
      <left style="thin">
        <color rgb="FFFFC000"/>
      </left>
      <right style="medium">
        <color rgb="FFFFC000"/>
      </right>
      <top style="thin">
        <color rgb="FFFFC000"/>
      </top>
      <bottom/>
      <diagonal/>
    </border>
    <border>
      <left style="medium">
        <color rgb="FFFFC000"/>
      </left>
      <right style="thin">
        <color rgb="FFFFC000"/>
      </right>
      <top style="thin">
        <color rgb="FFFFC000"/>
      </top>
      <bottom style="medium">
        <color rgb="FFFFC000"/>
      </bottom>
      <diagonal/>
    </border>
    <border>
      <left style="thin">
        <color rgb="FFFFC000"/>
      </left>
      <right style="medium">
        <color rgb="FFFFC000"/>
      </right>
      <top style="thin">
        <color rgb="FFFFC000"/>
      </top>
      <bottom style="medium">
        <color rgb="FFFFC000"/>
      </bottom>
      <diagonal/>
    </border>
    <border>
      <left style="medium">
        <color rgb="FFFFC000"/>
      </left>
      <right/>
      <top/>
      <bottom/>
      <diagonal/>
    </border>
    <border>
      <left/>
      <right style="medium">
        <color rgb="FFFFC000"/>
      </right>
      <top/>
      <bottom/>
      <diagonal/>
    </border>
    <border>
      <left style="medium">
        <color rgb="FFFFC000"/>
      </left>
      <right/>
      <top style="thin">
        <color rgb="FFFFC000"/>
      </top>
      <bottom style="thin">
        <color rgb="FFFFC000"/>
      </bottom>
      <diagonal/>
    </border>
    <border>
      <left/>
      <right style="medium">
        <color rgb="FFFFC000"/>
      </right>
      <top style="thin">
        <color rgb="FFFFC000"/>
      </top>
      <bottom style="thin">
        <color rgb="FFFFC000"/>
      </bottom>
      <diagonal/>
    </border>
    <border>
      <left style="medium">
        <color rgb="FFFFC000"/>
      </left>
      <right/>
      <top style="medium">
        <color rgb="FFFFC000"/>
      </top>
      <bottom/>
      <diagonal/>
    </border>
    <border>
      <left/>
      <right/>
      <top style="medium">
        <color rgb="FFFFC000"/>
      </top>
      <bottom/>
      <diagonal/>
    </border>
    <border>
      <left style="medium">
        <color rgb="FFFFC000"/>
      </left>
      <right/>
      <top/>
      <bottom style="thin">
        <color rgb="FFFFC000"/>
      </bottom>
      <diagonal/>
    </border>
    <border>
      <left style="thin">
        <color rgb="FFFFC000"/>
      </left>
      <right/>
      <top style="thin">
        <color rgb="FFFFC000"/>
      </top>
      <bottom style="medium">
        <color rgb="FFFFC000"/>
      </bottom>
      <diagonal/>
    </border>
    <border>
      <left style="thin">
        <color rgb="FFFFC000"/>
      </left>
      <right style="thin">
        <color rgb="FFFFC000"/>
      </right>
      <top/>
      <bottom/>
      <diagonal/>
    </border>
    <border>
      <left/>
      <right style="medium">
        <color rgb="FFFFC000"/>
      </right>
      <top style="thin">
        <color rgb="FFFFC000"/>
      </top>
      <bottom/>
      <diagonal/>
    </border>
    <border>
      <left style="thin">
        <color rgb="FFFFC000"/>
      </left>
      <right/>
      <top/>
      <bottom/>
      <diagonal/>
    </border>
    <border>
      <left style="thin">
        <color theme="4"/>
      </left>
      <right/>
      <top/>
      <bottom/>
      <diagonal/>
    </border>
    <border>
      <left style="medium">
        <color rgb="FFFFC000"/>
      </left>
      <right style="thin">
        <color theme="4"/>
      </right>
      <top style="thin">
        <color rgb="FFFFC000"/>
      </top>
      <bottom style="thin">
        <color rgb="FFFFC000"/>
      </bottom>
      <diagonal/>
    </border>
    <border>
      <left/>
      <right/>
      <top style="thin">
        <color theme="4"/>
      </top>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indexed="64"/>
      </top>
      <bottom style="thin">
        <color theme="4"/>
      </bottom>
      <diagonal/>
    </border>
    <border>
      <left/>
      <right/>
      <top style="thin">
        <color indexed="64"/>
      </top>
      <bottom style="thin">
        <color theme="4"/>
      </bottom>
      <diagonal/>
    </border>
    <border>
      <left style="thin">
        <color theme="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theme="4"/>
      </left>
      <right style="thin">
        <color indexed="64"/>
      </right>
      <top style="thin">
        <color theme="4"/>
      </top>
      <bottom style="thin">
        <color theme="4"/>
      </bottom>
      <diagonal/>
    </border>
    <border>
      <left style="thin">
        <color indexed="64"/>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right style="thin">
        <color theme="4"/>
      </right>
      <top style="thin">
        <color indexed="64"/>
      </top>
      <bottom style="thin">
        <color theme="4"/>
      </bottom>
      <diagonal/>
    </border>
    <border>
      <left style="medium">
        <color rgb="FFFFC000"/>
      </left>
      <right style="thin">
        <color rgb="FFFFC000"/>
      </right>
      <top style="thin">
        <color theme="4"/>
      </top>
      <bottom/>
      <diagonal/>
    </border>
    <border>
      <left style="medium">
        <color rgb="FFFFC000"/>
      </left>
      <right style="thin">
        <color theme="4"/>
      </right>
      <top style="thin">
        <color theme="4"/>
      </top>
      <bottom style="thin">
        <color rgb="FFFFC000"/>
      </bottom>
      <diagonal/>
    </border>
    <border>
      <left style="medium">
        <color rgb="FFFFC000"/>
      </left>
      <right style="thin">
        <color rgb="FFFFC000"/>
      </right>
      <top/>
      <bottom style="thin">
        <color theme="4"/>
      </bottom>
      <diagonal/>
    </border>
    <border>
      <left style="thin">
        <color rgb="FFFFC000"/>
      </left>
      <right/>
      <top style="thin">
        <color theme="4"/>
      </top>
      <bottom/>
      <diagonal/>
    </border>
    <border>
      <left/>
      <right style="thin">
        <color rgb="FFFFC000"/>
      </right>
      <top style="thin">
        <color theme="4"/>
      </top>
      <bottom/>
      <diagonal/>
    </border>
    <border>
      <left style="medium">
        <color theme="4"/>
      </left>
      <right style="medium">
        <color theme="4"/>
      </right>
      <top style="medium">
        <color theme="4"/>
      </top>
      <bottom style="medium">
        <color theme="4"/>
      </bottom>
      <diagonal/>
    </border>
    <border>
      <left/>
      <right/>
      <top style="medium">
        <color theme="4"/>
      </top>
      <bottom/>
      <diagonal/>
    </border>
  </borders>
  <cellStyleXfs count="4">
    <xf numFmtId="0" fontId="0" fillId="0" borderId="0"/>
    <xf numFmtId="9" fontId="1" fillId="0" borderId="0" applyFont="0" applyFill="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276">
    <xf numFmtId="0" fontId="0" fillId="0" borderId="0" xfId="0"/>
    <xf numFmtId="0" fontId="2" fillId="0" borderId="0" xfId="0" applyFont="1" applyAlignment="1">
      <alignment horizontal="center"/>
    </xf>
    <xf numFmtId="14" fontId="2" fillId="0" borderId="0" xfId="0" applyNumberFormat="1" applyFont="1" applyAlignment="1">
      <alignment horizontal="center"/>
    </xf>
    <xf numFmtId="0" fontId="2" fillId="0" borderId="0" xfId="0" applyFont="1"/>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0" fontId="2" fillId="0" borderId="0" xfId="0" applyFont="1" applyAlignment="1">
      <alignment vertical="center" wrapText="1"/>
    </xf>
    <xf numFmtId="0" fontId="2" fillId="0" borderId="4" xfId="0" applyFont="1" applyBorder="1" applyAlignment="1">
      <alignment vertical="center" wrapText="1"/>
    </xf>
    <xf numFmtId="0" fontId="2" fillId="0" borderId="4" xfId="0" applyFont="1" applyBorder="1" applyAlignment="1">
      <alignment horizontal="center" vertical="center" wrapText="1"/>
    </xf>
    <xf numFmtId="9" fontId="2" fillId="0" borderId="2"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14" fontId="2" fillId="0" borderId="6"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0" fontId="7" fillId="0" borderId="2" xfId="0" applyFont="1" applyBorder="1" applyAlignment="1">
      <alignment horizontal="justify" vertical="center" wrapText="1"/>
    </xf>
    <xf numFmtId="0" fontId="2" fillId="0" borderId="0" xfId="0" applyFont="1" applyAlignment="1">
      <alignment horizontal="left" vertical="center"/>
    </xf>
    <xf numFmtId="0" fontId="5" fillId="2" borderId="2" xfId="0" applyFont="1" applyFill="1" applyBorder="1" applyAlignment="1">
      <alignment horizontal="left" vertical="center"/>
    </xf>
    <xf numFmtId="14" fontId="2" fillId="0" borderId="2" xfId="0" applyNumberFormat="1" applyFont="1" applyBorder="1" applyAlignment="1">
      <alignment horizontal="left" vertical="center" wrapText="1"/>
    </xf>
    <xf numFmtId="0" fontId="0" fillId="0" borderId="0" xfId="0" applyAlignment="1">
      <alignment horizontal="left" vertical="center"/>
    </xf>
    <xf numFmtId="0" fontId="2" fillId="0" borderId="0" xfId="0" applyFont="1" applyAlignment="1">
      <alignment horizontal="center" vertical="center"/>
    </xf>
    <xf numFmtId="0" fontId="5" fillId="2" borderId="2" xfId="0" applyFont="1" applyFill="1" applyBorder="1" applyAlignment="1">
      <alignment horizontal="center" vertical="center"/>
    </xf>
    <xf numFmtId="0" fontId="0" fillId="0" borderId="0" xfId="0" applyAlignment="1">
      <alignment horizontal="center" vertical="center"/>
    </xf>
    <xf numFmtId="9" fontId="2" fillId="0" borderId="0" xfId="1" applyFont="1" applyAlignment="1">
      <alignment horizontal="center" vertical="center"/>
    </xf>
    <xf numFmtId="9" fontId="5" fillId="2" borderId="2" xfId="1" applyFont="1" applyFill="1" applyBorder="1" applyAlignment="1">
      <alignment horizontal="center" vertical="center"/>
    </xf>
    <xf numFmtId="9" fontId="2" fillId="0" borderId="2" xfId="1" applyFont="1" applyBorder="1" applyAlignment="1">
      <alignment horizontal="center" vertical="center" wrapText="1"/>
    </xf>
    <xf numFmtId="9" fontId="0" fillId="0" borderId="0" xfId="1" applyFont="1" applyAlignment="1">
      <alignment horizontal="center" vertical="center"/>
    </xf>
    <xf numFmtId="0" fontId="4" fillId="0" borderId="2" xfId="0" applyFont="1" applyBorder="1" applyAlignment="1">
      <alignment horizontal="center" vertical="center"/>
    </xf>
    <xf numFmtId="9" fontId="2" fillId="0" borderId="2" xfId="0" applyNumberFormat="1" applyFont="1" applyBorder="1" applyAlignment="1">
      <alignment horizontal="center" vertical="center"/>
    </xf>
    <xf numFmtId="0" fontId="10" fillId="0" borderId="2" xfId="2" applyBorder="1" applyAlignment="1">
      <alignment wrapText="1"/>
    </xf>
    <xf numFmtId="0" fontId="2" fillId="5" borderId="2" xfId="0" applyFont="1" applyFill="1" applyBorder="1" applyAlignment="1">
      <alignment horizontal="center" vertical="center" wrapText="1"/>
    </xf>
    <xf numFmtId="9" fontId="2" fillId="5" borderId="2" xfId="1" applyFont="1" applyFill="1" applyBorder="1" applyAlignment="1">
      <alignment horizontal="center" vertical="center" wrapText="1"/>
    </xf>
    <xf numFmtId="14" fontId="2" fillId="5" borderId="2" xfId="0" applyNumberFormat="1" applyFont="1" applyFill="1" applyBorder="1" applyAlignment="1">
      <alignment horizontal="left" vertical="center" wrapText="1"/>
    </xf>
    <xf numFmtId="9" fontId="2" fillId="0" borderId="0" xfId="0" applyNumberFormat="1" applyFont="1"/>
    <xf numFmtId="0" fontId="2" fillId="0" borderId="13" xfId="0" applyFont="1" applyBorder="1" applyAlignment="1">
      <alignment horizontal="center"/>
    </xf>
    <xf numFmtId="9" fontId="2" fillId="0" borderId="13" xfId="0" applyNumberFormat="1" applyFont="1" applyBorder="1" applyAlignment="1">
      <alignment horizontal="center"/>
    </xf>
    <xf numFmtId="0" fontId="19" fillId="0" borderId="58" xfId="0" applyFont="1" applyBorder="1"/>
    <xf numFmtId="0" fontId="19" fillId="0" borderId="58" xfId="0" applyFont="1" applyBorder="1" applyAlignment="1">
      <alignment wrapText="1"/>
    </xf>
    <xf numFmtId="0" fontId="20" fillId="0" borderId="58" xfId="0" applyFont="1" applyBorder="1" applyAlignment="1">
      <alignment horizontal="center" wrapText="1"/>
    </xf>
    <xf numFmtId="0" fontId="18" fillId="0" borderId="58" xfId="0" applyFont="1" applyBorder="1"/>
    <xf numFmtId="0" fontId="18" fillId="0" borderId="58" xfId="0" applyFont="1" applyBorder="1" applyAlignment="1">
      <alignment horizontal="center" vertical="center"/>
    </xf>
    <xf numFmtId="0" fontId="19" fillId="0" borderId="58" xfId="0" applyFont="1" applyBorder="1" applyAlignment="1">
      <alignment horizontal="center" vertical="center"/>
    </xf>
    <xf numFmtId="0" fontId="20" fillId="0" borderId="58" xfId="0" applyFont="1" applyBorder="1" applyAlignment="1">
      <alignment horizontal="center" vertical="center" wrapText="1"/>
    </xf>
    <xf numFmtId="0" fontId="19" fillId="0" borderId="58" xfId="0" applyFont="1" applyBorder="1" applyAlignment="1">
      <alignment vertical="center" wrapText="1"/>
    </xf>
    <xf numFmtId="0" fontId="19" fillId="0" borderId="58" xfId="0" applyFont="1" applyBorder="1" applyAlignment="1">
      <alignment horizontal="center" vertical="center" wrapText="1"/>
    </xf>
    <xf numFmtId="0" fontId="20" fillId="0" borderId="58" xfId="0" applyFont="1" applyBorder="1" applyAlignment="1">
      <alignment horizontal="center" vertical="center"/>
    </xf>
    <xf numFmtId="0" fontId="20" fillId="0" borderId="58" xfId="0" applyFont="1" applyBorder="1" applyAlignment="1">
      <alignment wrapText="1"/>
    </xf>
    <xf numFmtId="9" fontId="21" fillId="0" borderId="58" xfId="0" applyNumberFormat="1" applyFont="1" applyBorder="1" applyAlignment="1">
      <alignment horizontal="center" vertical="center"/>
    </xf>
    <xf numFmtId="0" fontId="22" fillId="0" borderId="58" xfId="0" applyFont="1" applyBorder="1" applyAlignment="1">
      <alignment horizontal="center" vertical="center"/>
    </xf>
    <xf numFmtId="9" fontId="2" fillId="0" borderId="4"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2" fontId="2" fillId="0" borderId="0" xfId="0" applyNumberFormat="1" applyFont="1" applyAlignment="1">
      <alignment horizontal="center" vertical="center"/>
    </xf>
    <xf numFmtId="9" fontId="2" fillId="0" borderId="0" xfId="0" applyNumberFormat="1" applyFont="1" applyAlignment="1">
      <alignment horizontal="center" vertical="center"/>
    </xf>
    <xf numFmtId="164" fontId="2" fillId="0" borderId="0" xfId="0" applyNumberFormat="1" applyFont="1" applyAlignment="1">
      <alignment horizontal="center" vertical="center"/>
    </xf>
    <xf numFmtId="14" fontId="2" fillId="0" borderId="0" xfId="0" applyNumberFormat="1" applyFont="1" applyAlignment="1">
      <alignment horizontal="center" vertical="center"/>
    </xf>
    <xf numFmtId="9" fontId="15" fillId="0" borderId="0" xfId="0" applyNumberFormat="1" applyFont="1" applyAlignment="1">
      <alignment horizontal="center" vertical="center"/>
    </xf>
    <xf numFmtId="0" fontId="8"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9" fontId="2" fillId="0" borderId="0" xfId="1" applyFont="1" applyAlignment="1" applyProtection="1">
      <alignment horizontal="center" vertical="center"/>
    </xf>
    <xf numFmtId="0" fontId="5" fillId="4" borderId="20" xfId="0" applyFont="1" applyFill="1" applyBorder="1" applyAlignment="1">
      <alignment horizontal="center" vertical="center"/>
    </xf>
    <xf numFmtId="9" fontId="5" fillId="4" borderId="21" xfId="0" applyNumberFormat="1" applyFont="1" applyFill="1" applyBorder="1" applyAlignment="1">
      <alignment horizontal="center" vertical="center"/>
    </xf>
    <xf numFmtId="0" fontId="5" fillId="4" borderId="21" xfId="0" applyFont="1" applyFill="1" applyBorder="1" applyAlignment="1">
      <alignment horizontal="left" vertical="center"/>
    </xf>
    <xf numFmtId="0" fontId="5" fillId="4" borderId="22" xfId="0" applyFont="1" applyFill="1" applyBorder="1" applyAlignment="1">
      <alignment horizontal="left" vertical="center"/>
    </xf>
    <xf numFmtId="2" fontId="5" fillId="4" borderId="20" xfId="0" applyNumberFormat="1" applyFont="1" applyFill="1" applyBorder="1" applyAlignment="1">
      <alignment horizontal="center" vertical="center"/>
    </xf>
    <xf numFmtId="164" fontId="5" fillId="4" borderId="21" xfId="0" applyNumberFormat="1" applyFont="1" applyFill="1" applyBorder="1" applyAlignment="1">
      <alignment horizontal="center" vertical="center"/>
    </xf>
    <xf numFmtId="0" fontId="5" fillId="2" borderId="1" xfId="0" applyFont="1" applyFill="1" applyBorder="1" applyAlignment="1">
      <alignment horizontal="center" vertical="center"/>
    </xf>
    <xf numFmtId="9" fontId="5" fillId="2" borderId="2" xfId="1" applyFont="1" applyFill="1" applyBorder="1" applyAlignment="1" applyProtection="1">
      <alignment horizontal="center" vertical="center"/>
    </xf>
    <xf numFmtId="0" fontId="5" fillId="2" borderId="3" xfId="0" applyFont="1" applyFill="1" applyBorder="1" applyAlignment="1">
      <alignment horizontal="left" vertical="center"/>
    </xf>
    <xf numFmtId="2" fontId="5" fillId="2" borderId="1" xfId="0" applyNumberFormat="1" applyFont="1" applyFill="1" applyBorder="1" applyAlignment="1">
      <alignment horizontal="center" vertical="center" wrapText="1"/>
    </xf>
    <xf numFmtId="9" fontId="5" fillId="2" borderId="2" xfId="1" applyFont="1" applyFill="1" applyBorder="1" applyAlignment="1" applyProtection="1">
      <alignment horizontal="center" vertical="center" wrapText="1"/>
    </xf>
    <xf numFmtId="164" fontId="5"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14" fontId="2" fillId="0" borderId="17" xfId="0" applyNumberFormat="1" applyFont="1" applyBorder="1" applyAlignment="1">
      <alignment horizontal="center" vertical="center" wrapText="1"/>
    </xf>
    <xf numFmtId="0" fontId="2" fillId="6" borderId="1" xfId="0" applyFont="1" applyFill="1" applyBorder="1" applyAlignment="1">
      <alignment horizontal="center" vertical="center" wrapText="1"/>
    </xf>
    <xf numFmtId="9" fontId="2" fillId="6" borderId="2" xfId="0" applyNumberFormat="1" applyFont="1" applyFill="1" applyBorder="1" applyAlignment="1">
      <alignment horizontal="center" vertical="center" wrapText="1"/>
    </xf>
    <xf numFmtId="0" fontId="2" fillId="6" borderId="2" xfId="0" applyFont="1" applyFill="1" applyBorder="1" applyAlignment="1">
      <alignment horizontal="left" vertical="center" wrapText="1"/>
    </xf>
    <xf numFmtId="0" fontId="2" fillId="6" borderId="3" xfId="0" applyFont="1" applyFill="1" applyBorder="1" applyAlignment="1">
      <alignment horizontal="left" vertical="center" wrapText="1"/>
    </xf>
    <xf numFmtId="2" fontId="2" fillId="0" borderId="1" xfId="0" applyNumberFormat="1" applyFont="1" applyBorder="1" applyAlignment="1">
      <alignment horizontal="center" vertical="center" wrapText="1"/>
    </xf>
    <xf numFmtId="164" fontId="2" fillId="9" borderId="2" xfId="0" applyNumberFormat="1" applyFont="1" applyFill="1" applyBorder="1" applyAlignment="1">
      <alignment horizontal="center" vertical="center" wrapText="1"/>
    </xf>
    <xf numFmtId="9" fontId="2" fillId="9" borderId="2" xfId="0" applyNumberFormat="1" applyFont="1" applyFill="1" applyBorder="1" applyAlignment="1">
      <alignment horizontal="center" vertical="center" wrapText="1"/>
    </xf>
    <xf numFmtId="0" fontId="2" fillId="0" borderId="3" xfId="0" applyFont="1" applyBorder="1" applyAlignment="1">
      <alignment horizontal="left" vertical="center" wrapText="1"/>
    </xf>
    <xf numFmtId="0" fontId="13" fillId="0" borderId="54" xfId="0" applyFont="1" applyBorder="1" applyAlignment="1">
      <alignment vertical="center" wrapText="1"/>
    </xf>
    <xf numFmtId="0" fontId="2" fillId="0" borderId="37" xfId="0" applyFont="1" applyBorder="1" applyAlignment="1">
      <alignment vertical="center" wrapText="1"/>
    </xf>
    <xf numFmtId="0" fontId="2" fillId="0" borderId="12" xfId="0" applyFont="1" applyBorder="1" applyAlignment="1">
      <alignment horizontal="left" vertical="center" wrapText="1"/>
    </xf>
    <xf numFmtId="2" fontId="2" fillId="0" borderId="12" xfId="0" applyNumberFormat="1" applyFont="1" applyBorder="1" applyAlignment="1">
      <alignment horizontal="center" vertical="center" wrapText="1"/>
    </xf>
    <xf numFmtId="0" fontId="2" fillId="0" borderId="23" xfId="0" applyFont="1" applyBorder="1" applyAlignment="1">
      <alignment horizontal="left" vertical="center" wrapText="1"/>
    </xf>
    <xf numFmtId="0" fontId="13" fillId="0" borderId="11" xfId="0" applyFont="1" applyBorder="1" applyAlignment="1">
      <alignment vertical="center" wrapText="1"/>
    </xf>
    <xf numFmtId="9" fontId="2" fillId="6" borderId="2" xfId="1" applyFont="1" applyFill="1" applyBorder="1" applyAlignment="1" applyProtection="1">
      <alignment horizontal="center" vertical="center" wrapText="1"/>
    </xf>
    <xf numFmtId="14" fontId="2" fillId="6" borderId="2" xfId="0" applyNumberFormat="1" applyFont="1" applyFill="1" applyBorder="1" applyAlignment="1">
      <alignment horizontal="left" vertical="center" wrapText="1"/>
    </xf>
    <xf numFmtId="14" fontId="2" fillId="6" borderId="3" xfId="0" applyNumberFormat="1" applyFont="1" applyFill="1" applyBorder="1" applyAlignment="1">
      <alignment horizontal="left" vertical="center" wrapText="1"/>
    </xf>
    <xf numFmtId="14" fontId="2" fillId="0" borderId="4" xfId="0" applyNumberFormat="1" applyFont="1" applyBorder="1" applyAlignment="1">
      <alignment horizontal="left" vertical="center" wrapText="1"/>
    </xf>
    <xf numFmtId="14" fontId="2" fillId="0" borderId="23" xfId="0" applyNumberFormat="1" applyFont="1" applyBorder="1" applyAlignment="1">
      <alignment horizontal="left" vertical="center" wrapText="1"/>
    </xf>
    <xf numFmtId="0" fontId="13" fillId="0" borderId="38" xfId="0" applyFont="1" applyBorder="1" applyAlignment="1">
      <alignment vertical="center" wrapText="1"/>
    </xf>
    <xf numFmtId="0" fontId="2" fillId="0" borderId="24" xfId="0" applyFont="1" applyBorder="1" applyAlignment="1">
      <alignment horizontal="left" vertical="center" wrapText="1"/>
    </xf>
    <xf numFmtId="0" fontId="2" fillId="0" borderId="16" xfId="0" applyFont="1" applyBorder="1" applyAlignment="1">
      <alignment horizontal="left" vertical="center" wrapText="1"/>
    </xf>
    <xf numFmtId="14" fontId="2" fillId="0" borderId="16" xfId="0" applyNumberFormat="1" applyFont="1" applyBorder="1" applyAlignment="1">
      <alignment horizontal="center" vertical="center" wrapText="1"/>
    </xf>
    <xf numFmtId="14" fontId="2" fillId="0" borderId="33" xfId="0" applyNumberFormat="1" applyFont="1" applyBorder="1" applyAlignment="1">
      <alignment horizontal="center" vertical="center" wrapText="1"/>
    </xf>
    <xf numFmtId="0" fontId="2" fillId="6" borderId="24" xfId="0" applyFont="1" applyFill="1" applyBorder="1" applyAlignment="1">
      <alignment horizontal="center" vertical="center" wrapText="1"/>
    </xf>
    <xf numFmtId="9" fontId="2" fillId="6" borderId="16" xfId="1" applyFont="1" applyFill="1" applyBorder="1" applyAlignment="1" applyProtection="1">
      <alignment horizontal="center" vertical="center" wrapText="1"/>
    </xf>
    <xf numFmtId="14" fontId="2" fillId="6" borderId="16" xfId="0" applyNumberFormat="1" applyFont="1" applyFill="1" applyBorder="1" applyAlignment="1">
      <alignment horizontal="left" vertical="center" wrapText="1"/>
    </xf>
    <xf numFmtId="14" fontId="2" fillId="6" borderId="25" xfId="0" applyNumberFormat="1" applyFont="1" applyFill="1" applyBorder="1" applyAlignment="1">
      <alignment horizontal="left" vertical="center" wrapText="1"/>
    </xf>
    <xf numFmtId="2" fontId="2" fillId="0" borderId="24" xfId="0" applyNumberFormat="1" applyFont="1" applyBorder="1" applyAlignment="1">
      <alignment horizontal="center" vertical="center" wrapText="1"/>
    </xf>
    <xf numFmtId="9" fontId="2" fillId="0" borderId="16" xfId="0" applyNumberFormat="1" applyFont="1" applyBorder="1" applyAlignment="1">
      <alignment horizontal="center" vertical="center" wrapText="1"/>
    </xf>
    <xf numFmtId="164" fontId="2" fillId="9" borderId="16" xfId="0" applyNumberFormat="1" applyFont="1" applyFill="1" applyBorder="1" applyAlignment="1">
      <alignment horizontal="center" vertical="center" wrapText="1"/>
    </xf>
    <xf numFmtId="9" fontId="2" fillId="9" borderId="16" xfId="0" applyNumberFormat="1" applyFont="1" applyFill="1" applyBorder="1" applyAlignment="1">
      <alignment horizontal="center" vertical="center" wrapText="1"/>
    </xf>
    <xf numFmtId="14" fontId="2" fillId="0" borderId="16" xfId="0" applyNumberFormat="1" applyFont="1" applyBorder="1" applyAlignment="1">
      <alignment horizontal="left" vertical="center" wrapText="1"/>
    </xf>
    <xf numFmtId="14" fontId="2" fillId="0" borderId="25" xfId="0" applyNumberFormat="1" applyFont="1" applyBorder="1" applyAlignment="1">
      <alignment horizontal="left" vertical="center" wrapText="1"/>
    </xf>
    <xf numFmtId="0" fontId="8" fillId="0" borderId="0" xfId="0" applyFont="1" applyAlignment="1">
      <alignment horizontal="left" vertical="center" wrapText="1"/>
    </xf>
    <xf numFmtId="0" fontId="9" fillId="0" borderId="0" xfId="0" applyFont="1" applyAlignment="1">
      <alignment horizontal="left" vertical="center"/>
    </xf>
    <xf numFmtId="0" fontId="8" fillId="0" borderId="0" xfId="0" applyFont="1" applyAlignment="1">
      <alignment horizontal="center" vertical="center" wrapText="1"/>
    </xf>
    <xf numFmtId="0" fontId="9" fillId="0" borderId="26" xfId="0" applyFont="1" applyBorder="1" applyAlignment="1">
      <alignment horizontal="center" vertical="center"/>
    </xf>
    <xf numFmtId="9" fontId="9" fillId="0" borderId="0" xfId="1" applyFont="1" applyBorder="1" applyAlignment="1" applyProtection="1">
      <alignment horizontal="center" vertical="center"/>
    </xf>
    <xf numFmtId="0" fontId="9" fillId="0" borderId="27" xfId="0" applyFont="1" applyBorder="1" applyAlignment="1">
      <alignment horizontal="left" vertical="center"/>
    </xf>
    <xf numFmtId="2" fontId="9" fillId="0" borderId="0" xfId="0" applyNumberFormat="1" applyFont="1" applyAlignment="1">
      <alignment horizontal="center" vertical="center"/>
    </xf>
    <xf numFmtId="9" fontId="9" fillId="0" borderId="0" xfId="0" applyNumberFormat="1" applyFont="1" applyAlignment="1">
      <alignment horizontal="center" vertical="center"/>
    </xf>
    <xf numFmtId="164" fontId="9" fillId="0" borderId="0" xfId="0" applyNumberFormat="1" applyFont="1" applyAlignment="1">
      <alignment horizontal="center" vertical="center"/>
    </xf>
    <xf numFmtId="0" fontId="9" fillId="0" borderId="0" xfId="0" applyFont="1"/>
    <xf numFmtId="0" fontId="5" fillId="4" borderId="28" xfId="0" applyFont="1" applyFill="1" applyBorder="1" applyAlignment="1">
      <alignment horizontal="center" vertical="center"/>
    </xf>
    <xf numFmtId="9" fontId="5" fillId="4" borderId="14" xfId="0" applyNumberFormat="1" applyFont="1" applyFill="1" applyBorder="1" applyAlignment="1">
      <alignment horizontal="center" vertical="center"/>
    </xf>
    <xf numFmtId="0" fontId="5" fillId="4" borderId="14" xfId="0" applyFont="1" applyFill="1" applyBorder="1" applyAlignment="1">
      <alignment horizontal="left" vertical="center"/>
    </xf>
    <xf numFmtId="0" fontId="5" fillId="4" borderId="29" xfId="0" applyFont="1" applyFill="1" applyBorder="1" applyAlignment="1">
      <alignment horizontal="left" vertical="center"/>
    </xf>
    <xf numFmtId="2" fontId="5" fillId="4" borderId="21" xfId="0" applyNumberFormat="1" applyFont="1" applyFill="1" applyBorder="1" applyAlignment="1">
      <alignment horizontal="center" vertical="center"/>
    </xf>
    <xf numFmtId="2" fontId="5" fillId="2" borderId="18" xfId="0" applyNumberFormat="1" applyFont="1" applyFill="1" applyBorder="1" applyAlignment="1">
      <alignment horizontal="center" vertical="center" wrapText="1"/>
    </xf>
    <xf numFmtId="0" fontId="14" fillId="7" borderId="15" xfId="0" applyFont="1" applyFill="1" applyBorder="1" applyAlignment="1">
      <alignment horizontal="center" vertical="center" wrapText="1"/>
    </xf>
    <xf numFmtId="9" fontId="2" fillId="0" borderId="2" xfId="0" applyNumberFormat="1" applyFont="1" applyBorder="1" applyAlignment="1">
      <alignment horizontal="left" vertical="center" wrapText="1"/>
    </xf>
    <xf numFmtId="2" fontId="2" fillId="0" borderId="18" xfId="0" applyNumberFormat="1" applyFont="1" applyBorder="1" applyAlignment="1">
      <alignment horizontal="center" vertical="center" wrapText="1"/>
    </xf>
    <xf numFmtId="14" fontId="2" fillId="8" borderId="2" xfId="0" applyNumberFormat="1" applyFont="1" applyFill="1" applyBorder="1" applyAlignment="1">
      <alignment horizontal="left" vertical="center" wrapText="1"/>
    </xf>
    <xf numFmtId="0" fontId="13" fillId="0" borderId="17" xfId="0" applyFont="1" applyBorder="1" applyAlignment="1">
      <alignment vertical="center" wrapText="1"/>
    </xf>
    <xf numFmtId="2" fontId="2" fillId="6" borderId="18" xfId="0" applyNumberFormat="1" applyFont="1" applyFill="1" applyBorder="1" applyAlignment="1">
      <alignment horizontal="center" vertical="center" wrapText="1"/>
    </xf>
    <xf numFmtId="164" fontId="2" fillId="6" borderId="2" xfId="0" applyNumberFormat="1" applyFont="1" applyFill="1" applyBorder="1" applyAlignment="1">
      <alignment horizontal="center" vertical="center" wrapText="1"/>
    </xf>
    <xf numFmtId="0" fontId="2" fillId="6" borderId="6" xfId="0" applyFont="1" applyFill="1" applyBorder="1" applyAlignment="1">
      <alignment horizontal="center" vertical="center" wrapText="1"/>
    </xf>
    <xf numFmtId="9" fontId="2" fillId="6" borderId="6" xfId="1" applyFont="1" applyFill="1" applyBorder="1" applyAlignment="1" applyProtection="1">
      <alignment horizontal="center" vertical="center" wrapText="1"/>
    </xf>
    <xf numFmtId="14" fontId="2" fillId="6" borderId="6" xfId="0" applyNumberFormat="1" applyFont="1" applyFill="1" applyBorder="1" applyAlignment="1">
      <alignment horizontal="left" vertical="center" wrapText="1"/>
    </xf>
    <xf numFmtId="2" fontId="2" fillId="0" borderId="6" xfId="0" applyNumberFormat="1" applyFont="1" applyBorder="1" applyAlignment="1">
      <alignment horizontal="center" vertical="center" wrapText="1"/>
    </xf>
    <xf numFmtId="2" fontId="2" fillId="6" borderId="2" xfId="0" applyNumberFormat="1" applyFont="1" applyFill="1" applyBorder="1" applyAlignment="1">
      <alignment horizontal="center" vertical="center" wrapText="1"/>
    </xf>
    <xf numFmtId="0" fontId="2" fillId="6" borderId="16" xfId="0" applyFont="1" applyFill="1" applyBorder="1" applyAlignment="1">
      <alignment horizontal="center" vertical="center" wrapText="1"/>
    </xf>
    <xf numFmtId="2" fontId="2" fillId="6" borderId="16" xfId="0" applyNumberFormat="1" applyFont="1" applyFill="1" applyBorder="1" applyAlignment="1">
      <alignment horizontal="center" vertical="center" wrapText="1"/>
    </xf>
    <xf numFmtId="9" fontId="2" fillId="6" borderId="16" xfId="0" applyNumberFormat="1" applyFont="1" applyFill="1" applyBorder="1" applyAlignment="1">
      <alignment horizontal="center" vertical="center" wrapText="1"/>
    </xf>
    <xf numFmtId="0" fontId="2" fillId="0" borderId="12" xfId="0" applyFont="1" applyBorder="1" applyAlignment="1">
      <alignment vertical="center" wrapText="1"/>
    </xf>
    <xf numFmtId="9" fontId="2" fillId="0" borderId="6" xfId="0" applyNumberFormat="1" applyFont="1" applyBorder="1" applyAlignment="1">
      <alignment horizontal="left" vertical="center" wrapText="1"/>
    </xf>
    <xf numFmtId="2" fontId="2" fillId="0" borderId="19" xfId="0" applyNumberFormat="1" applyFont="1" applyBorder="1" applyAlignment="1">
      <alignment horizontal="center" vertical="center" wrapText="1"/>
    </xf>
    <xf numFmtId="14" fontId="2" fillId="0" borderId="6" xfId="0" applyNumberFormat="1" applyFont="1" applyBorder="1" applyAlignment="1">
      <alignment horizontal="left" vertical="center" wrapText="1"/>
    </xf>
    <xf numFmtId="0" fontId="2" fillId="6" borderId="2" xfId="0" applyFont="1" applyFill="1" applyBorder="1" applyAlignment="1">
      <alignment horizontal="center" vertical="center" wrapText="1"/>
    </xf>
    <xf numFmtId="9" fontId="2" fillId="6" borderId="2" xfId="1" applyFont="1" applyFill="1" applyBorder="1" applyAlignment="1" applyProtection="1">
      <alignment horizontal="left" vertical="center" wrapText="1"/>
    </xf>
    <xf numFmtId="9" fontId="2" fillId="0" borderId="2" xfId="1" applyFont="1" applyBorder="1" applyAlignment="1" applyProtection="1">
      <alignment horizontal="center" vertical="center" wrapText="1"/>
    </xf>
    <xf numFmtId="0" fontId="13" fillId="0" borderId="2" xfId="0" applyFont="1" applyBorder="1" applyAlignment="1">
      <alignment vertical="center" wrapText="1"/>
    </xf>
    <xf numFmtId="0" fontId="9" fillId="0" borderId="0" xfId="0" applyFont="1" applyAlignment="1">
      <alignment horizontal="center" vertical="center"/>
    </xf>
    <xf numFmtId="9" fontId="9" fillId="0" borderId="0" xfId="1" applyFont="1" applyAlignment="1" applyProtection="1">
      <alignment horizontal="center" vertical="center"/>
    </xf>
    <xf numFmtId="0" fontId="5" fillId="4" borderId="14" xfId="0" applyFont="1" applyFill="1" applyBorder="1" applyAlignment="1">
      <alignment horizontal="center" vertical="center"/>
    </xf>
    <xf numFmtId="2" fontId="2" fillId="0" borderId="2" xfId="0" applyNumberFormat="1" applyFont="1" applyBorder="1" applyAlignment="1">
      <alignment horizontal="center" vertical="center" wrapText="1"/>
    </xf>
    <xf numFmtId="2" fontId="2" fillId="6" borderId="2" xfId="0" quotePrefix="1" applyNumberFormat="1" applyFont="1" applyFill="1" applyBorder="1" applyAlignment="1">
      <alignment horizontal="center" vertical="center" wrapText="1"/>
    </xf>
    <xf numFmtId="0" fontId="2" fillId="0" borderId="5" xfId="0" applyFont="1" applyBorder="1" applyAlignment="1">
      <alignment horizontal="left" vertical="center" wrapText="1"/>
    </xf>
    <xf numFmtId="0" fontId="2" fillId="6" borderId="2" xfId="0" applyFont="1" applyFill="1" applyBorder="1" applyAlignment="1">
      <alignment horizontal="center" vertical="center"/>
    </xf>
    <xf numFmtId="9" fontId="2" fillId="6" borderId="2" xfId="0" applyNumberFormat="1" applyFont="1" applyFill="1" applyBorder="1" applyAlignment="1">
      <alignment horizontal="center" vertical="center"/>
    </xf>
    <xf numFmtId="0" fontId="2" fillId="0" borderId="6" xfId="0" applyFont="1" applyBorder="1" applyAlignment="1">
      <alignment horizontal="left" vertical="center" wrapText="1"/>
    </xf>
    <xf numFmtId="0" fontId="13" fillId="0" borderId="9" xfId="0" applyFont="1" applyBorder="1" applyAlignment="1">
      <alignment vertical="center" wrapText="1"/>
    </xf>
    <xf numFmtId="0" fontId="16" fillId="0" borderId="2" xfId="0" applyFont="1" applyBorder="1" applyAlignment="1">
      <alignment horizontal="left" vertical="center" wrapText="1"/>
    </xf>
    <xf numFmtId="0" fontId="1" fillId="6" borderId="2" xfId="2" applyFont="1" applyFill="1" applyBorder="1" applyAlignment="1" applyProtection="1">
      <alignment horizontal="left" vertical="center" wrapText="1"/>
    </xf>
    <xf numFmtId="2" fontId="1" fillId="6" borderId="6" xfId="2" applyNumberFormat="1" applyFont="1" applyFill="1" applyBorder="1" applyAlignment="1" applyProtection="1">
      <alignment horizontal="center" vertical="center" wrapText="1"/>
    </xf>
    <xf numFmtId="0" fontId="2" fillId="6" borderId="6" xfId="2" applyFont="1" applyFill="1" applyBorder="1" applyAlignment="1" applyProtection="1">
      <alignment horizontal="left" vertical="center" wrapText="1"/>
    </xf>
    <xf numFmtId="14" fontId="10" fillId="0" borderId="2" xfId="2" applyNumberFormat="1" applyBorder="1" applyAlignment="1" applyProtection="1">
      <alignment horizontal="left" vertical="center" wrapText="1"/>
    </xf>
    <xf numFmtId="2" fontId="2" fillId="10" borderId="2" xfId="0" applyNumberFormat="1" applyFont="1" applyFill="1" applyBorder="1" applyAlignment="1">
      <alignment horizontal="center" vertical="center" wrapText="1"/>
    </xf>
    <xf numFmtId="9" fontId="2" fillId="10" borderId="2" xfId="0" applyNumberFormat="1" applyFont="1" applyFill="1" applyBorder="1" applyAlignment="1">
      <alignment horizontal="center" vertical="center" wrapText="1"/>
    </xf>
    <xf numFmtId="14" fontId="10" fillId="8" borderId="2" xfId="2" applyNumberFormat="1" applyFill="1" applyBorder="1" applyAlignment="1" applyProtection="1">
      <alignment horizontal="left" vertical="center" wrapText="1"/>
    </xf>
    <xf numFmtId="0" fontId="13" fillId="8" borderId="17" xfId="0" applyFont="1" applyFill="1" applyBorder="1" applyAlignment="1">
      <alignment vertical="center" wrapText="1"/>
    </xf>
    <xf numFmtId="0" fontId="7" fillId="0" borderId="2" xfId="0" applyFont="1" applyBorder="1" applyAlignment="1">
      <alignment horizontal="left" vertical="center" wrapText="1"/>
    </xf>
    <xf numFmtId="1" fontId="2" fillId="0" borderId="2" xfId="0" applyNumberFormat="1" applyFont="1" applyBorder="1" applyAlignment="1">
      <alignment horizontal="left" vertical="center" wrapText="1"/>
    </xf>
    <xf numFmtId="2" fontId="2" fillId="8" borderId="2" xfId="0" applyNumberFormat="1" applyFont="1" applyFill="1" applyBorder="1" applyAlignment="1">
      <alignment horizontal="center" vertical="center" wrapText="1"/>
    </xf>
    <xf numFmtId="9" fontId="2" fillId="8" borderId="2" xfId="0" applyNumberFormat="1" applyFont="1" applyFill="1" applyBorder="1" applyAlignment="1">
      <alignment horizontal="center" vertical="center" wrapText="1"/>
    </xf>
    <xf numFmtId="0" fontId="16" fillId="0" borderId="18" xfId="0" applyFont="1" applyBorder="1" applyAlignment="1">
      <alignment horizontal="left" vertical="center" wrapText="1"/>
    </xf>
    <xf numFmtId="0" fontId="9" fillId="0" borderId="0" xfId="0" applyFont="1" applyAlignment="1">
      <alignment horizontal="center" vertical="center" wrapText="1"/>
    </xf>
    <xf numFmtId="9" fontId="0" fillId="0" borderId="0" xfId="1" applyFont="1" applyAlignment="1" applyProtection="1">
      <alignment horizontal="center" vertical="center"/>
    </xf>
    <xf numFmtId="2" fontId="0" fillId="0" borderId="0" xfId="0" applyNumberFormat="1" applyAlignment="1">
      <alignment horizontal="center" vertical="center"/>
    </xf>
    <xf numFmtId="9" fontId="0" fillId="0" borderId="0" xfId="0" applyNumberFormat="1" applyAlignment="1">
      <alignment horizontal="center" vertical="center"/>
    </xf>
    <xf numFmtId="164" fontId="0" fillId="0" borderId="0" xfId="0" applyNumberFormat="1" applyAlignment="1">
      <alignment horizontal="center" vertical="center"/>
    </xf>
    <xf numFmtId="0" fontId="6" fillId="0" borderId="0" xfId="0" applyFont="1" applyAlignment="1">
      <alignment horizontal="left" vertical="center"/>
    </xf>
    <xf numFmtId="0" fontId="11" fillId="0" borderId="0" xfId="0" applyFont="1" applyAlignment="1">
      <alignment horizontal="left" vertical="center"/>
    </xf>
    <xf numFmtId="0" fontId="6" fillId="0" borderId="0" xfId="0" applyFont="1" applyAlignment="1">
      <alignment horizontal="center" vertical="center"/>
    </xf>
    <xf numFmtId="9" fontId="2" fillId="0" borderId="0" xfId="1" applyFont="1" applyBorder="1" applyAlignment="1" applyProtection="1">
      <alignment horizontal="center" vertical="center"/>
    </xf>
    <xf numFmtId="0" fontId="2" fillId="0" borderId="58" xfId="0" applyFont="1" applyBorder="1" applyAlignment="1">
      <alignment horizontal="left" vertical="top" wrapText="1"/>
    </xf>
    <xf numFmtId="0" fontId="6" fillId="0" borderId="59" xfId="0" applyFont="1" applyBorder="1" applyAlignment="1">
      <alignment horizontal="center" vertical="center" wrapText="1"/>
    </xf>
    <xf numFmtId="0" fontId="6" fillId="0" borderId="40"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35" xfId="0" applyFont="1" applyFill="1" applyBorder="1" applyAlignment="1">
      <alignment horizontal="center" vertical="center" wrapText="1"/>
    </xf>
    <xf numFmtId="0" fontId="5" fillId="2" borderId="36"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27" xfId="0" applyFont="1" applyFill="1" applyBorder="1" applyAlignment="1">
      <alignment horizontal="center" vertical="center" wrapText="1"/>
    </xf>
    <xf numFmtId="14" fontId="6" fillId="6" borderId="17" xfId="0" applyNumberFormat="1" applyFont="1" applyFill="1" applyBorder="1" applyAlignment="1">
      <alignment horizontal="center" vertical="center" wrapText="1"/>
    </xf>
    <xf numFmtId="14" fontId="6" fillId="6" borderId="14" xfId="0" applyNumberFormat="1" applyFont="1" applyFill="1" applyBorder="1" applyAlignment="1">
      <alignment horizontal="center" vertical="center" wrapText="1"/>
    </xf>
    <xf numFmtId="14" fontId="6" fillId="6" borderId="18" xfId="0" applyNumberFormat="1" applyFont="1" applyFill="1" applyBorder="1" applyAlignment="1">
      <alignment horizontal="center" vertical="center" wrapText="1"/>
    </xf>
    <xf numFmtId="0" fontId="6" fillId="6" borderId="10"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8" borderId="40" xfId="0" applyFont="1" applyFill="1" applyBorder="1" applyAlignment="1">
      <alignment horizontal="center" vertical="center" wrapText="1"/>
    </xf>
    <xf numFmtId="14" fontId="5" fillId="3" borderId="0" xfId="0" applyNumberFormat="1" applyFont="1" applyFill="1" applyAlignment="1">
      <alignment horizontal="center" vertical="center" wrapText="1"/>
    </xf>
    <xf numFmtId="14" fontId="5" fillId="3" borderId="8" xfId="0" applyNumberFormat="1" applyFont="1" applyFill="1" applyBorder="1" applyAlignment="1">
      <alignment horizontal="center" vertical="center" wrapText="1"/>
    </xf>
    <xf numFmtId="0" fontId="2" fillId="0" borderId="41"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0" xfId="0" applyFont="1" applyBorder="1" applyAlignment="1">
      <alignment horizontal="center" vertical="center" wrapText="1"/>
    </xf>
    <xf numFmtId="0" fontId="2" fillId="8" borderId="41" xfId="0" applyFont="1" applyFill="1" applyBorder="1" applyAlignment="1">
      <alignment horizontal="center" vertical="center" wrapText="1"/>
    </xf>
    <xf numFmtId="0" fontId="2" fillId="8" borderId="42" xfId="0" applyFont="1" applyFill="1" applyBorder="1" applyAlignment="1">
      <alignment horizontal="center" vertical="center" wrapText="1"/>
    </xf>
    <xf numFmtId="0" fontId="2" fillId="8" borderId="43" xfId="0" applyFont="1" applyFill="1" applyBorder="1" applyAlignment="1">
      <alignment horizontal="center" vertical="center" wrapText="1"/>
    </xf>
    <xf numFmtId="14" fontId="6" fillId="6" borderId="10" xfId="0" applyNumberFormat="1" applyFont="1" applyFill="1" applyBorder="1" applyAlignment="1">
      <alignment horizontal="center" vertical="center" wrapText="1"/>
    </xf>
    <xf numFmtId="14" fontId="6" fillId="6" borderId="11" xfId="0" applyNumberFormat="1" applyFont="1" applyFill="1" applyBorder="1" applyAlignment="1">
      <alignment horizontal="center" vertical="center" wrapText="1"/>
    </xf>
    <xf numFmtId="14" fontId="6" fillId="6" borderId="19" xfId="0" applyNumberFormat="1" applyFont="1" applyFill="1" applyBorder="1" applyAlignment="1">
      <alignment horizontal="center" vertical="center" wrapText="1"/>
    </xf>
    <xf numFmtId="0" fontId="2" fillId="8" borderId="40" xfId="0" applyFont="1" applyFill="1" applyBorder="1" applyAlignment="1">
      <alignment horizontal="center" vertical="center" wrapText="1"/>
    </xf>
    <xf numFmtId="0" fontId="17" fillId="8" borderId="40" xfId="0" applyFont="1" applyFill="1" applyBorder="1" applyAlignment="1">
      <alignment horizontal="center" vertical="center" wrapText="1"/>
    </xf>
    <xf numFmtId="0" fontId="2" fillId="8" borderId="42" xfId="0" applyFont="1" applyFill="1" applyBorder="1" applyAlignment="1">
      <alignment horizontal="center" vertical="center"/>
    </xf>
    <xf numFmtId="0" fontId="2" fillId="8" borderId="43" xfId="0" applyFont="1" applyFill="1" applyBorder="1" applyAlignment="1">
      <alignment horizontal="center" vertical="center"/>
    </xf>
    <xf numFmtId="0" fontId="2" fillId="8" borderId="40" xfId="0" applyFont="1" applyFill="1" applyBorder="1" applyAlignment="1">
      <alignment horizontal="center" vertical="center"/>
    </xf>
    <xf numFmtId="0" fontId="2" fillId="8" borderId="40" xfId="0" applyFont="1" applyFill="1" applyBorder="1" applyAlignment="1">
      <alignment horizontal="left" vertical="top" wrapText="1"/>
    </xf>
    <xf numFmtId="0" fontId="6" fillId="0" borderId="40" xfId="0" applyFont="1" applyBorder="1" applyAlignment="1">
      <alignment horizontal="center" vertical="center"/>
    </xf>
    <xf numFmtId="0" fontId="6" fillId="6" borderId="56" xfId="2" applyFont="1" applyFill="1" applyBorder="1" applyAlignment="1" applyProtection="1">
      <alignment horizontal="center" vertical="center" wrapText="1"/>
    </xf>
    <xf numFmtId="0" fontId="6" fillId="6" borderId="39" xfId="2" applyFont="1" applyFill="1" applyBorder="1" applyAlignment="1" applyProtection="1">
      <alignment horizontal="center" vertical="center" wrapText="1"/>
    </xf>
    <xf numFmtId="0" fontId="6" fillId="6" borderId="57" xfId="2" applyFont="1" applyFill="1" applyBorder="1" applyAlignment="1" applyProtection="1">
      <alignment horizontal="center" vertical="center" wrapText="1"/>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41"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2" fillId="6" borderId="17"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6" fillId="8" borderId="41" xfId="0" applyFont="1" applyFill="1" applyBorder="1" applyAlignment="1">
      <alignment horizontal="center" vertical="center" wrapText="1"/>
    </xf>
    <xf numFmtId="0" fontId="6" fillId="8" borderId="42" xfId="0" applyFont="1" applyFill="1" applyBorder="1" applyAlignment="1">
      <alignment horizontal="center" vertical="center" wrapText="1"/>
    </xf>
    <xf numFmtId="0" fontId="6" fillId="8" borderId="43" xfId="0" applyFont="1" applyFill="1" applyBorder="1" applyAlignment="1">
      <alignment horizontal="center" vertical="center" wrapText="1"/>
    </xf>
    <xf numFmtId="0" fontId="12" fillId="7" borderId="53" xfId="0" applyFont="1" applyFill="1" applyBorder="1" applyAlignment="1">
      <alignment horizontal="center" vertical="center" wrapText="1"/>
    </xf>
    <xf numFmtId="0" fontId="12" fillId="7" borderId="55" xfId="0" applyFont="1" applyFill="1" applyBorder="1" applyAlignment="1">
      <alignment horizontal="center" vertical="center" wrapText="1"/>
    </xf>
    <xf numFmtId="0" fontId="2" fillId="0" borderId="44" xfId="0" applyFont="1" applyBorder="1" applyAlignment="1">
      <alignment horizontal="left" vertical="center" wrapText="1"/>
    </xf>
    <xf numFmtId="0" fontId="2" fillId="0" borderId="45" xfId="0" applyFont="1" applyBorder="1" applyAlignment="1">
      <alignment horizontal="left" vertical="center" wrapText="1"/>
    </xf>
    <xf numFmtId="0" fontId="2" fillId="0" borderId="52" xfId="0" applyFont="1" applyBorder="1" applyAlignment="1">
      <alignment horizontal="left"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1"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5" fillId="3" borderId="0" xfId="0" applyFont="1" applyFill="1" applyAlignment="1">
      <alignment horizontal="left" vertical="center" wrapText="1"/>
    </xf>
    <xf numFmtId="0" fontId="5" fillId="3" borderId="8" xfId="0" applyFont="1" applyFill="1" applyBorder="1" applyAlignment="1">
      <alignment horizontal="left" vertical="center" wrapText="1"/>
    </xf>
    <xf numFmtId="0" fontId="3" fillId="0" borderId="0" xfId="0" applyFont="1" applyAlignment="1">
      <alignment horizontal="left" vertical="center" wrapText="1"/>
    </xf>
    <xf numFmtId="0" fontId="5" fillId="3" borderId="30" xfId="0" applyFont="1" applyFill="1" applyBorder="1" applyAlignment="1">
      <alignment horizontal="left" vertical="center" wrapText="1"/>
    </xf>
    <xf numFmtId="0" fontId="5" fillId="3" borderId="32" xfId="0" applyFont="1" applyFill="1" applyBorder="1" applyAlignment="1">
      <alignment horizontal="left" vertical="center" wrapText="1"/>
    </xf>
    <xf numFmtId="0" fontId="5" fillId="3" borderId="31" xfId="0" applyFont="1" applyFill="1" applyBorder="1" applyAlignment="1">
      <alignment horizontal="left" vertical="center" wrapText="1"/>
    </xf>
    <xf numFmtId="0" fontId="5" fillId="3" borderId="31" xfId="0" applyFont="1" applyFill="1" applyBorder="1" applyAlignment="1">
      <alignment horizontal="center" vertical="center" wrapText="1"/>
    </xf>
    <xf numFmtId="0" fontId="5" fillId="3" borderId="8" xfId="0" applyFont="1" applyFill="1" applyBorder="1" applyAlignment="1">
      <alignment horizontal="center" vertical="center" wrapText="1"/>
    </xf>
    <xf numFmtId="14" fontId="5" fillId="3" borderId="31"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6" xfId="0" applyFont="1" applyBorder="1" applyAlignment="1">
      <alignment horizontal="center" vertical="center" wrapText="1"/>
    </xf>
    <xf numFmtId="14" fontId="2" fillId="0" borderId="10" xfId="0" applyNumberFormat="1" applyFont="1" applyBorder="1" applyAlignment="1">
      <alignment horizontal="center" vertical="center" wrapText="1"/>
    </xf>
    <xf numFmtId="14" fontId="2" fillId="0" borderId="9" xfId="0" applyNumberFormat="1" applyFont="1" applyBorder="1" applyAlignment="1">
      <alignment horizontal="center" vertical="center" wrapText="1"/>
    </xf>
    <xf numFmtId="0" fontId="2" fillId="0" borderId="12"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9" fontId="2" fillId="0" borderId="4"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14" fontId="2" fillId="0" borderId="6" xfId="0" applyNumberFormat="1" applyFont="1" applyBorder="1" applyAlignment="1">
      <alignment horizontal="center" vertical="center" wrapText="1"/>
    </xf>
    <xf numFmtId="14" fontId="5" fillId="3" borderId="11" xfId="0" applyNumberFormat="1" applyFont="1" applyFill="1" applyBorder="1" applyAlignment="1">
      <alignment horizontal="center" vertical="center" wrapText="1"/>
    </xf>
    <xf numFmtId="0" fontId="5" fillId="4" borderId="2" xfId="0" applyFont="1" applyFill="1" applyBorder="1" applyAlignment="1">
      <alignment horizontal="center" vertical="center"/>
    </xf>
    <xf numFmtId="0" fontId="3" fillId="0" borderId="0" xfId="0" applyFont="1" applyAlignment="1">
      <alignment horizontal="center" vertical="center" wrapText="1"/>
    </xf>
    <xf numFmtId="0" fontId="6" fillId="0" borderId="0" xfId="0" applyFont="1" applyAlignment="1">
      <alignment horizontal="left" vertical="top"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3" borderId="11" xfId="0" applyFont="1" applyFill="1" applyBorder="1" applyAlignment="1">
      <alignment horizontal="center" vertical="center" wrapText="1"/>
    </xf>
  </cellXfs>
  <cellStyles count="4">
    <cellStyle name="Hipervínculo" xfId="2" builtinId="8"/>
    <cellStyle name="Hyperlink" xfId="3" xr:uid="{00000000-000B-0000-0000-000008000000}"/>
    <cellStyle name="Normal" xfId="0" builtinId="0"/>
    <cellStyle name="Porcentaje" xfId="1" builtinId="5"/>
  </cellStyles>
  <dxfs count="0"/>
  <tableStyles count="0" defaultTableStyle="TableStyleMedium2" defaultPivotStyle="PivotStyleLight16"/>
  <colors>
    <mruColors>
      <color rgb="FFDBE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16</xdr:col>
      <xdr:colOff>98778</xdr:colOff>
      <xdr:row>19</xdr:row>
      <xdr:rowOff>592666</xdr:rowOff>
    </xdr:from>
    <xdr:to>
      <xdr:col>16</xdr:col>
      <xdr:colOff>1743428</xdr:colOff>
      <xdr:row>19</xdr:row>
      <xdr:rowOff>1550115</xdr:rowOff>
    </xdr:to>
    <xdr:pic>
      <xdr:nvPicPr>
        <xdr:cNvPr id="5" name="Imagen 4">
          <a:extLst>
            <a:ext uri="{FF2B5EF4-FFF2-40B4-BE49-F238E27FC236}">
              <a16:creationId xmlns:a16="http://schemas.microsoft.com/office/drawing/2014/main" id="{294A9049-8C70-1945-BBCF-06652C538934}"/>
            </a:ext>
          </a:extLst>
        </xdr:cNvPr>
        <xdr:cNvPicPr>
          <a:picLocks noChangeAspect="1"/>
        </xdr:cNvPicPr>
      </xdr:nvPicPr>
      <xdr:blipFill>
        <a:blip xmlns:r="http://schemas.openxmlformats.org/officeDocument/2006/relationships" r:embed="rId1"/>
        <a:stretch>
          <a:fillRect/>
        </a:stretch>
      </xdr:blipFill>
      <xdr:spPr>
        <a:xfrm>
          <a:off x="20193000" y="36858222"/>
          <a:ext cx="1644650" cy="957449"/>
        </a:xfrm>
        <a:prstGeom prst="rect">
          <a:avLst/>
        </a:prstGeom>
      </xdr:spPr>
    </xdr:pic>
    <xdr:clientData/>
  </xdr:twoCellAnchor>
  <xdr:twoCellAnchor editAs="oneCell">
    <xdr:from>
      <xdr:col>16</xdr:col>
      <xdr:colOff>100894</xdr:colOff>
      <xdr:row>22</xdr:row>
      <xdr:rowOff>424744</xdr:rowOff>
    </xdr:from>
    <xdr:to>
      <xdr:col>16</xdr:col>
      <xdr:colOff>1812315</xdr:colOff>
      <xdr:row>22</xdr:row>
      <xdr:rowOff>1425222</xdr:rowOff>
    </xdr:to>
    <xdr:pic>
      <xdr:nvPicPr>
        <xdr:cNvPr id="6" name="Imagen 5">
          <a:extLst>
            <a:ext uri="{FF2B5EF4-FFF2-40B4-BE49-F238E27FC236}">
              <a16:creationId xmlns:a16="http://schemas.microsoft.com/office/drawing/2014/main" id="{A5DD9560-185B-7E40-B800-C24272BBDE19}"/>
            </a:ext>
          </a:extLst>
        </xdr:cNvPr>
        <xdr:cNvPicPr>
          <a:picLocks noChangeAspect="1"/>
        </xdr:cNvPicPr>
      </xdr:nvPicPr>
      <xdr:blipFill>
        <a:blip xmlns:r="http://schemas.openxmlformats.org/officeDocument/2006/relationships" r:embed="rId1"/>
        <a:stretch>
          <a:fillRect/>
        </a:stretch>
      </xdr:blipFill>
      <xdr:spPr>
        <a:xfrm>
          <a:off x="20195116" y="46878522"/>
          <a:ext cx="1713184" cy="1000478"/>
        </a:xfrm>
        <a:prstGeom prst="rect">
          <a:avLst/>
        </a:prstGeom>
      </xdr:spPr>
    </xdr:pic>
    <xdr:clientData/>
  </xdr:twoCellAnchor>
  <xdr:twoCellAnchor editAs="oneCell">
    <xdr:from>
      <xdr:col>1</xdr:col>
      <xdr:colOff>0</xdr:colOff>
      <xdr:row>139</xdr:row>
      <xdr:rowOff>0</xdr:rowOff>
    </xdr:from>
    <xdr:to>
      <xdr:col>8</xdr:col>
      <xdr:colOff>268694</xdr:colOff>
      <xdr:row>157</xdr:row>
      <xdr:rowOff>37624</xdr:rowOff>
    </xdr:to>
    <xdr:pic>
      <xdr:nvPicPr>
        <xdr:cNvPr id="2" name="Imagen 1">
          <a:extLst>
            <a:ext uri="{FF2B5EF4-FFF2-40B4-BE49-F238E27FC236}">
              <a16:creationId xmlns:a16="http://schemas.microsoft.com/office/drawing/2014/main" id="{0AA9F3B1-3E70-FB87-FA89-AA4D97C1735B}"/>
            </a:ext>
          </a:extLst>
        </xdr:cNvPr>
        <xdr:cNvPicPr>
          <a:picLocks noChangeAspect="1"/>
        </xdr:cNvPicPr>
      </xdr:nvPicPr>
      <xdr:blipFill>
        <a:blip xmlns:r="http://schemas.openxmlformats.org/officeDocument/2006/relationships" r:embed="rId2"/>
        <a:stretch>
          <a:fillRect/>
        </a:stretch>
      </xdr:blipFill>
      <xdr:spPr>
        <a:xfrm>
          <a:off x="590550" y="160762950"/>
          <a:ext cx="9447619" cy="38095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94545</xdr:colOff>
      <xdr:row>0</xdr:row>
      <xdr:rowOff>0</xdr:rowOff>
    </xdr:from>
    <xdr:to>
      <xdr:col>1</xdr:col>
      <xdr:colOff>1072445</xdr:colOff>
      <xdr:row>0</xdr:row>
      <xdr:rowOff>685800</xdr:rowOff>
    </xdr:to>
    <xdr:pic>
      <xdr:nvPicPr>
        <xdr:cNvPr id="2" name="Imagen 1">
          <a:extLst>
            <a:ext uri="{FF2B5EF4-FFF2-40B4-BE49-F238E27FC236}">
              <a16:creationId xmlns:a16="http://schemas.microsoft.com/office/drawing/2014/main" id="{EF488CBD-E69E-D641-AC9F-8595EB4E447E}"/>
            </a:ext>
          </a:extLst>
        </xdr:cNvPr>
        <xdr:cNvPicPr>
          <a:picLocks noChangeAspect="1"/>
        </xdr:cNvPicPr>
      </xdr:nvPicPr>
      <xdr:blipFill>
        <a:blip xmlns:r="http://schemas.openxmlformats.org/officeDocument/2006/relationships" r:embed="rId1"/>
        <a:stretch>
          <a:fillRect/>
        </a:stretch>
      </xdr:blipFill>
      <xdr:spPr>
        <a:xfrm>
          <a:off x="94545" y="0"/>
          <a:ext cx="1562100" cy="685800"/>
        </a:xfrm>
        <a:prstGeom prst="rect">
          <a:avLst/>
        </a:prstGeom>
      </xdr:spPr>
    </xdr:pic>
    <xdr:clientData/>
  </xdr:twoCellAnchor>
  <xdr:twoCellAnchor editAs="oneCell">
    <xdr:from>
      <xdr:col>11</xdr:col>
      <xdr:colOff>67231</xdr:colOff>
      <xdr:row>0</xdr:row>
      <xdr:rowOff>0</xdr:rowOff>
    </xdr:from>
    <xdr:to>
      <xdr:col>11</xdr:col>
      <xdr:colOff>1524001</xdr:colOff>
      <xdr:row>0</xdr:row>
      <xdr:rowOff>878470</xdr:rowOff>
    </xdr:to>
    <xdr:pic>
      <xdr:nvPicPr>
        <xdr:cNvPr id="3" name="Imagen 2">
          <a:extLst>
            <a:ext uri="{FF2B5EF4-FFF2-40B4-BE49-F238E27FC236}">
              <a16:creationId xmlns:a16="http://schemas.microsoft.com/office/drawing/2014/main" id="{3EA8F2E8-D77A-7A4B-9D7A-94E5C29068D7}"/>
            </a:ext>
          </a:extLst>
        </xdr:cNvPr>
        <xdr:cNvPicPr>
          <a:picLocks noChangeAspect="1"/>
        </xdr:cNvPicPr>
      </xdr:nvPicPr>
      <xdr:blipFill>
        <a:blip xmlns:r="http://schemas.openxmlformats.org/officeDocument/2006/relationships" r:embed="rId2"/>
        <a:stretch>
          <a:fillRect/>
        </a:stretch>
      </xdr:blipFill>
      <xdr:spPr>
        <a:xfrm>
          <a:off x="19828431" y="0"/>
          <a:ext cx="1456770" cy="878470"/>
        </a:xfrm>
        <a:prstGeom prst="rect">
          <a:avLst/>
        </a:prstGeom>
      </xdr:spPr>
    </xdr:pic>
    <xdr:clientData/>
  </xdr:twoCellAnchor>
</xdr:wsDr>
</file>

<file path=xl/theme/theme1.xml><?xml version="1.0" encoding="utf-8"?>
<a:theme xmlns:a="http://schemas.openxmlformats.org/drawingml/2006/main" name="Tema de Office">
  <a:themeElements>
    <a:clrScheme name="Amarillo">
      <a:dk1>
        <a:sysClr val="windowText" lastClr="000000"/>
      </a:dk1>
      <a:lt1>
        <a:sysClr val="window" lastClr="FFFFFF"/>
      </a:lt1>
      <a:dk2>
        <a:srgbClr val="39302A"/>
      </a:dk2>
      <a:lt2>
        <a:srgbClr val="E5DEDB"/>
      </a:lt2>
      <a:accent1>
        <a:srgbClr val="FFCA08"/>
      </a:accent1>
      <a:accent2>
        <a:srgbClr val="F8931D"/>
      </a:accent2>
      <a:accent3>
        <a:srgbClr val="CE8D3E"/>
      </a:accent3>
      <a:accent4>
        <a:srgbClr val="EC7016"/>
      </a:accent4>
      <a:accent5>
        <a:srgbClr val="E64823"/>
      </a:accent5>
      <a:accent6>
        <a:srgbClr val="9C6A6A"/>
      </a:accent6>
      <a:hlink>
        <a:srgbClr val="2998E3"/>
      </a:hlink>
      <a:folHlink>
        <a:srgbClr val="7F723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mintic.gov.co/portal/inicio/Planes/Planes-de-Accion/" TargetMode="External"/><Relationship Id="rId2" Type="http://schemas.openxmlformats.org/officeDocument/2006/relationships/hyperlink" Target="https://www.mintic.gov.co/portal/inicio/Gestion/Informes-al-Congreso/" TargetMode="External"/><Relationship Id="rId1" Type="http://schemas.openxmlformats.org/officeDocument/2006/relationships/hyperlink" Target="file:///C:\:f:\r\personal\corjuela_mintic_gov_co\Documents\2024\Transparencia\PTEP\I%20Monitoreo%20Evidencias\5.4%3fcsf=1&amp;web=1&amp;e=lDYs2q" TargetMode="External"/><Relationship Id="rId6" Type="http://schemas.openxmlformats.org/officeDocument/2006/relationships/drawing" Target="../drawings/drawing1.xml"/><Relationship Id="rId5" Type="http://schemas.openxmlformats.org/officeDocument/2006/relationships/hyperlink" Target="https://www.mintic.gov.co/portal/inicio/Presupuesto/Proyectos-de-Inversion/" TargetMode="External"/><Relationship Id="rId4" Type="http://schemas.openxmlformats.org/officeDocument/2006/relationships/hyperlink" Target="https://www.mintic.gov.co/portal/inicio/Planes/Plan-Estrategico/"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file:///C:\:f:\r\personal\corjuela_mintic_gov_co\Documents\2024\Transparencia\PTEP\I%20Monitoreo%20Evidencias\5.4%3fcsf=1&amp;web=1&amp;e=lDYs2q"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0916-4D41-6443-8FC8-64D984AA4CFE}">
  <sheetPr>
    <tabColor rgb="FF00B0F0"/>
  </sheetPr>
  <dimension ref="A1:V138"/>
  <sheetViews>
    <sheetView showGridLines="0" tabSelected="1" topLeftCell="A69" zoomScale="60" zoomScaleNormal="60" workbookViewId="0">
      <selection activeCell="K152" sqref="K152"/>
    </sheetView>
  </sheetViews>
  <sheetFormatPr baseColWidth="10" defaultColWidth="11" defaultRowHeight="15.75" x14ac:dyDescent="0.25"/>
  <cols>
    <col min="1" max="1" width="7.625" style="22" customWidth="1"/>
    <col min="2" max="2" width="32.375" style="22" customWidth="1"/>
    <col min="3" max="3" width="12.5" style="22" customWidth="1"/>
    <col min="4" max="4" width="12.875" style="22" bestFit="1" customWidth="1"/>
    <col min="5" max="5" width="17" style="22" customWidth="1"/>
    <col min="6" max="6" width="18.125" style="60" customWidth="1"/>
    <col min="7" max="7" width="15" style="60" customWidth="1"/>
    <col min="8" max="8" width="12.125" style="26" customWidth="1"/>
    <col min="9" max="9" width="12.125" style="65" customWidth="1"/>
    <col min="10" max="10" width="23.875" style="22" customWidth="1"/>
    <col min="11" max="11" width="21.625" style="22" customWidth="1"/>
    <col min="12" max="12" width="12.125" style="57" customWidth="1"/>
    <col min="13" max="13" width="12.125" style="58" customWidth="1"/>
    <col min="14" max="14" width="12.125" style="59" customWidth="1"/>
    <col min="15" max="15" width="12.125" style="58" customWidth="1"/>
    <col min="16" max="16" width="36.125" style="22" customWidth="1"/>
    <col min="17" max="17" width="29.875" style="22" customWidth="1"/>
    <col min="18" max="18" width="13.125" style="3" hidden="1" customWidth="1"/>
    <col min="19" max="20" width="11" style="3"/>
    <col min="21" max="21" width="22.625" style="3" customWidth="1"/>
    <col min="22" max="16384" width="11" style="3"/>
  </cols>
  <sheetData>
    <row r="1" spans="1:22" ht="23.25" x14ac:dyDescent="0.25">
      <c r="B1" s="251"/>
      <c r="C1" s="251"/>
      <c r="D1" s="251"/>
      <c r="E1" s="251"/>
      <c r="F1" s="251"/>
      <c r="G1" s="251"/>
      <c r="H1" s="251"/>
      <c r="I1" s="251"/>
      <c r="J1" s="251"/>
    </row>
    <row r="2" spans="1:22" ht="30" x14ac:dyDescent="0.25">
      <c r="I2" s="61" t="s">
        <v>372</v>
      </c>
    </row>
    <row r="3" spans="1:22" ht="18.75" thickBot="1" x14ac:dyDescent="0.3">
      <c r="A3" s="62" t="s">
        <v>4</v>
      </c>
      <c r="C3" s="63"/>
      <c r="D3" s="63"/>
      <c r="F3" s="64"/>
      <c r="G3" s="64"/>
    </row>
    <row r="4" spans="1:22" x14ac:dyDescent="0.25">
      <c r="A4" s="252" t="s">
        <v>5</v>
      </c>
      <c r="B4" s="254" t="s">
        <v>6</v>
      </c>
      <c r="C4" s="254" t="s">
        <v>7</v>
      </c>
      <c r="D4" s="254" t="s">
        <v>8</v>
      </c>
      <c r="E4" s="255" t="s">
        <v>9</v>
      </c>
      <c r="F4" s="257" t="s">
        <v>10</v>
      </c>
      <c r="G4" s="257" t="s">
        <v>11</v>
      </c>
      <c r="H4" s="66" t="s">
        <v>12</v>
      </c>
      <c r="I4" s="67" t="s">
        <v>12</v>
      </c>
      <c r="J4" s="68" t="s">
        <v>12</v>
      </c>
      <c r="K4" s="69" t="s">
        <v>12</v>
      </c>
      <c r="L4" s="70" t="s">
        <v>13</v>
      </c>
      <c r="M4" s="67" t="s">
        <v>13</v>
      </c>
      <c r="N4" s="71" t="s">
        <v>13</v>
      </c>
      <c r="O4" s="67" t="s">
        <v>13</v>
      </c>
      <c r="P4" s="68" t="s">
        <v>13</v>
      </c>
      <c r="Q4" s="69" t="s">
        <v>13</v>
      </c>
      <c r="R4" s="238" t="s">
        <v>18</v>
      </c>
      <c r="S4" s="191" t="s">
        <v>490</v>
      </c>
      <c r="T4" s="192"/>
      <c r="U4" s="193"/>
    </row>
    <row r="5" spans="1:22" s="1" customFormat="1" ht="47.25" x14ac:dyDescent="0.25">
      <c r="A5" s="253"/>
      <c r="B5" s="250"/>
      <c r="C5" s="250"/>
      <c r="D5" s="250"/>
      <c r="E5" s="256"/>
      <c r="F5" s="205"/>
      <c r="G5" s="205"/>
      <c r="H5" s="72" t="s">
        <v>14</v>
      </c>
      <c r="I5" s="73" t="s">
        <v>15</v>
      </c>
      <c r="J5" s="23" t="s">
        <v>16</v>
      </c>
      <c r="K5" s="74" t="s">
        <v>17</v>
      </c>
      <c r="L5" s="75" t="s">
        <v>14</v>
      </c>
      <c r="M5" s="76" t="s">
        <v>373</v>
      </c>
      <c r="N5" s="77" t="s">
        <v>374</v>
      </c>
      <c r="O5" s="76" t="s">
        <v>375</v>
      </c>
      <c r="P5" s="23" t="s">
        <v>16</v>
      </c>
      <c r="Q5" s="74" t="s">
        <v>17</v>
      </c>
      <c r="R5" s="239"/>
      <c r="S5" s="194"/>
      <c r="T5" s="195"/>
      <c r="U5" s="196"/>
    </row>
    <row r="6" spans="1:22" s="12" customFormat="1" ht="94.5" x14ac:dyDescent="0.25">
      <c r="A6" s="78" t="s">
        <v>19</v>
      </c>
      <c r="B6" s="79" t="s">
        <v>20</v>
      </c>
      <c r="C6" s="9" t="s">
        <v>21</v>
      </c>
      <c r="D6" s="9" t="s">
        <v>22</v>
      </c>
      <c r="E6" s="80" t="s">
        <v>23</v>
      </c>
      <c r="F6" s="10">
        <v>45414</v>
      </c>
      <c r="G6" s="81">
        <v>45596</v>
      </c>
      <c r="H6" s="82">
        <v>0</v>
      </c>
      <c r="I6" s="83">
        <v>0</v>
      </c>
      <c r="J6" s="84" t="s">
        <v>24</v>
      </c>
      <c r="K6" s="85" t="s">
        <v>24</v>
      </c>
      <c r="L6" s="86">
        <v>0</v>
      </c>
      <c r="M6" s="15">
        <f>+L6*100%</f>
        <v>0</v>
      </c>
      <c r="N6" s="87">
        <f>+H6+L6</f>
        <v>0</v>
      </c>
      <c r="O6" s="88">
        <f>+I6+M6</f>
        <v>0</v>
      </c>
      <c r="P6" s="79" t="s">
        <v>408</v>
      </c>
      <c r="Q6" s="89" t="s">
        <v>409</v>
      </c>
      <c r="R6" s="90" t="s">
        <v>25</v>
      </c>
      <c r="S6" s="240" t="s">
        <v>491</v>
      </c>
      <c r="T6" s="241"/>
      <c r="U6" s="242"/>
      <c r="V6" s="91"/>
    </row>
    <row r="7" spans="1:22" s="12" customFormat="1" ht="378" x14ac:dyDescent="0.25">
      <c r="A7" s="92" t="s">
        <v>26</v>
      </c>
      <c r="B7" s="80" t="s">
        <v>27</v>
      </c>
      <c r="C7" s="80" t="s">
        <v>21</v>
      </c>
      <c r="D7" s="80" t="s">
        <v>22</v>
      </c>
      <c r="E7" s="80" t="s">
        <v>28</v>
      </c>
      <c r="F7" s="10">
        <v>45414</v>
      </c>
      <c r="G7" s="81">
        <v>45596</v>
      </c>
      <c r="H7" s="82">
        <v>0</v>
      </c>
      <c r="I7" s="83">
        <v>0</v>
      </c>
      <c r="J7" s="84" t="s">
        <v>24</v>
      </c>
      <c r="K7" s="85" t="s">
        <v>24</v>
      </c>
      <c r="L7" s="93">
        <v>1</v>
      </c>
      <c r="M7" s="15">
        <f>+L7*100%</f>
        <v>1</v>
      </c>
      <c r="N7" s="87">
        <f t="shared" ref="N7:N8" si="0">+H7+L7</f>
        <v>1</v>
      </c>
      <c r="O7" s="88">
        <f t="shared" ref="O7:O8" si="1">+I7+M7</f>
        <v>1</v>
      </c>
      <c r="P7" s="80" t="s">
        <v>376</v>
      </c>
      <c r="Q7" s="94" t="s">
        <v>377</v>
      </c>
      <c r="R7" s="95" t="s">
        <v>29</v>
      </c>
      <c r="S7" s="229" t="s">
        <v>492</v>
      </c>
      <c r="T7" s="230"/>
      <c r="U7" s="231"/>
      <c r="V7" s="91"/>
    </row>
    <row r="8" spans="1:22" s="12" customFormat="1" ht="409.5" x14ac:dyDescent="0.25">
      <c r="A8" s="92" t="s">
        <v>30</v>
      </c>
      <c r="B8" s="80" t="s">
        <v>31</v>
      </c>
      <c r="C8" s="80" t="s">
        <v>21</v>
      </c>
      <c r="D8" s="80" t="s">
        <v>32</v>
      </c>
      <c r="E8" s="80" t="s">
        <v>33</v>
      </c>
      <c r="F8" s="10">
        <v>45324</v>
      </c>
      <c r="G8" s="81">
        <v>45641</v>
      </c>
      <c r="H8" s="82">
        <v>1</v>
      </c>
      <c r="I8" s="96">
        <v>0.33</v>
      </c>
      <c r="J8" s="97" t="s">
        <v>34</v>
      </c>
      <c r="K8" s="98" t="s">
        <v>35</v>
      </c>
      <c r="L8" s="93">
        <v>1</v>
      </c>
      <c r="M8" s="15">
        <f>+L8/3</f>
        <v>0.33333333333333331</v>
      </c>
      <c r="N8" s="87">
        <f t="shared" si="0"/>
        <v>2</v>
      </c>
      <c r="O8" s="88">
        <f t="shared" si="1"/>
        <v>0.66333333333333333</v>
      </c>
      <c r="P8" s="99" t="s">
        <v>34</v>
      </c>
      <c r="Q8" s="100" t="s">
        <v>385</v>
      </c>
      <c r="R8" s="101" t="s">
        <v>36</v>
      </c>
      <c r="S8" s="243" t="s">
        <v>493</v>
      </c>
      <c r="T8" s="244"/>
      <c r="U8" s="245"/>
      <c r="V8" s="91"/>
    </row>
    <row r="9" spans="1:22" s="12" customFormat="1" ht="409.5" x14ac:dyDescent="0.25">
      <c r="A9" s="92" t="s">
        <v>37</v>
      </c>
      <c r="B9" s="80" t="s">
        <v>38</v>
      </c>
      <c r="C9" s="80" t="s">
        <v>21</v>
      </c>
      <c r="D9" s="80" t="s">
        <v>32</v>
      </c>
      <c r="E9" s="80" t="s">
        <v>33</v>
      </c>
      <c r="F9" s="10">
        <v>45324</v>
      </c>
      <c r="G9" s="81">
        <v>45641</v>
      </c>
      <c r="H9" s="82">
        <v>1</v>
      </c>
      <c r="I9" s="96">
        <v>0.33</v>
      </c>
      <c r="J9" s="97" t="s">
        <v>39</v>
      </c>
      <c r="K9" s="98" t="s">
        <v>40</v>
      </c>
      <c r="L9" s="93">
        <v>1</v>
      </c>
      <c r="M9" s="15">
        <f>+L9/3</f>
        <v>0.33333333333333331</v>
      </c>
      <c r="N9" s="87">
        <f>+H9+L9</f>
        <v>2</v>
      </c>
      <c r="O9" s="88">
        <f>+I9+M9</f>
        <v>0.66333333333333333</v>
      </c>
      <c r="P9" s="99" t="s">
        <v>386</v>
      </c>
      <c r="Q9" s="100" t="s">
        <v>387</v>
      </c>
      <c r="R9" s="95" t="s">
        <v>36</v>
      </c>
      <c r="S9" s="246" t="s">
        <v>493</v>
      </c>
      <c r="T9" s="247"/>
      <c r="U9" s="248"/>
      <c r="V9" s="91"/>
    </row>
    <row r="10" spans="1:22" s="12" customFormat="1" ht="300" thickBot="1" x14ac:dyDescent="0.3">
      <c r="A10" s="102" t="s">
        <v>41</v>
      </c>
      <c r="B10" s="103" t="s">
        <v>42</v>
      </c>
      <c r="C10" s="103" t="s">
        <v>21</v>
      </c>
      <c r="D10" s="103" t="s">
        <v>43</v>
      </c>
      <c r="E10" s="103" t="s">
        <v>44</v>
      </c>
      <c r="F10" s="104">
        <v>45324</v>
      </c>
      <c r="G10" s="105">
        <v>45641</v>
      </c>
      <c r="H10" s="106">
        <v>1</v>
      </c>
      <c r="I10" s="107">
        <v>0.5</v>
      </c>
      <c r="J10" s="108" t="s">
        <v>45</v>
      </c>
      <c r="K10" s="109" t="s">
        <v>46</v>
      </c>
      <c r="L10" s="110">
        <v>0</v>
      </c>
      <c r="M10" s="111">
        <f t="shared" ref="M10" si="2">+L10*100%</f>
        <v>0</v>
      </c>
      <c r="N10" s="112">
        <f>+H10+L10</f>
        <v>1</v>
      </c>
      <c r="O10" s="113">
        <f>+I10+M10</f>
        <v>0.5</v>
      </c>
      <c r="P10" s="114" t="s">
        <v>388</v>
      </c>
      <c r="Q10" s="115" t="s">
        <v>389</v>
      </c>
      <c r="R10" s="101" t="s">
        <v>36</v>
      </c>
      <c r="S10" s="206" t="s">
        <v>493</v>
      </c>
      <c r="T10" s="207"/>
      <c r="U10" s="208"/>
    </row>
    <row r="11" spans="1:22" s="125" customFormat="1" ht="18.75" customHeight="1" thickBot="1" x14ac:dyDescent="0.3">
      <c r="A11" s="62" t="s">
        <v>47</v>
      </c>
      <c r="B11" s="116"/>
      <c r="C11" s="116"/>
      <c r="D11" s="116"/>
      <c r="E11" s="117"/>
      <c r="F11" s="118"/>
      <c r="G11" s="118"/>
      <c r="H11" s="119"/>
      <c r="I11" s="120"/>
      <c r="J11" s="117"/>
      <c r="K11" s="121"/>
      <c r="L11" s="122"/>
      <c r="M11" s="123"/>
      <c r="N11" s="124"/>
      <c r="O11" s="123"/>
      <c r="P11" s="117"/>
      <c r="Q11" s="117"/>
      <c r="S11" s="191" t="s">
        <v>490</v>
      </c>
      <c r="T11" s="192"/>
      <c r="U11" s="192"/>
    </row>
    <row r="12" spans="1:22" ht="16.5" thickBot="1" x14ac:dyDescent="0.3">
      <c r="A12" s="249" t="s">
        <v>5</v>
      </c>
      <c r="B12" s="249" t="s">
        <v>6</v>
      </c>
      <c r="C12" s="249" t="s">
        <v>7</v>
      </c>
      <c r="D12" s="249" t="s">
        <v>8</v>
      </c>
      <c r="E12" s="249" t="s">
        <v>9</v>
      </c>
      <c r="F12" s="204" t="s">
        <v>10</v>
      </c>
      <c r="G12" s="204" t="s">
        <v>11</v>
      </c>
      <c r="H12" s="126" t="s">
        <v>12</v>
      </c>
      <c r="I12" s="127" t="s">
        <v>12</v>
      </c>
      <c r="J12" s="128" t="s">
        <v>12</v>
      </c>
      <c r="K12" s="129" t="s">
        <v>12</v>
      </c>
      <c r="L12" s="130" t="s">
        <v>13</v>
      </c>
      <c r="M12" s="67" t="s">
        <v>13</v>
      </c>
      <c r="N12" s="71" t="s">
        <v>13</v>
      </c>
      <c r="O12" s="67" t="s">
        <v>13</v>
      </c>
      <c r="P12" s="68" t="s">
        <v>13</v>
      </c>
      <c r="Q12" s="69" t="s">
        <v>13</v>
      </c>
      <c r="S12" s="194"/>
      <c r="T12" s="195"/>
      <c r="U12" s="195"/>
    </row>
    <row r="13" spans="1:22" ht="47.25" x14ac:dyDescent="0.25">
      <c r="A13" s="250"/>
      <c r="B13" s="250"/>
      <c r="C13" s="250"/>
      <c r="D13" s="250"/>
      <c r="E13" s="250"/>
      <c r="F13" s="205"/>
      <c r="G13" s="205"/>
      <c r="H13" s="72" t="s">
        <v>14</v>
      </c>
      <c r="I13" s="73" t="s">
        <v>15</v>
      </c>
      <c r="J13" s="23" t="s">
        <v>16</v>
      </c>
      <c r="K13" s="74" t="s">
        <v>17</v>
      </c>
      <c r="L13" s="131" t="s">
        <v>14</v>
      </c>
      <c r="M13" s="76" t="s">
        <v>373</v>
      </c>
      <c r="N13" s="77" t="s">
        <v>374</v>
      </c>
      <c r="O13" s="76" t="s">
        <v>375</v>
      </c>
      <c r="P13" s="23" t="s">
        <v>16</v>
      </c>
      <c r="Q13" s="74" t="s">
        <v>17</v>
      </c>
      <c r="R13" s="132" t="s">
        <v>18</v>
      </c>
      <c r="S13" s="194"/>
      <c r="T13" s="195"/>
      <c r="U13" s="195"/>
    </row>
    <row r="14" spans="1:22" s="12" customFormat="1" ht="94.5" x14ac:dyDescent="0.25">
      <c r="A14" s="78" t="s">
        <v>48</v>
      </c>
      <c r="B14" s="79" t="s">
        <v>49</v>
      </c>
      <c r="C14" s="79" t="s">
        <v>50</v>
      </c>
      <c r="D14" s="133" t="s">
        <v>51</v>
      </c>
      <c r="E14" s="79" t="s">
        <v>52</v>
      </c>
      <c r="F14" s="10">
        <v>45324</v>
      </c>
      <c r="G14" s="81">
        <v>45646</v>
      </c>
      <c r="H14" s="82">
        <v>0</v>
      </c>
      <c r="I14" s="96">
        <v>0</v>
      </c>
      <c r="J14" s="97" t="s">
        <v>54</v>
      </c>
      <c r="K14" s="98" t="s">
        <v>53</v>
      </c>
      <c r="L14" s="134">
        <v>0.3</v>
      </c>
      <c r="M14" s="15">
        <f>+L14*100%</f>
        <v>0.3</v>
      </c>
      <c r="N14" s="87">
        <f>+H14+L14</f>
        <v>0.3</v>
      </c>
      <c r="O14" s="88">
        <f>+I14+M14</f>
        <v>0.3</v>
      </c>
      <c r="P14" s="135" t="s">
        <v>481</v>
      </c>
      <c r="Q14" s="24" t="s">
        <v>482</v>
      </c>
      <c r="R14" s="136" t="s">
        <v>25</v>
      </c>
      <c r="S14" s="206" t="s">
        <v>493</v>
      </c>
      <c r="T14" s="207"/>
      <c r="U14" s="208"/>
    </row>
    <row r="15" spans="1:22" s="12" customFormat="1" ht="204.75" x14ac:dyDescent="0.25">
      <c r="A15" s="78" t="s">
        <v>55</v>
      </c>
      <c r="B15" s="79" t="s">
        <v>56</v>
      </c>
      <c r="C15" s="79" t="s">
        <v>50</v>
      </c>
      <c r="D15" s="133" t="s">
        <v>57</v>
      </c>
      <c r="E15" s="79" t="s">
        <v>58</v>
      </c>
      <c r="F15" s="10">
        <v>45324</v>
      </c>
      <c r="G15" s="81">
        <v>45646</v>
      </c>
      <c r="H15" s="82">
        <v>1</v>
      </c>
      <c r="I15" s="96">
        <v>1</v>
      </c>
      <c r="J15" s="97" t="s">
        <v>59</v>
      </c>
      <c r="K15" s="98" t="s">
        <v>60</v>
      </c>
      <c r="L15" s="137">
        <v>0</v>
      </c>
      <c r="M15" s="83">
        <f t="shared" ref="M15" si="3">+L15*100%</f>
        <v>0</v>
      </c>
      <c r="N15" s="138">
        <f t="shared" ref="N15:N28" si="4">+H15+L15</f>
        <v>1</v>
      </c>
      <c r="O15" s="83">
        <f t="shared" ref="O15:O28" si="5">+I15+M15</f>
        <v>1</v>
      </c>
      <c r="P15" s="97" t="s">
        <v>61</v>
      </c>
      <c r="Q15" s="97" t="s">
        <v>61</v>
      </c>
      <c r="R15" s="136" t="s">
        <v>25</v>
      </c>
      <c r="S15" s="213" t="s">
        <v>61</v>
      </c>
      <c r="T15" s="214"/>
      <c r="U15" s="215"/>
    </row>
    <row r="16" spans="1:22" s="12" customFormat="1" ht="252" x14ac:dyDescent="0.25">
      <c r="A16" s="78" t="s">
        <v>62</v>
      </c>
      <c r="B16" s="79" t="s">
        <v>63</v>
      </c>
      <c r="C16" s="79" t="s">
        <v>50</v>
      </c>
      <c r="D16" s="133" t="s">
        <v>64</v>
      </c>
      <c r="E16" s="79" t="s">
        <v>65</v>
      </c>
      <c r="F16" s="10">
        <v>45324</v>
      </c>
      <c r="G16" s="81">
        <v>45646</v>
      </c>
      <c r="H16" s="82">
        <v>0</v>
      </c>
      <c r="I16" s="96">
        <v>0</v>
      </c>
      <c r="J16" s="97" t="s">
        <v>66</v>
      </c>
      <c r="K16" s="98" t="s">
        <v>53</v>
      </c>
      <c r="L16" s="134">
        <v>2</v>
      </c>
      <c r="M16" s="15">
        <f>+L16/3</f>
        <v>0.66666666666666663</v>
      </c>
      <c r="N16" s="87">
        <v>2</v>
      </c>
      <c r="O16" s="88">
        <f t="shared" si="5"/>
        <v>0.66666666666666663</v>
      </c>
      <c r="P16" s="24" t="s">
        <v>397</v>
      </c>
      <c r="Q16" s="24" t="s">
        <v>398</v>
      </c>
      <c r="R16" s="136" t="s">
        <v>25</v>
      </c>
      <c r="S16" s="206" t="s">
        <v>493</v>
      </c>
      <c r="T16" s="207"/>
      <c r="U16" s="208"/>
    </row>
    <row r="17" spans="1:21" s="12" customFormat="1" ht="236.25" x14ac:dyDescent="0.25">
      <c r="A17" s="78" t="s">
        <v>67</v>
      </c>
      <c r="B17" s="79" t="s">
        <v>68</v>
      </c>
      <c r="C17" s="79" t="s">
        <v>50</v>
      </c>
      <c r="D17" s="133" t="s">
        <v>64</v>
      </c>
      <c r="E17" s="79" t="s">
        <v>69</v>
      </c>
      <c r="F17" s="10">
        <v>45325</v>
      </c>
      <c r="G17" s="81">
        <v>45647</v>
      </c>
      <c r="H17" s="82">
        <v>0.34</v>
      </c>
      <c r="I17" s="96">
        <v>0.34</v>
      </c>
      <c r="J17" s="97" t="s">
        <v>70</v>
      </c>
      <c r="K17" s="98" t="s">
        <v>71</v>
      </c>
      <c r="L17" s="134">
        <v>0.33</v>
      </c>
      <c r="M17" s="15">
        <v>0.33</v>
      </c>
      <c r="N17" s="87">
        <f t="shared" si="4"/>
        <v>0.67</v>
      </c>
      <c r="O17" s="88">
        <f t="shared" si="5"/>
        <v>0.67</v>
      </c>
      <c r="P17" s="24" t="s">
        <v>399</v>
      </c>
      <c r="Q17" s="24" t="s">
        <v>400</v>
      </c>
      <c r="R17" s="136" t="s">
        <v>25</v>
      </c>
      <c r="S17" s="206" t="s">
        <v>493</v>
      </c>
      <c r="T17" s="207"/>
      <c r="U17" s="208"/>
    </row>
    <row r="18" spans="1:21" s="12" customFormat="1" ht="94.5" x14ac:dyDescent="0.25">
      <c r="A18" s="78" t="s">
        <v>72</v>
      </c>
      <c r="B18" s="79" t="s">
        <v>73</v>
      </c>
      <c r="C18" s="79" t="s">
        <v>50</v>
      </c>
      <c r="D18" s="133" t="s">
        <v>64</v>
      </c>
      <c r="E18" s="79" t="s">
        <v>74</v>
      </c>
      <c r="F18" s="10">
        <v>45324</v>
      </c>
      <c r="G18" s="81">
        <v>45596</v>
      </c>
      <c r="H18" s="82">
        <v>0.2</v>
      </c>
      <c r="I18" s="96">
        <v>0.2</v>
      </c>
      <c r="J18" s="97" t="s">
        <v>75</v>
      </c>
      <c r="K18" s="98" t="s">
        <v>76</v>
      </c>
      <c r="L18" s="134">
        <v>1.4</v>
      </c>
      <c r="M18" s="15">
        <f>+L18/3</f>
        <v>0.46666666666666662</v>
      </c>
      <c r="N18" s="87">
        <f t="shared" si="4"/>
        <v>1.5999999999999999</v>
      </c>
      <c r="O18" s="88">
        <f t="shared" si="5"/>
        <v>0.66666666666666663</v>
      </c>
      <c r="P18" s="79" t="s">
        <v>439</v>
      </c>
      <c r="Q18" s="24" t="s">
        <v>410</v>
      </c>
      <c r="R18" s="136" t="s">
        <v>77</v>
      </c>
      <c r="S18" s="206" t="s">
        <v>493</v>
      </c>
      <c r="T18" s="207"/>
      <c r="U18" s="208"/>
    </row>
    <row r="19" spans="1:21" s="12" customFormat="1" ht="173.25" x14ac:dyDescent="0.25">
      <c r="A19" s="78" t="s">
        <v>78</v>
      </c>
      <c r="B19" s="79" t="s">
        <v>79</v>
      </c>
      <c r="C19" s="79" t="s">
        <v>50</v>
      </c>
      <c r="D19" s="133" t="s">
        <v>64</v>
      </c>
      <c r="E19" s="79" t="s">
        <v>80</v>
      </c>
      <c r="F19" s="10">
        <v>45324</v>
      </c>
      <c r="G19" s="81">
        <v>45596</v>
      </c>
      <c r="H19" s="82">
        <v>1</v>
      </c>
      <c r="I19" s="96">
        <f>+H19/3</f>
        <v>0.33333333333333331</v>
      </c>
      <c r="J19" s="97" t="s">
        <v>81</v>
      </c>
      <c r="K19" s="98" t="s">
        <v>82</v>
      </c>
      <c r="L19" s="134">
        <v>0.67</v>
      </c>
      <c r="M19" s="15">
        <f>+L19/3</f>
        <v>0.22333333333333336</v>
      </c>
      <c r="N19" s="87">
        <f t="shared" si="4"/>
        <v>1.67</v>
      </c>
      <c r="O19" s="88">
        <f t="shared" si="5"/>
        <v>0.55666666666666664</v>
      </c>
      <c r="P19" s="24" t="s">
        <v>401</v>
      </c>
      <c r="Q19" s="24" t="s">
        <v>440</v>
      </c>
      <c r="R19" s="136" t="s">
        <v>83</v>
      </c>
      <c r="S19" s="206" t="s">
        <v>493</v>
      </c>
      <c r="T19" s="207"/>
      <c r="U19" s="208"/>
    </row>
    <row r="20" spans="1:21" s="12" customFormat="1" ht="409.5" x14ac:dyDescent="0.25">
      <c r="A20" s="78" t="s">
        <v>484</v>
      </c>
      <c r="B20" s="79" t="s">
        <v>85</v>
      </c>
      <c r="C20" s="79" t="s">
        <v>50</v>
      </c>
      <c r="D20" s="133" t="s">
        <v>64</v>
      </c>
      <c r="E20" s="79" t="s">
        <v>86</v>
      </c>
      <c r="F20" s="10">
        <v>45313</v>
      </c>
      <c r="G20" s="81">
        <v>45657</v>
      </c>
      <c r="H20" s="139">
        <v>0.55000000000000004</v>
      </c>
      <c r="I20" s="140">
        <v>0.55000000000000004</v>
      </c>
      <c r="J20" s="141" t="s">
        <v>459</v>
      </c>
      <c r="K20" s="141" t="s">
        <v>460</v>
      </c>
      <c r="L20" s="142">
        <v>1.34</v>
      </c>
      <c r="M20" s="56">
        <f>+L20/3</f>
        <v>0.44666666666666671</v>
      </c>
      <c r="N20" s="87">
        <f t="shared" ref="N20:O25" si="6">+L20+H20</f>
        <v>1.8900000000000001</v>
      </c>
      <c r="O20" s="88">
        <f t="shared" si="6"/>
        <v>0.99666666666666681</v>
      </c>
      <c r="P20" s="24" t="s">
        <v>465</v>
      </c>
      <c r="Q20" s="24"/>
      <c r="R20" s="136"/>
      <c r="S20" s="235" t="s">
        <v>492</v>
      </c>
      <c r="T20" s="236"/>
      <c r="U20" s="237"/>
    </row>
    <row r="21" spans="1:21" s="12" customFormat="1" ht="252" x14ac:dyDescent="0.25">
      <c r="A21" s="78" t="s">
        <v>485</v>
      </c>
      <c r="B21" s="79" t="s">
        <v>85</v>
      </c>
      <c r="C21" s="79" t="s">
        <v>50</v>
      </c>
      <c r="D21" s="133" t="s">
        <v>64</v>
      </c>
      <c r="E21" s="79" t="s">
        <v>86</v>
      </c>
      <c r="F21" s="10">
        <v>45313</v>
      </c>
      <c r="G21" s="81">
        <v>45657</v>
      </c>
      <c r="H21" s="143">
        <v>0.20100000000000001</v>
      </c>
      <c r="I21" s="96">
        <v>0.2</v>
      </c>
      <c r="J21" s="97" t="s">
        <v>461</v>
      </c>
      <c r="K21" s="97" t="s">
        <v>462</v>
      </c>
      <c r="L21" s="142">
        <v>1</v>
      </c>
      <c r="M21" s="15">
        <f>+L21/3</f>
        <v>0.33333333333333331</v>
      </c>
      <c r="N21" s="87">
        <f t="shared" si="6"/>
        <v>1.2010000000000001</v>
      </c>
      <c r="O21" s="88">
        <f t="shared" si="6"/>
        <v>0.53333333333333333</v>
      </c>
      <c r="P21" s="24" t="s">
        <v>466</v>
      </c>
      <c r="Q21" s="24" t="s">
        <v>467</v>
      </c>
      <c r="R21" s="136"/>
      <c r="S21" s="210" t="s">
        <v>493</v>
      </c>
      <c r="T21" s="211"/>
      <c r="U21" s="212"/>
    </row>
    <row r="22" spans="1:21" s="12" customFormat="1" ht="126.75" thickBot="1" x14ac:dyDescent="0.3">
      <c r="A22" s="78" t="s">
        <v>486</v>
      </c>
      <c r="B22" s="79" t="s">
        <v>85</v>
      </c>
      <c r="C22" s="79" t="s">
        <v>50</v>
      </c>
      <c r="D22" s="133" t="s">
        <v>64</v>
      </c>
      <c r="E22" s="79" t="s">
        <v>86</v>
      </c>
      <c r="F22" s="10">
        <v>45313</v>
      </c>
      <c r="G22" s="81">
        <v>45657</v>
      </c>
      <c r="H22" s="144">
        <v>1</v>
      </c>
      <c r="I22" s="107">
        <v>1</v>
      </c>
      <c r="J22" s="108" t="s">
        <v>463</v>
      </c>
      <c r="K22" s="108" t="s">
        <v>464</v>
      </c>
      <c r="L22" s="145">
        <v>0</v>
      </c>
      <c r="M22" s="146">
        <v>0</v>
      </c>
      <c r="N22" s="138">
        <f t="shared" si="6"/>
        <v>1</v>
      </c>
      <c r="O22" s="83">
        <f t="shared" si="6"/>
        <v>1</v>
      </c>
      <c r="P22" s="97" t="s">
        <v>468</v>
      </c>
      <c r="Q22" s="97" t="s">
        <v>468</v>
      </c>
      <c r="R22" s="136"/>
      <c r="S22" s="213" t="s">
        <v>61</v>
      </c>
      <c r="T22" s="214"/>
      <c r="U22" s="215"/>
    </row>
    <row r="23" spans="1:21" s="12" customFormat="1" ht="409.5" x14ac:dyDescent="0.25">
      <c r="A23" s="147" t="s">
        <v>487</v>
      </c>
      <c r="B23" s="148" t="s">
        <v>469</v>
      </c>
      <c r="C23" s="258" t="s">
        <v>50</v>
      </c>
      <c r="D23" s="56" t="s">
        <v>57</v>
      </c>
      <c r="E23" s="18" t="s">
        <v>86</v>
      </c>
      <c r="F23" s="19">
        <v>45313</v>
      </c>
      <c r="G23" s="19">
        <v>45657</v>
      </c>
      <c r="H23" s="139">
        <v>0.2</v>
      </c>
      <c r="I23" s="140">
        <v>0.2</v>
      </c>
      <c r="J23" s="141" t="s">
        <v>470</v>
      </c>
      <c r="K23" s="141" t="s">
        <v>471</v>
      </c>
      <c r="L23" s="149">
        <v>0.55000000000000004</v>
      </c>
      <c r="M23" s="55">
        <f>+L23/1</f>
        <v>0.55000000000000004</v>
      </c>
      <c r="N23" s="87">
        <f t="shared" si="6"/>
        <v>0.75</v>
      </c>
      <c r="O23" s="88">
        <f t="shared" si="6"/>
        <v>0.75</v>
      </c>
      <c r="P23" s="150" t="s">
        <v>476</v>
      </c>
      <c r="Q23" s="150"/>
      <c r="R23" s="136"/>
      <c r="S23" s="206" t="s">
        <v>493</v>
      </c>
      <c r="T23" s="207"/>
      <c r="U23" s="208"/>
    </row>
    <row r="24" spans="1:21" s="12" customFormat="1" ht="323.10000000000002" customHeight="1" x14ac:dyDescent="0.25">
      <c r="A24" s="147" t="s">
        <v>488</v>
      </c>
      <c r="B24" s="148" t="s">
        <v>472</v>
      </c>
      <c r="C24" s="259"/>
      <c r="D24" s="15" t="s">
        <v>57</v>
      </c>
      <c r="E24" s="9" t="s">
        <v>86</v>
      </c>
      <c r="F24" s="19"/>
      <c r="G24" s="19"/>
      <c r="H24" s="151">
        <v>0.2</v>
      </c>
      <c r="I24" s="96">
        <v>0.2</v>
      </c>
      <c r="J24" s="97" t="s">
        <v>473</v>
      </c>
      <c r="K24" s="97" t="s">
        <v>91</v>
      </c>
      <c r="L24" s="149">
        <v>0.2</v>
      </c>
      <c r="M24" s="55">
        <f>+L24/1</f>
        <v>0.2</v>
      </c>
      <c r="N24" s="87">
        <f t="shared" si="6"/>
        <v>0.4</v>
      </c>
      <c r="O24" s="88">
        <f t="shared" si="6"/>
        <v>0.4</v>
      </c>
      <c r="P24" s="24" t="s">
        <v>477</v>
      </c>
      <c r="Q24" s="24" t="s">
        <v>478</v>
      </c>
      <c r="R24" s="136" t="s">
        <v>25</v>
      </c>
      <c r="S24" s="206" t="s">
        <v>493</v>
      </c>
      <c r="T24" s="207"/>
      <c r="U24" s="208"/>
    </row>
    <row r="25" spans="1:21" s="12" customFormat="1" ht="409.5" x14ac:dyDescent="0.25">
      <c r="A25" s="147" t="s">
        <v>489</v>
      </c>
      <c r="B25" s="148" t="s">
        <v>474</v>
      </c>
      <c r="C25" s="1"/>
      <c r="D25" s="56" t="s">
        <v>113</v>
      </c>
      <c r="E25" s="9" t="s">
        <v>86</v>
      </c>
      <c r="F25" s="19">
        <v>45308</v>
      </c>
      <c r="G25" s="19">
        <v>45412</v>
      </c>
      <c r="H25" s="143">
        <v>1.2</v>
      </c>
      <c r="I25" s="96">
        <v>0.2</v>
      </c>
      <c r="J25" s="97" t="s">
        <v>475</v>
      </c>
      <c r="K25" s="97" t="s">
        <v>93</v>
      </c>
      <c r="L25" s="149">
        <v>0.55000000000000004</v>
      </c>
      <c r="M25" s="55">
        <f>+L25/1</f>
        <v>0.55000000000000004</v>
      </c>
      <c r="N25" s="87">
        <f t="shared" si="6"/>
        <v>1.75</v>
      </c>
      <c r="O25" s="88">
        <f t="shared" si="6"/>
        <v>0.75</v>
      </c>
      <c r="P25" s="24" t="s">
        <v>479</v>
      </c>
      <c r="Q25" s="24" t="s">
        <v>480</v>
      </c>
      <c r="R25" s="136" t="s">
        <v>25</v>
      </c>
      <c r="S25" s="206" t="s">
        <v>493</v>
      </c>
      <c r="T25" s="207"/>
      <c r="U25" s="208"/>
    </row>
    <row r="26" spans="1:21" s="12" customFormat="1" ht="78.75" x14ac:dyDescent="0.25">
      <c r="A26" s="78" t="s">
        <v>94</v>
      </c>
      <c r="B26" s="79" t="s">
        <v>95</v>
      </c>
      <c r="C26" s="79" t="s">
        <v>21</v>
      </c>
      <c r="D26" s="133" t="s">
        <v>22</v>
      </c>
      <c r="E26" s="79" t="s">
        <v>96</v>
      </c>
      <c r="F26" s="10">
        <v>45168</v>
      </c>
      <c r="G26" s="81">
        <v>45280</v>
      </c>
      <c r="H26" s="82">
        <v>0</v>
      </c>
      <c r="I26" s="83">
        <v>0</v>
      </c>
      <c r="J26" s="84" t="s">
        <v>24</v>
      </c>
      <c r="K26" s="85" t="s">
        <v>24</v>
      </c>
      <c r="L26" s="85" t="s">
        <v>24</v>
      </c>
      <c r="M26" s="85" t="s">
        <v>24</v>
      </c>
      <c r="N26" s="85" t="s">
        <v>24</v>
      </c>
      <c r="O26" s="85" t="s">
        <v>24</v>
      </c>
      <c r="P26" s="85" t="s">
        <v>24</v>
      </c>
      <c r="Q26" s="85" t="s">
        <v>24</v>
      </c>
      <c r="R26" s="136" t="s">
        <v>97</v>
      </c>
      <c r="S26" s="232" t="s">
        <v>518</v>
      </c>
      <c r="T26" s="233"/>
      <c r="U26" s="234"/>
    </row>
    <row r="27" spans="1:21" s="12" customFormat="1" ht="126" x14ac:dyDescent="0.25">
      <c r="A27" s="78" t="s">
        <v>98</v>
      </c>
      <c r="B27" s="79" t="s">
        <v>99</v>
      </c>
      <c r="C27" s="79" t="s">
        <v>21</v>
      </c>
      <c r="D27" s="133" t="s">
        <v>100</v>
      </c>
      <c r="E27" s="79" t="s">
        <v>101</v>
      </c>
      <c r="F27" s="10">
        <v>44943</v>
      </c>
      <c r="G27" s="81">
        <v>45185</v>
      </c>
      <c r="H27" s="82">
        <v>1</v>
      </c>
      <c r="I27" s="96">
        <v>0.33</v>
      </c>
      <c r="J27" s="152" t="s">
        <v>516</v>
      </c>
      <c r="K27" s="98" t="s">
        <v>517</v>
      </c>
      <c r="L27" s="134">
        <v>1</v>
      </c>
      <c r="M27" s="153">
        <v>0.33</v>
      </c>
      <c r="N27" s="87">
        <v>2</v>
      </c>
      <c r="O27" s="88">
        <f>SUM(I27,M27)</f>
        <v>0.66</v>
      </c>
      <c r="P27" s="24" t="s">
        <v>516</v>
      </c>
      <c r="Q27" s="135" t="s">
        <v>517</v>
      </c>
      <c r="R27" s="136" t="s">
        <v>97</v>
      </c>
      <c r="S27" s="206" t="s">
        <v>493</v>
      </c>
      <c r="T27" s="207"/>
      <c r="U27" s="208"/>
    </row>
    <row r="28" spans="1:21" s="12" customFormat="1" ht="205.5" thickBot="1" x14ac:dyDescent="0.3">
      <c r="A28" s="78" t="s">
        <v>103</v>
      </c>
      <c r="B28" s="79" t="s">
        <v>104</v>
      </c>
      <c r="C28" s="79" t="s">
        <v>50</v>
      </c>
      <c r="D28" s="133" t="s">
        <v>105</v>
      </c>
      <c r="E28" s="79" t="s">
        <v>106</v>
      </c>
      <c r="F28" s="10">
        <v>45325</v>
      </c>
      <c r="G28" s="81">
        <v>45646</v>
      </c>
      <c r="H28" s="106">
        <v>1</v>
      </c>
      <c r="I28" s="107">
        <v>0.1</v>
      </c>
      <c r="J28" s="108" t="s">
        <v>107</v>
      </c>
      <c r="K28" s="109" t="s">
        <v>108</v>
      </c>
      <c r="L28" s="134">
        <v>3</v>
      </c>
      <c r="M28" s="15">
        <f>+L28/10</f>
        <v>0.3</v>
      </c>
      <c r="N28" s="87">
        <f t="shared" si="4"/>
        <v>4</v>
      </c>
      <c r="O28" s="88">
        <f t="shared" si="5"/>
        <v>0.4</v>
      </c>
      <c r="P28" s="24" t="s">
        <v>405</v>
      </c>
      <c r="Q28" s="24" t="s">
        <v>441</v>
      </c>
      <c r="R28" s="154" t="s">
        <v>109</v>
      </c>
      <c r="S28" s="209" t="s">
        <v>493</v>
      </c>
      <c r="T28" s="209"/>
      <c r="U28" s="209"/>
    </row>
    <row r="29" spans="1:21" s="125" customFormat="1" ht="18.75" thickBot="1" x14ac:dyDescent="0.3">
      <c r="A29" s="62" t="s">
        <v>110</v>
      </c>
      <c r="B29" s="116"/>
      <c r="C29" s="116"/>
      <c r="D29" s="116"/>
      <c r="E29" s="117"/>
      <c r="F29" s="118"/>
      <c r="G29" s="118"/>
      <c r="H29" s="155"/>
      <c r="I29" s="156"/>
      <c r="J29" s="117"/>
      <c r="K29" s="117"/>
      <c r="L29" s="122"/>
      <c r="M29" s="123"/>
      <c r="N29" s="124"/>
      <c r="O29" s="123"/>
      <c r="P29" s="117"/>
      <c r="Q29" s="117"/>
    </row>
    <row r="30" spans="1:21" x14ac:dyDescent="0.25">
      <c r="A30" s="249" t="s">
        <v>5</v>
      </c>
      <c r="B30" s="249" t="s">
        <v>6</v>
      </c>
      <c r="C30" s="249" t="s">
        <v>7</v>
      </c>
      <c r="D30" s="249" t="s">
        <v>8</v>
      </c>
      <c r="E30" s="249" t="s">
        <v>9</v>
      </c>
      <c r="F30" s="204" t="s">
        <v>10</v>
      </c>
      <c r="G30" s="204" t="s">
        <v>11</v>
      </c>
      <c r="H30" s="157" t="s">
        <v>12</v>
      </c>
      <c r="I30" s="127" t="s">
        <v>12</v>
      </c>
      <c r="J30" s="128" t="s">
        <v>12</v>
      </c>
      <c r="K30" s="128" t="s">
        <v>12</v>
      </c>
      <c r="L30" s="70" t="s">
        <v>13</v>
      </c>
      <c r="M30" s="67" t="s">
        <v>13</v>
      </c>
      <c r="N30" s="71" t="s">
        <v>13</v>
      </c>
      <c r="O30" s="67" t="s">
        <v>13</v>
      </c>
      <c r="P30" s="68" t="s">
        <v>13</v>
      </c>
      <c r="Q30" s="69" t="s">
        <v>13</v>
      </c>
      <c r="S30" s="191" t="s">
        <v>490</v>
      </c>
      <c r="T30" s="192"/>
      <c r="U30" s="193"/>
    </row>
    <row r="31" spans="1:21" ht="47.25" x14ac:dyDescent="0.25">
      <c r="A31" s="250"/>
      <c r="B31" s="250"/>
      <c r="C31" s="250"/>
      <c r="D31" s="250"/>
      <c r="E31" s="250"/>
      <c r="F31" s="205"/>
      <c r="G31" s="205"/>
      <c r="H31" s="27" t="s">
        <v>14</v>
      </c>
      <c r="I31" s="73" t="s">
        <v>15</v>
      </c>
      <c r="J31" s="23" t="s">
        <v>16</v>
      </c>
      <c r="K31" s="23" t="s">
        <v>17</v>
      </c>
      <c r="L31" s="75" t="s">
        <v>14</v>
      </c>
      <c r="M31" s="76" t="s">
        <v>373</v>
      </c>
      <c r="N31" s="77" t="s">
        <v>374</v>
      </c>
      <c r="O31" s="76" t="s">
        <v>375</v>
      </c>
      <c r="P31" s="23" t="s">
        <v>16</v>
      </c>
      <c r="Q31" s="74" t="s">
        <v>17</v>
      </c>
      <c r="S31" s="194"/>
      <c r="T31" s="195"/>
      <c r="U31" s="196"/>
    </row>
    <row r="32" spans="1:21" s="12" customFormat="1" ht="189" x14ac:dyDescent="0.25">
      <c r="A32" s="78" t="s">
        <v>111</v>
      </c>
      <c r="B32" s="79" t="s">
        <v>112</v>
      </c>
      <c r="C32" s="79" t="s">
        <v>21</v>
      </c>
      <c r="D32" s="79" t="s">
        <v>113</v>
      </c>
      <c r="E32" s="79" t="s">
        <v>114</v>
      </c>
      <c r="F32" s="10">
        <v>45323</v>
      </c>
      <c r="G32" s="10">
        <v>45657</v>
      </c>
      <c r="H32" s="151">
        <v>4</v>
      </c>
      <c r="I32" s="96">
        <v>0.66</v>
      </c>
      <c r="J32" s="97" t="s">
        <v>115</v>
      </c>
      <c r="K32" s="97" t="s">
        <v>116</v>
      </c>
      <c r="L32" s="158">
        <v>2</v>
      </c>
      <c r="M32" s="15">
        <v>0.34</v>
      </c>
      <c r="N32" s="87">
        <f>+H32+L32</f>
        <v>6</v>
      </c>
      <c r="O32" s="88">
        <f>+I32+M32</f>
        <v>1</v>
      </c>
      <c r="P32" s="135" t="s">
        <v>382</v>
      </c>
      <c r="Q32" s="135" t="s">
        <v>383</v>
      </c>
      <c r="R32" s="136" t="s">
        <v>117</v>
      </c>
      <c r="S32" s="190" t="s">
        <v>492</v>
      </c>
      <c r="T32" s="209"/>
      <c r="U32" s="209"/>
    </row>
    <row r="33" spans="1:21" s="12" customFormat="1" ht="110.25" x14ac:dyDescent="0.25">
      <c r="A33" s="78" t="s">
        <v>118</v>
      </c>
      <c r="B33" s="79" t="s">
        <v>119</v>
      </c>
      <c r="C33" s="79" t="s">
        <v>21</v>
      </c>
      <c r="D33" s="79" t="s">
        <v>43</v>
      </c>
      <c r="E33" s="79" t="s">
        <v>120</v>
      </c>
      <c r="F33" s="10">
        <v>45323</v>
      </c>
      <c r="G33" s="10">
        <v>45657</v>
      </c>
      <c r="H33" s="151">
        <v>0.4</v>
      </c>
      <c r="I33" s="96">
        <f>+H33/2</f>
        <v>0.2</v>
      </c>
      <c r="J33" s="97" t="s">
        <v>121</v>
      </c>
      <c r="K33" s="97" t="s">
        <v>122</v>
      </c>
      <c r="L33" s="158">
        <v>1.6</v>
      </c>
      <c r="M33" s="15">
        <f>+L33/2</f>
        <v>0.8</v>
      </c>
      <c r="N33" s="87">
        <f>+H33+L33</f>
        <v>2</v>
      </c>
      <c r="O33" s="88">
        <f>+I33+M33</f>
        <v>1</v>
      </c>
      <c r="P33" s="24" t="s">
        <v>384</v>
      </c>
      <c r="Q33" s="24" t="s">
        <v>122</v>
      </c>
      <c r="R33" s="136" t="s">
        <v>123</v>
      </c>
      <c r="S33" s="229" t="s">
        <v>492</v>
      </c>
      <c r="T33" s="230"/>
      <c r="U33" s="231"/>
    </row>
    <row r="34" spans="1:21" s="12" customFormat="1" ht="141.75" x14ac:dyDescent="0.25">
      <c r="A34" s="78" t="s">
        <v>124</v>
      </c>
      <c r="B34" s="79" t="s">
        <v>125</v>
      </c>
      <c r="C34" s="79" t="s">
        <v>21</v>
      </c>
      <c r="D34" s="79" t="s">
        <v>43</v>
      </c>
      <c r="E34" s="79" t="s">
        <v>126</v>
      </c>
      <c r="F34" s="10">
        <v>45323</v>
      </c>
      <c r="G34" s="11">
        <v>45625</v>
      </c>
      <c r="H34" s="151">
        <v>2</v>
      </c>
      <c r="I34" s="96">
        <v>1</v>
      </c>
      <c r="J34" s="97" t="s">
        <v>127</v>
      </c>
      <c r="K34" s="97" t="s">
        <v>128</v>
      </c>
      <c r="L34" s="159">
        <v>0</v>
      </c>
      <c r="M34" s="83">
        <f t="shared" ref="M34" si="7">+L34*100%</f>
        <v>0</v>
      </c>
      <c r="N34" s="138">
        <f t="shared" ref="N34:N38" si="8">+H34+L34</f>
        <v>2</v>
      </c>
      <c r="O34" s="83">
        <f t="shared" ref="O34:O38" si="9">+I34+M34</f>
        <v>1</v>
      </c>
      <c r="P34" s="97" t="s">
        <v>61</v>
      </c>
      <c r="Q34" s="97" t="s">
        <v>61</v>
      </c>
      <c r="R34" s="136" t="s">
        <v>129</v>
      </c>
      <c r="S34" s="213" t="s">
        <v>61</v>
      </c>
      <c r="T34" s="214"/>
      <c r="U34" s="215"/>
    </row>
    <row r="35" spans="1:21" s="12" customFormat="1" ht="94.5" x14ac:dyDescent="0.25">
      <c r="A35" s="78" t="s">
        <v>130</v>
      </c>
      <c r="B35" s="79" t="s">
        <v>131</v>
      </c>
      <c r="C35" s="79" t="s">
        <v>21</v>
      </c>
      <c r="D35" s="79" t="s">
        <v>43</v>
      </c>
      <c r="E35" s="79" t="s">
        <v>132</v>
      </c>
      <c r="F35" s="10">
        <v>45323</v>
      </c>
      <c r="G35" s="11">
        <v>45625</v>
      </c>
      <c r="H35" s="151">
        <v>1</v>
      </c>
      <c r="I35" s="96">
        <v>0.5</v>
      </c>
      <c r="J35" s="97" t="s">
        <v>133</v>
      </c>
      <c r="K35" s="97" t="s">
        <v>134</v>
      </c>
      <c r="L35" s="158">
        <v>1</v>
      </c>
      <c r="M35" s="15">
        <f>+L35/2</f>
        <v>0.5</v>
      </c>
      <c r="N35" s="87">
        <f t="shared" si="8"/>
        <v>2</v>
      </c>
      <c r="O35" s="88">
        <f t="shared" si="9"/>
        <v>1</v>
      </c>
      <c r="P35" s="24" t="s">
        <v>442</v>
      </c>
      <c r="Q35" s="24" t="s">
        <v>443</v>
      </c>
      <c r="R35" s="136" t="s">
        <v>135</v>
      </c>
      <c r="S35" s="229" t="s">
        <v>492</v>
      </c>
      <c r="T35" s="230"/>
      <c r="U35" s="231"/>
    </row>
    <row r="36" spans="1:21" s="12" customFormat="1" ht="94.5" x14ac:dyDescent="0.25">
      <c r="A36" s="78" t="s">
        <v>136</v>
      </c>
      <c r="B36" s="79" t="s">
        <v>137</v>
      </c>
      <c r="C36" s="79" t="s">
        <v>21</v>
      </c>
      <c r="D36" s="79" t="s">
        <v>32</v>
      </c>
      <c r="E36" s="79" t="s">
        <v>132</v>
      </c>
      <c r="F36" s="10">
        <v>45323</v>
      </c>
      <c r="G36" s="11">
        <v>45625</v>
      </c>
      <c r="H36" s="151">
        <v>1</v>
      </c>
      <c r="I36" s="96">
        <v>0.33</v>
      </c>
      <c r="J36" s="97" t="s">
        <v>138</v>
      </c>
      <c r="K36" s="97" t="s">
        <v>134</v>
      </c>
      <c r="L36" s="158">
        <v>1</v>
      </c>
      <c r="M36" s="15">
        <f>+L36/3</f>
        <v>0.33333333333333331</v>
      </c>
      <c r="N36" s="87">
        <f t="shared" si="8"/>
        <v>2</v>
      </c>
      <c r="O36" s="88">
        <f t="shared" si="9"/>
        <v>0.66333333333333333</v>
      </c>
      <c r="P36" s="24" t="s">
        <v>444</v>
      </c>
      <c r="Q36" s="24" t="s">
        <v>443</v>
      </c>
      <c r="R36" s="136" t="s">
        <v>129</v>
      </c>
      <c r="S36" s="209" t="s">
        <v>493</v>
      </c>
      <c r="T36" s="209"/>
      <c r="U36" s="209"/>
    </row>
    <row r="37" spans="1:21" s="12" customFormat="1" ht="78.75" x14ac:dyDescent="0.25">
      <c r="A37" s="78" t="s">
        <v>139</v>
      </c>
      <c r="B37" s="79" t="s">
        <v>140</v>
      </c>
      <c r="C37" s="79" t="s">
        <v>21</v>
      </c>
      <c r="D37" s="79" t="s">
        <v>494</v>
      </c>
      <c r="E37" s="79" t="s">
        <v>132</v>
      </c>
      <c r="F37" s="10">
        <v>45323</v>
      </c>
      <c r="G37" s="11">
        <v>45625</v>
      </c>
      <c r="H37" s="151">
        <v>1</v>
      </c>
      <c r="I37" s="96">
        <v>0.5</v>
      </c>
      <c r="J37" s="97" t="s">
        <v>141</v>
      </c>
      <c r="K37" s="97" t="s">
        <v>134</v>
      </c>
      <c r="L37" s="158">
        <v>1</v>
      </c>
      <c r="M37" s="15">
        <f>+L37/2</f>
        <v>0.5</v>
      </c>
      <c r="N37" s="87">
        <f t="shared" si="8"/>
        <v>2</v>
      </c>
      <c r="O37" s="88">
        <f t="shared" si="9"/>
        <v>1</v>
      </c>
      <c r="P37" s="24" t="s">
        <v>445</v>
      </c>
      <c r="Q37" s="24" t="s">
        <v>443</v>
      </c>
      <c r="R37" s="136" t="s">
        <v>135</v>
      </c>
      <c r="S37" s="229" t="s">
        <v>492</v>
      </c>
      <c r="T37" s="230"/>
      <c r="U37" s="231"/>
    </row>
    <row r="38" spans="1:21" s="12" customFormat="1" ht="126" x14ac:dyDescent="0.25">
      <c r="A38" s="78" t="s">
        <v>142</v>
      </c>
      <c r="B38" s="79" t="s">
        <v>143</v>
      </c>
      <c r="C38" s="79" t="s">
        <v>21</v>
      </c>
      <c r="D38" s="79" t="s">
        <v>43</v>
      </c>
      <c r="E38" s="79" t="s">
        <v>132</v>
      </c>
      <c r="F38" s="10">
        <v>45323</v>
      </c>
      <c r="G38" s="11">
        <v>45625</v>
      </c>
      <c r="H38" s="151">
        <v>1</v>
      </c>
      <c r="I38" s="96">
        <v>0.5</v>
      </c>
      <c r="J38" s="97" t="s">
        <v>144</v>
      </c>
      <c r="K38" s="97" t="s">
        <v>134</v>
      </c>
      <c r="L38" s="158">
        <v>1</v>
      </c>
      <c r="M38" s="15">
        <f>+L38/2</f>
        <v>0.5</v>
      </c>
      <c r="N38" s="87">
        <f t="shared" si="8"/>
        <v>2</v>
      </c>
      <c r="O38" s="88">
        <f t="shared" si="9"/>
        <v>1</v>
      </c>
      <c r="P38" s="24" t="s">
        <v>446</v>
      </c>
      <c r="Q38" s="24" t="s">
        <v>443</v>
      </c>
      <c r="R38" s="136" t="s">
        <v>145</v>
      </c>
      <c r="S38" s="229" t="s">
        <v>492</v>
      </c>
      <c r="T38" s="230"/>
      <c r="U38" s="231"/>
    </row>
    <row r="39" spans="1:21" s="125" customFormat="1" ht="18.75" thickBot="1" x14ac:dyDescent="0.3">
      <c r="A39" s="62" t="s">
        <v>146</v>
      </c>
      <c r="B39" s="116"/>
      <c r="C39" s="116"/>
      <c r="D39" s="116"/>
      <c r="E39" s="117"/>
      <c r="F39" s="118"/>
      <c r="G39" s="118"/>
      <c r="H39" s="155"/>
      <c r="I39" s="156"/>
      <c r="J39" s="117"/>
      <c r="K39" s="117"/>
      <c r="L39" s="122"/>
      <c r="M39" s="123"/>
      <c r="N39" s="124"/>
      <c r="O39" s="123"/>
      <c r="P39" s="117"/>
      <c r="Q39" s="117"/>
    </row>
    <row r="40" spans="1:21" x14ac:dyDescent="0.25">
      <c r="A40" s="249" t="s">
        <v>5</v>
      </c>
      <c r="B40" s="249" t="s">
        <v>6</v>
      </c>
      <c r="C40" s="249" t="s">
        <v>7</v>
      </c>
      <c r="D40" s="249" t="s">
        <v>8</v>
      </c>
      <c r="E40" s="249" t="s">
        <v>9</v>
      </c>
      <c r="F40" s="204" t="s">
        <v>10</v>
      </c>
      <c r="G40" s="204" t="s">
        <v>11</v>
      </c>
      <c r="H40" s="157" t="s">
        <v>12</v>
      </c>
      <c r="I40" s="127" t="s">
        <v>12</v>
      </c>
      <c r="J40" s="128" t="s">
        <v>12</v>
      </c>
      <c r="K40" s="128" t="s">
        <v>12</v>
      </c>
      <c r="L40" s="70" t="s">
        <v>13</v>
      </c>
      <c r="M40" s="67" t="s">
        <v>13</v>
      </c>
      <c r="N40" s="71" t="s">
        <v>13</v>
      </c>
      <c r="O40" s="67" t="s">
        <v>13</v>
      </c>
      <c r="P40" s="68" t="s">
        <v>13</v>
      </c>
      <c r="Q40" s="69" t="s">
        <v>13</v>
      </c>
      <c r="S40" s="191" t="s">
        <v>490</v>
      </c>
      <c r="T40" s="192"/>
      <c r="U40" s="193"/>
    </row>
    <row r="41" spans="1:21" ht="47.25" x14ac:dyDescent="0.25">
      <c r="A41" s="250"/>
      <c r="B41" s="250"/>
      <c r="C41" s="250"/>
      <c r="D41" s="250"/>
      <c r="E41" s="250"/>
      <c r="F41" s="205"/>
      <c r="G41" s="205"/>
      <c r="H41" s="27" t="s">
        <v>14</v>
      </c>
      <c r="I41" s="73" t="s">
        <v>15</v>
      </c>
      <c r="J41" s="23" t="s">
        <v>16</v>
      </c>
      <c r="K41" s="23" t="s">
        <v>17</v>
      </c>
      <c r="L41" s="75" t="s">
        <v>14</v>
      </c>
      <c r="M41" s="76" t="s">
        <v>373</v>
      </c>
      <c r="N41" s="77" t="s">
        <v>374</v>
      </c>
      <c r="O41" s="76" t="s">
        <v>375</v>
      </c>
      <c r="P41" s="23" t="s">
        <v>16</v>
      </c>
      <c r="Q41" s="74" t="s">
        <v>17</v>
      </c>
      <c r="S41" s="194"/>
      <c r="T41" s="195"/>
      <c r="U41" s="196"/>
    </row>
    <row r="42" spans="1:21" s="12" customFormat="1" ht="126" x14ac:dyDescent="0.25">
      <c r="A42" s="78" t="s">
        <v>147</v>
      </c>
      <c r="B42" s="79" t="s">
        <v>148</v>
      </c>
      <c r="C42" s="79" t="s">
        <v>50</v>
      </c>
      <c r="D42" s="79" t="s">
        <v>43</v>
      </c>
      <c r="E42" s="79" t="s">
        <v>149</v>
      </c>
      <c r="F42" s="10">
        <v>45323</v>
      </c>
      <c r="G42" s="11">
        <v>45625</v>
      </c>
      <c r="H42" s="151">
        <v>0.2</v>
      </c>
      <c r="I42" s="96">
        <v>0.2</v>
      </c>
      <c r="J42" s="97" t="s">
        <v>150</v>
      </c>
      <c r="K42" s="97" t="s">
        <v>151</v>
      </c>
      <c r="L42" s="158">
        <v>1.6</v>
      </c>
      <c r="M42" s="15">
        <f>+L42/2</f>
        <v>0.8</v>
      </c>
      <c r="N42" s="87">
        <f>+H42+L42</f>
        <v>1.8</v>
      </c>
      <c r="O42" s="88">
        <f>+I42+M42</f>
        <v>1</v>
      </c>
      <c r="P42" s="24" t="s">
        <v>394</v>
      </c>
      <c r="Q42" s="24" t="s">
        <v>395</v>
      </c>
      <c r="R42" s="136" t="s">
        <v>152</v>
      </c>
      <c r="S42" s="229" t="s">
        <v>492</v>
      </c>
      <c r="T42" s="230"/>
      <c r="U42" s="231"/>
    </row>
    <row r="43" spans="1:21" s="12" customFormat="1" ht="141.75" x14ac:dyDescent="0.25">
      <c r="A43" s="78" t="s">
        <v>153</v>
      </c>
      <c r="B43" s="79" t="s">
        <v>154</v>
      </c>
      <c r="C43" s="79" t="s">
        <v>50</v>
      </c>
      <c r="D43" s="79" t="s">
        <v>155</v>
      </c>
      <c r="E43" s="79" t="s">
        <v>156</v>
      </c>
      <c r="F43" s="10">
        <v>45323</v>
      </c>
      <c r="G43" s="11">
        <v>45625</v>
      </c>
      <c r="H43" s="151">
        <v>0.3</v>
      </c>
      <c r="I43" s="96">
        <v>0.3</v>
      </c>
      <c r="J43" s="97" t="s">
        <v>150</v>
      </c>
      <c r="K43" s="97" t="s">
        <v>157</v>
      </c>
      <c r="L43" s="158">
        <v>1</v>
      </c>
      <c r="M43" s="15">
        <f>+L43/4</f>
        <v>0.25</v>
      </c>
      <c r="N43" s="87">
        <f t="shared" ref="N43:N47" si="10">+H43+L43</f>
        <v>1.3</v>
      </c>
      <c r="O43" s="88">
        <f t="shared" ref="O43:O47" si="11">+I43+M43</f>
        <v>0.55000000000000004</v>
      </c>
      <c r="P43" s="24" t="s">
        <v>396</v>
      </c>
      <c r="Q43" s="24" t="s">
        <v>447</v>
      </c>
      <c r="R43" s="136" t="s">
        <v>152</v>
      </c>
      <c r="S43" s="206" t="s">
        <v>495</v>
      </c>
      <c r="T43" s="207"/>
      <c r="U43" s="208"/>
    </row>
    <row r="44" spans="1:21" s="12" customFormat="1" ht="204.75" x14ac:dyDescent="0.25">
      <c r="A44" s="78" t="s">
        <v>158</v>
      </c>
      <c r="B44" s="79" t="s">
        <v>159</v>
      </c>
      <c r="C44" s="79" t="s">
        <v>50</v>
      </c>
      <c r="D44" s="79" t="s">
        <v>100</v>
      </c>
      <c r="E44" s="79" t="s">
        <v>160</v>
      </c>
      <c r="F44" s="10">
        <v>45323</v>
      </c>
      <c r="G44" s="11">
        <v>45625</v>
      </c>
      <c r="H44" s="151">
        <v>0.2</v>
      </c>
      <c r="I44" s="96">
        <v>0.2</v>
      </c>
      <c r="J44" s="97" t="s">
        <v>150</v>
      </c>
      <c r="K44" s="97" t="s">
        <v>161</v>
      </c>
      <c r="L44" s="158">
        <v>1</v>
      </c>
      <c r="M44" s="15">
        <f>+L44/3</f>
        <v>0.33333333333333331</v>
      </c>
      <c r="N44" s="87">
        <f t="shared" si="10"/>
        <v>1.2</v>
      </c>
      <c r="O44" s="88">
        <f t="shared" si="11"/>
        <v>0.53333333333333333</v>
      </c>
      <c r="P44" s="24" t="s">
        <v>448</v>
      </c>
      <c r="Q44" s="24" t="s">
        <v>449</v>
      </c>
      <c r="R44" s="136" t="s">
        <v>152</v>
      </c>
      <c r="S44" s="206" t="s">
        <v>495</v>
      </c>
      <c r="T44" s="207"/>
      <c r="U44" s="208"/>
    </row>
    <row r="45" spans="1:21" s="12" customFormat="1" ht="126" x14ac:dyDescent="0.25">
      <c r="A45" s="78" t="s">
        <v>162</v>
      </c>
      <c r="B45" s="79" t="s">
        <v>163</v>
      </c>
      <c r="C45" s="79" t="s">
        <v>164</v>
      </c>
      <c r="D45" s="79" t="s">
        <v>22</v>
      </c>
      <c r="E45" s="79" t="s">
        <v>149</v>
      </c>
      <c r="F45" s="10">
        <v>45323</v>
      </c>
      <c r="G45" s="11">
        <v>45625</v>
      </c>
      <c r="H45" s="151">
        <v>0.2</v>
      </c>
      <c r="I45" s="96">
        <v>0.2</v>
      </c>
      <c r="J45" s="97" t="s">
        <v>150</v>
      </c>
      <c r="K45" s="97" t="s">
        <v>151</v>
      </c>
      <c r="L45" s="158">
        <v>0</v>
      </c>
      <c r="M45" s="15">
        <f t="shared" ref="M45" si="12">+L45*100%</f>
        <v>0</v>
      </c>
      <c r="N45" s="87">
        <f t="shared" si="10"/>
        <v>0.2</v>
      </c>
      <c r="O45" s="88">
        <f t="shared" si="11"/>
        <v>0.2</v>
      </c>
      <c r="P45" s="24" t="s">
        <v>429</v>
      </c>
      <c r="Q45" s="24" t="s">
        <v>338</v>
      </c>
      <c r="R45" s="136" t="s">
        <v>152</v>
      </c>
      <c r="S45" s="209" t="s">
        <v>496</v>
      </c>
      <c r="T45" s="209"/>
      <c r="U45" s="209"/>
    </row>
    <row r="46" spans="1:21" s="12" customFormat="1" ht="63" x14ac:dyDescent="0.25">
      <c r="A46" s="78" t="s">
        <v>165</v>
      </c>
      <c r="B46" s="79" t="s">
        <v>166</v>
      </c>
      <c r="C46" s="79" t="s">
        <v>50</v>
      </c>
      <c r="D46" s="79" t="s">
        <v>43</v>
      </c>
      <c r="E46" s="79" t="s">
        <v>167</v>
      </c>
      <c r="F46" s="10">
        <v>45324</v>
      </c>
      <c r="G46" s="11">
        <v>45596</v>
      </c>
      <c r="H46" s="151">
        <v>1</v>
      </c>
      <c r="I46" s="96">
        <v>0.5</v>
      </c>
      <c r="J46" s="97" t="s">
        <v>168</v>
      </c>
      <c r="K46" s="97" t="s">
        <v>169</v>
      </c>
      <c r="L46" s="158">
        <v>1</v>
      </c>
      <c r="M46" s="15">
        <f>+L46/2</f>
        <v>0.5</v>
      </c>
      <c r="N46" s="87">
        <f t="shared" si="10"/>
        <v>2</v>
      </c>
      <c r="O46" s="88">
        <f t="shared" si="11"/>
        <v>1</v>
      </c>
      <c r="P46" s="135" t="s">
        <v>497</v>
      </c>
      <c r="Q46" s="24" t="s">
        <v>430</v>
      </c>
      <c r="R46" s="136" t="s">
        <v>135</v>
      </c>
      <c r="S46" s="190" t="s">
        <v>492</v>
      </c>
      <c r="T46" s="190"/>
      <c r="U46" s="190"/>
    </row>
    <row r="47" spans="1:21" s="12" customFormat="1" ht="94.5" x14ac:dyDescent="0.25">
      <c r="A47" s="78" t="s">
        <v>170</v>
      </c>
      <c r="B47" s="79" t="s">
        <v>171</v>
      </c>
      <c r="C47" s="79" t="s">
        <v>50</v>
      </c>
      <c r="D47" s="79" t="s">
        <v>32</v>
      </c>
      <c r="E47" s="79" t="s">
        <v>132</v>
      </c>
      <c r="F47" s="10">
        <v>45324</v>
      </c>
      <c r="G47" s="11">
        <v>45596</v>
      </c>
      <c r="H47" s="151">
        <v>0.2</v>
      </c>
      <c r="I47" s="96">
        <v>0.2</v>
      </c>
      <c r="J47" s="97" t="s">
        <v>172</v>
      </c>
      <c r="K47" s="97" t="s">
        <v>173</v>
      </c>
      <c r="L47" s="158">
        <v>2.4</v>
      </c>
      <c r="M47" s="15">
        <f>+L47/3</f>
        <v>0.79999999999999993</v>
      </c>
      <c r="N47" s="87">
        <f t="shared" si="10"/>
        <v>2.6</v>
      </c>
      <c r="O47" s="88">
        <f t="shared" si="11"/>
        <v>1</v>
      </c>
      <c r="P47" s="24" t="s">
        <v>411</v>
      </c>
      <c r="Q47" s="24" t="s">
        <v>412</v>
      </c>
      <c r="R47" s="136" t="s">
        <v>129</v>
      </c>
      <c r="S47" s="190" t="s">
        <v>492</v>
      </c>
      <c r="T47" s="190"/>
      <c r="U47" s="190"/>
    </row>
    <row r="48" spans="1:21" s="125" customFormat="1" ht="18.75" thickBot="1" x14ac:dyDescent="0.3">
      <c r="A48" s="62" t="s">
        <v>174</v>
      </c>
      <c r="B48" s="116"/>
      <c r="C48" s="116"/>
      <c r="D48" s="116"/>
      <c r="E48" s="117"/>
      <c r="F48" s="118"/>
      <c r="G48" s="118"/>
      <c r="H48" s="155"/>
      <c r="I48" s="156"/>
      <c r="J48" s="117"/>
      <c r="K48" s="117"/>
      <c r="L48" s="122"/>
      <c r="M48" s="123"/>
      <c r="N48" s="124"/>
      <c r="O48" s="123"/>
      <c r="P48" s="117"/>
      <c r="Q48" s="117"/>
    </row>
    <row r="49" spans="1:21" x14ac:dyDescent="0.25">
      <c r="A49" s="249" t="s">
        <v>5</v>
      </c>
      <c r="B49" s="249" t="s">
        <v>6</v>
      </c>
      <c r="C49" s="249" t="s">
        <v>7</v>
      </c>
      <c r="D49" s="249" t="s">
        <v>8</v>
      </c>
      <c r="E49" s="249" t="s">
        <v>9</v>
      </c>
      <c r="F49" s="204" t="s">
        <v>10</v>
      </c>
      <c r="G49" s="204" t="s">
        <v>11</v>
      </c>
      <c r="H49" s="157" t="s">
        <v>12</v>
      </c>
      <c r="I49" s="127" t="s">
        <v>12</v>
      </c>
      <c r="J49" s="128" t="s">
        <v>12</v>
      </c>
      <c r="K49" s="128" t="s">
        <v>12</v>
      </c>
      <c r="L49" s="70" t="s">
        <v>13</v>
      </c>
      <c r="M49" s="67" t="s">
        <v>13</v>
      </c>
      <c r="N49" s="71" t="s">
        <v>13</v>
      </c>
      <c r="O49" s="67" t="s">
        <v>13</v>
      </c>
      <c r="P49" s="68" t="s">
        <v>13</v>
      </c>
      <c r="Q49" s="69" t="s">
        <v>13</v>
      </c>
      <c r="S49" s="191" t="s">
        <v>490</v>
      </c>
      <c r="T49" s="192"/>
      <c r="U49" s="193"/>
    </row>
    <row r="50" spans="1:21" ht="47.25" x14ac:dyDescent="0.25">
      <c r="A50" s="250"/>
      <c r="B50" s="250"/>
      <c r="C50" s="250"/>
      <c r="D50" s="250"/>
      <c r="E50" s="250"/>
      <c r="F50" s="205"/>
      <c r="G50" s="205"/>
      <c r="H50" s="27" t="s">
        <v>14</v>
      </c>
      <c r="I50" s="73" t="s">
        <v>15</v>
      </c>
      <c r="J50" s="23" t="s">
        <v>16</v>
      </c>
      <c r="K50" s="23" t="s">
        <v>17</v>
      </c>
      <c r="L50" s="75" t="s">
        <v>14</v>
      </c>
      <c r="M50" s="76" t="s">
        <v>373</v>
      </c>
      <c r="N50" s="77" t="s">
        <v>374</v>
      </c>
      <c r="O50" s="76" t="s">
        <v>375</v>
      </c>
      <c r="P50" s="23" t="s">
        <v>16</v>
      </c>
      <c r="Q50" s="74" t="s">
        <v>17</v>
      </c>
      <c r="S50" s="194"/>
      <c r="T50" s="195"/>
      <c r="U50" s="196"/>
    </row>
    <row r="51" spans="1:21" ht="163.5" customHeight="1" x14ac:dyDescent="0.25">
      <c r="A51" s="160" t="s">
        <v>175</v>
      </c>
      <c r="B51" s="79" t="s">
        <v>176</v>
      </c>
      <c r="C51" s="79" t="s">
        <v>177</v>
      </c>
      <c r="D51" s="79" t="s">
        <v>43</v>
      </c>
      <c r="E51" s="79" t="s">
        <v>178</v>
      </c>
      <c r="F51" s="10">
        <v>45294</v>
      </c>
      <c r="G51" s="11">
        <v>45642</v>
      </c>
      <c r="H51" s="161">
        <v>0.1</v>
      </c>
      <c r="I51" s="162">
        <v>0.1</v>
      </c>
      <c r="J51" s="84" t="s">
        <v>179</v>
      </c>
      <c r="K51" s="84" t="s">
        <v>180</v>
      </c>
      <c r="L51" s="158">
        <v>0.6</v>
      </c>
      <c r="M51" s="15">
        <f>+L51/2</f>
        <v>0.3</v>
      </c>
      <c r="N51" s="87">
        <f>+H51+L51</f>
        <v>0.7</v>
      </c>
      <c r="O51" s="88">
        <f>+I51+M51</f>
        <v>0.4</v>
      </c>
      <c r="P51" s="79" t="s">
        <v>413</v>
      </c>
      <c r="Q51" s="79" t="s">
        <v>414</v>
      </c>
      <c r="R51" s="136" t="s">
        <v>181</v>
      </c>
      <c r="S51" s="221" t="s">
        <v>498</v>
      </c>
      <c r="T51" s="221"/>
      <c r="U51" s="221"/>
    </row>
    <row r="52" spans="1:21" ht="267.75" x14ac:dyDescent="0.25">
      <c r="A52" s="160" t="s">
        <v>182</v>
      </c>
      <c r="B52" s="163" t="s">
        <v>183</v>
      </c>
      <c r="C52" s="163" t="s">
        <v>21</v>
      </c>
      <c r="D52" s="163" t="s">
        <v>22</v>
      </c>
      <c r="E52" s="163" t="s">
        <v>184</v>
      </c>
      <c r="F52" s="19">
        <v>45323</v>
      </c>
      <c r="G52" s="20">
        <v>45657</v>
      </c>
      <c r="H52" s="151">
        <v>0.23</v>
      </c>
      <c r="I52" s="96">
        <v>0.23</v>
      </c>
      <c r="J52" s="97" t="s">
        <v>185</v>
      </c>
      <c r="K52" s="97" t="s">
        <v>186</v>
      </c>
      <c r="L52" s="142">
        <v>0.47</v>
      </c>
      <c r="M52" s="15">
        <f>+L52/1</f>
        <v>0.47</v>
      </c>
      <c r="N52" s="87">
        <f t="shared" ref="N52:N81" si="13">+H52+L52</f>
        <v>0.7</v>
      </c>
      <c r="O52" s="88">
        <f t="shared" ref="O52:O81" si="14">+I52+M52</f>
        <v>0.7</v>
      </c>
      <c r="P52" s="150" t="s">
        <v>406</v>
      </c>
      <c r="Q52" s="150" t="s">
        <v>407</v>
      </c>
      <c r="R52" s="164" t="s">
        <v>187</v>
      </c>
      <c r="S52" s="206" t="s">
        <v>495</v>
      </c>
      <c r="T52" s="207"/>
      <c r="U52" s="208"/>
    </row>
    <row r="53" spans="1:21" ht="110.25" x14ac:dyDescent="0.25">
      <c r="A53" s="160" t="s">
        <v>188</v>
      </c>
      <c r="B53" s="163" t="s">
        <v>189</v>
      </c>
      <c r="C53" s="163" t="s">
        <v>177</v>
      </c>
      <c r="D53" s="163" t="s">
        <v>32</v>
      </c>
      <c r="E53" s="163" t="s">
        <v>190</v>
      </c>
      <c r="F53" s="19">
        <v>45306</v>
      </c>
      <c r="G53" s="20">
        <v>45471</v>
      </c>
      <c r="H53" s="151">
        <v>0.5</v>
      </c>
      <c r="I53" s="96">
        <v>0.05</v>
      </c>
      <c r="J53" s="97" t="s">
        <v>191</v>
      </c>
      <c r="K53" s="97" t="s">
        <v>192</v>
      </c>
      <c r="L53" s="142">
        <v>2.85</v>
      </c>
      <c r="M53" s="15">
        <f>+L53/3</f>
        <v>0.95000000000000007</v>
      </c>
      <c r="N53" s="87">
        <f t="shared" si="13"/>
        <v>3.35</v>
      </c>
      <c r="O53" s="88">
        <f t="shared" si="14"/>
        <v>1</v>
      </c>
      <c r="P53" s="165" t="s">
        <v>404</v>
      </c>
      <c r="Q53" s="150" t="s">
        <v>431</v>
      </c>
      <c r="R53" s="164" t="s">
        <v>193</v>
      </c>
      <c r="S53" s="222" t="s">
        <v>492</v>
      </c>
      <c r="T53" s="222"/>
      <c r="U53" s="222"/>
    </row>
    <row r="54" spans="1:21" ht="126" x14ac:dyDescent="0.25">
      <c r="A54" s="160" t="s">
        <v>194</v>
      </c>
      <c r="B54" s="163" t="s">
        <v>195</v>
      </c>
      <c r="C54" s="163" t="s">
        <v>177</v>
      </c>
      <c r="D54" s="163" t="s">
        <v>22</v>
      </c>
      <c r="E54" s="163" t="s">
        <v>196</v>
      </c>
      <c r="F54" s="19">
        <v>45327</v>
      </c>
      <c r="G54" s="20">
        <v>45471</v>
      </c>
      <c r="H54" s="161">
        <v>1</v>
      </c>
      <c r="I54" s="162">
        <v>1</v>
      </c>
      <c r="J54" s="84" t="s">
        <v>197</v>
      </c>
      <c r="K54" s="166" t="s">
        <v>198</v>
      </c>
      <c r="L54" s="167">
        <v>0</v>
      </c>
      <c r="M54" s="83">
        <f t="shared" ref="M54:M80" si="15">+L54*100%</f>
        <v>0</v>
      </c>
      <c r="N54" s="138">
        <f t="shared" si="13"/>
        <v>1</v>
      </c>
      <c r="O54" s="83">
        <f t="shared" si="14"/>
        <v>1</v>
      </c>
      <c r="P54" s="168" t="s">
        <v>61</v>
      </c>
      <c r="Q54" s="168" t="s">
        <v>61</v>
      </c>
      <c r="R54" s="168" t="s">
        <v>61</v>
      </c>
      <c r="S54" s="223" t="s">
        <v>61</v>
      </c>
      <c r="T54" s="224"/>
      <c r="U54" s="225"/>
    </row>
    <row r="55" spans="1:21" ht="110.25" x14ac:dyDescent="0.25">
      <c r="A55" s="160" t="s">
        <v>199</v>
      </c>
      <c r="B55" s="79" t="s">
        <v>200</v>
      </c>
      <c r="C55" s="79" t="s">
        <v>50</v>
      </c>
      <c r="D55" s="79" t="s">
        <v>22</v>
      </c>
      <c r="E55" s="79" t="s">
        <v>201</v>
      </c>
      <c r="F55" s="10">
        <v>45352</v>
      </c>
      <c r="G55" s="11">
        <v>45503</v>
      </c>
      <c r="H55" s="151">
        <v>0.1</v>
      </c>
      <c r="I55" s="96">
        <v>0.1</v>
      </c>
      <c r="J55" s="97" t="s">
        <v>202</v>
      </c>
      <c r="K55" s="97" t="s">
        <v>203</v>
      </c>
      <c r="L55" s="158">
        <f>1-H55</f>
        <v>0.9</v>
      </c>
      <c r="M55" s="15">
        <f t="shared" si="15"/>
        <v>0.9</v>
      </c>
      <c r="N55" s="87">
        <f t="shared" si="13"/>
        <v>1</v>
      </c>
      <c r="O55" s="88">
        <f t="shared" si="14"/>
        <v>1</v>
      </c>
      <c r="P55" s="24" t="s">
        <v>378</v>
      </c>
      <c r="Q55" s="169" t="s">
        <v>450</v>
      </c>
      <c r="R55" s="136" t="s">
        <v>204</v>
      </c>
      <c r="S55" s="226" t="s">
        <v>492</v>
      </c>
      <c r="T55" s="227"/>
      <c r="U55" s="228"/>
    </row>
    <row r="56" spans="1:21" ht="94.5" x14ac:dyDescent="0.25">
      <c r="A56" s="160" t="s">
        <v>205</v>
      </c>
      <c r="B56" s="79" t="s">
        <v>206</v>
      </c>
      <c r="C56" s="79" t="s">
        <v>50</v>
      </c>
      <c r="D56" s="79" t="s">
        <v>207</v>
      </c>
      <c r="E56" s="79" t="s">
        <v>208</v>
      </c>
      <c r="F56" s="10">
        <v>45322</v>
      </c>
      <c r="G56" s="10">
        <v>45657</v>
      </c>
      <c r="H56" s="151">
        <v>1</v>
      </c>
      <c r="I56" s="96">
        <v>0.25</v>
      </c>
      <c r="J56" s="97" t="s">
        <v>209</v>
      </c>
      <c r="K56" s="97" t="s">
        <v>210</v>
      </c>
      <c r="L56" s="170">
        <v>2</v>
      </c>
      <c r="M56" s="171">
        <f>+L56/4</f>
        <v>0.5</v>
      </c>
      <c r="N56" s="87">
        <f>+L56+H56</f>
        <v>3</v>
      </c>
      <c r="O56" s="88">
        <f t="shared" si="14"/>
        <v>0.75</v>
      </c>
      <c r="P56" s="24" t="s">
        <v>379</v>
      </c>
      <c r="Q56" s="172" t="s">
        <v>499</v>
      </c>
      <c r="R56" s="173" t="s">
        <v>211</v>
      </c>
      <c r="S56" s="210" t="s">
        <v>495</v>
      </c>
      <c r="T56" s="218"/>
      <c r="U56" s="219"/>
    </row>
    <row r="57" spans="1:21" ht="78.75" customHeight="1" x14ac:dyDescent="0.25">
      <c r="A57" s="160" t="s">
        <v>212</v>
      </c>
      <c r="B57" s="79" t="s">
        <v>213</v>
      </c>
      <c r="C57" s="79" t="s">
        <v>50</v>
      </c>
      <c r="D57" s="79" t="s">
        <v>207</v>
      </c>
      <c r="E57" s="79" t="s">
        <v>208</v>
      </c>
      <c r="F57" s="10">
        <v>45322</v>
      </c>
      <c r="G57" s="10">
        <v>45657</v>
      </c>
      <c r="H57" s="151">
        <v>1</v>
      </c>
      <c r="I57" s="96">
        <v>0.25</v>
      </c>
      <c r="J57" s="97" t="s">
        <v>214</v>
      </c>
      <c r="K57" s="97" t="s">
        <v>451</v>
      </c>
      <c r="L57" s="170">
        <v>2</v>
      </c>
      <c r="M57" s="171">
        <f>+L57/4</f>
        <v>0.5</v>
      </c>
      <c r="N57" s="87">
        <f t="shared" si="13"/>
        <v>3</v>
      </c>
      <c r="O57" s="88">
        <f t="shared" si="14"/>
        <v>0.75</v>
      </c>
      <c r="P57" s="24" t="s">
        <v>380</v>
      </c>
      <c r="Q57" s="169" t="s">
        <v>452</v>
      </c>
      <c r="R57" s="136" t="s">
        <v>211</v>
      </c>
      <c r="S57" s="210" t="s">
        <v>495</v>
      </c>
      <c r="T57" s="218"/>
      <c r="U57" s="219"/>
    </row>
    <row r="58" spans="1:21" s="12" customFormat="1" ht="78.75" x14ac:dyDescent="0.25">
      <c r="A58" s="160" t="s">
        <v>216</v>
      </c>
      <c r="B58" s="79" t="s">
        <v>217</v>
      </c>
      <c r="C58" s="79" t="s">
        <v>50</v>
      </c>
      <c r="D58" s="79" t="s">
        <v>22</v>
      </c>
      <c r="E58" s="79" t="s">
        <v>201</v>
      </c>
      <c r="F58" s="10">
        <v>45292</v>
      </c>
      <c r="G58" s="11">
        <v>45322</v>
      </c>
      <c r="H58" s="151">
        <v>1</v>
      </c>
      <c r="I58" s="96">
        <v>1</v>
      </c>
      <c r="J58" s="97" t="s">
        <v>218</v>
      </c>
      <c r="K58" s="97" t="s">
        <v>451</v>
      </c>
      <c r="L58" s="143">
        <v>0</v>
      </c>
      <c r="M58" s="83">
        <f t="shared" si="15"/>
        <v>0</v>
      </c>
      <c r="N58" s="138">
        <f t="shared" si="13"/>
        <v>1</v>
      </c>
      <c r="O58" s="83">
        <f t="shared" si="14"/>
        <v>1</v>
      </c>
      <c r="P58" s="97" t="s">
        <v>61</v>
      </c>
      <c r="Q58" s="97" t="s">
        <v>61</v>
      </c>
      <c r="R58" s="136" t="s">
        <v>211</v>
      </c>
      <c r="S58" s="213" t="s">
        <v>61</v>
      </c>
      <c r="T58" s="214"/>
      <c r="U58" s="215"/>
    </row>
    <row r="59" spans="1:21" s="12" customFormat="1" ht="94.5" x14ac:dyDescent="0.25">
      <c r="A59" s="160" t="s">
        <v>219</v>
      </c>
      <c r="B59" s="79" t="s">
        <v>220</v>
      </c>
      <c r="C59" s="79" t="s">
        <v>50</v>
      </c>
      <c r="D59" s="79" t="s">
        <v>207</v>
      </c>
      <c r="E59" s="79" t="s">
        <v>208</v>
      </c>
      <c r="F59" s="10">
        <v>45322</v>
      </c>
      <c r="G59" s="10">
        <v>45657</v>
      </c>
      <c r="H59" s="151">
        <v>1</v>
      </c>
      <c r="I59" s="96">
        <v>0.25</v>
      </c>
      <c r="J59" s="97" t="s">
        <v>221</v>
      </c>
      <c r="K59" s="97" t="s">
        <v>453</v>
      </c>
      <c r="L59" s="170">
        <v>2</v>
      </c>
      <c r="M59" s="171">
        <f>+L59/4</f>
        <v>0.5</v>
      </c>
      <c r="N59" s="87">
        <f t="shared" si="13"/>
        <v>3</v>
      </c>
      <c r="O59" s="88">
        <f t="shared" si="14"/>
        <v>0.75</v>
      </c>
      <c r="P59" s="24" t="s">
        <v>381</v>
      </c>
      <c r="Q59" s="169" t="s">
        <v>454</v>
      </c>
      <c r="R59" s="136" t="s">
        <v>211</v>
      </c>
      <c r="S59" s="216" t="s">
        <v>495</v>
      </c>
      <c r="T59" s="220"/>
      <c r="U59" s="220"/>
    </row>
    <row r="60" spans="1:21" s="12" customFormat="1" ht="94.5" x14ac:dyDescent="0.25">
      <c r="A60" s="78" t="s">
        <v>223</v>
      </c>
      <c r="B60" s="174" t="s">
        <v>224</v>
      </c>
      <c r="C60" s="79" t="s">
        <v>164</v>
      </c>
      <c r="D60" s="79" t="s">
        <v>51</v>
      </c>
      <c r="E60" s="79" t="s">
        <v>201</v>
      </c>
      <c r="F60" s="10">
        <v>45323</v>
      </c>
      <c r="G60" s="11">
        <v>45412</v>
      </c>
      <c r="H60" s="151">
        <v>1</v>
      </c>
      <c r="I60" s="96">
        <v>1</v>
      </c>
      <c r="J60" s="97" t="s">
        <v>225</v>
      </c>
      <c r="K60" s="97" t="s">
        <v>226</v>
      </c>
      <c r="L60" s="143">
        <v>0</v>
      </c>
      <c r="M60" s="83">
        <f t="shared" si="15"/>
        <v>0</v>
      </c>
      <c r="N60" s="138">
        <f t="shared" si="13"/>
        <v>1</v>
      </c>
      <c r="O60" s="83">
        <f t="shared" si="14"/>
        <v>1</v>
      </c>
      <c r="P60" s="97" t="s">
        <v>61</v>
      </c>
      <c r="Q60" s="97" t="s">
        <v>61</v>
      </c>
      <c r="R60" s="136" t="s">
        <v>227</v>
      </c>
      <c r="S60" s="213" t="s">
        <v>61</v>
      </c>
      <c r="T60" s="214"/>
      <c r="U60" s="215"/>
    </row>
    <row r="61" spans="1:21" s="12" customFormat="1" ht="362.25" x14ac:dyDescent="0.25">
      <c r="A61" s="78" t="s">
        <v>228</v>
      </c>
      <c r="B61" s="174" t="s">
        <v>229</v>
      </c>
      <c r="C61" s="79" t="s">
        <v>164</v>
      </c>
      <c r="D61" s="79" t="s">
        <v>32</v>
      </c>
      <c r="E61" s="79" t="s">
        <v>208</v>
      </c>
      <c r="F61" s="10">
        <v>45323</v>
      </c>
      <c r="G61" s="11">
        <v>45534</v>
      </c>
      <c r="H61" s="151">
        <v>0.5</v>
      </c>
      <c r="I61" s="96">
        <v>0.5</v>
      </c>
      <c r="J61" s="97" t="s">
        <v>455</v>
      </c>
      <c r="K61" s="97" t="s">
        <v>231</v>
      </c>
      <c r="L61" s="158">
        <v>0.2</v>
      </c>
      <c r="M61" s="15">
        <f t="shared" si="15"/>
        <v>0.2</v>
      </c>
      <c r="N61" s="87">
        <f t="shared" si="13"/>
        <v>0.7</v>
      </c>
      <c r="O61" s="88">
        <f t="shared" si="14"/>
        <v>0.7</v>
      </c>
      <c r="P61" s="175" t="s">
        <v>456</v>
      </c>
      <c r="Q61" s="133" t="s">
        <v>457</v>
      </c>
      <c r="R61" s="136" t="s">
        <v>227</v>
      </c>
      <c r="S61" s="217" t="s">
        <v>502</v>
      </c>
      <c r="T61" s="217"/>
      <c r="U61" s="217"/>
    </row>
    <row r="62" spans="1:21" s="12" customFormat="1" ht="157.5" x14ac:dyDescent="0.25">
      <c r="A62" s="78" t="s">
        <v>232</v>
      </c>
      <c r="B62" s="79" t="s">
        <v>233</v>
      </c>
      <c r="C62" s="79" t="s">
        <v>50</v>
      </c>
      <c r="D62" s="79" t="s">
        <v>234</v>
      </c>
      <c r="E62" s="79" t="s">
        <v>235</v>
      </c>
      <c r="F62" s="10">
        <v>45293</v>
      </c>
      <c r="G62" s="11">
        <v>45657</v>
      </c>
      <c r="H62" s="151">
        <v>4</v>
      </c>
      <c r="I62" s="96">
        <f>+H62/12</f>
        <v>0.33333333333333331</v>
      </c>
      <c r="J62" s="97" t="s">
        <v>236</v>
      </c>
      <c r="K62" s="97" t="s">
        <v>237</v>
      </c>
      <c r="L62" s="158">
        <v>3</v>
      </c>
      <c r="M62" s="15">
        <f>+L62/12</f>
        <v>0.25</v>
      </c>
      <c r="N62" s="87">
        <f t="shared" si="13"/>
        <v>7</v>
      </c>
      <c r="O62" s="88">
        <f t="shared" si="14"/>
        <v>0.58333333333333326</v>
      </c>
      <c r="P62" s="175" t="s">
        <v>402</v>
      </c>
      <c r="Q62" s="24" t="s">
        <v>403</v>
      </c>
      <c r="R62" s="136" t="s">
        <v>238</v>
      </c>
      <c r="S62" s="206" t="s">
        <v>495</v>
      </c>
      <c r="T62" s="207"/>
      <c r="U62" s="208"/>
    </row>
    <row r="63" spans="1:21" s="12" customFormat="1" ht="315" x14ac:dyDescent="0.25">
      <c r="A63" s="78" t="s">
        <v>239</v>
      </c>
      <c r="B63" s="79" t="s">
        <v>240</v>
      </c>
      <c r="C63" s="79" t="s">
        <v>241</v>
      </c>
      <c r="D63" s="79" t="s">
        <v>207</v>
      </c>
      <c r="E63" s="79" t="s">
        <v>242</v>
      </c>
      <c r="F63" s="10">
        <v>45323</v>
      </c>
      <c r="G63" s="11">
        <v>45656</v>
      </c>
      <c r="H63" s="151">
        <v>1</v>
      </c>
      <c r="I63" s="96">
        <v>0.25</v>
      </c>
      <c r="J63" s="97" t="s">
        <v>243</v>
      </c>
      <c r="K63" s="97" t="s">
        <v>244</v>
      </c>
      <c r="L63" s="158">
        <v>1</v>
      </c>
      <c r="M63" s="15">
        <f>+L63/4</f>
        <v>0.25</v>
      </c>
      <c r="N63" s="87">
        <f t="shared" si="13"/>
        <v>2</v>
      </c>
      <c r="O63" s="88">
        <f t="shared" si="14"/>
        <v>0.5</v>
      </c>
      <c r="P63" s="24" t="s">
        <v>391</v>
      </c>
      <c r="Q63" s="24" t="s">
        <v>244</v>
      </c>
      <c r="R63" s="136" t="s">
        <v>245</v>
      </c>
      <c r="S63" s="206" t="s">
        <v>495</v>
      </c>
      <c r="T63" s="207"/>
      <c r="U63" s="208"/>
    </row>
    <row r="64" spans="1:21" s="12" customFormat="1" ht="78.75" x14ac:dyDescent="0.25">
      <c r="A64" s="78" t="s">
        <v>246</v>
      </c>
      <c r="B64" s="79" t="s">
        <v>247</v>
      </c>
      <c r="C64" s="79" t="s">
        <v>50</v>
      </c>
      <c r="D64" s="79" t="s">
        <v>22</v>
      </c>
      <c r="E64" s="79" t="s">
        <v>248</v>
      </c>
      <c r="F64" s="10">
        <v>45447</v>
      </c>
      <c r="G64" s="11">
        <v>45625</v>
      </c>
      <c r="H64" s="151">
        <v>0</v>
      </c>
      <c r="I64" s="83">
        <v>0</v>
      </c>
      <c r="J64" s="84" t="s">
        <v>24</v>
      </c>
      <c r="K64" s="84" t="s">
        <v>24</v>
      </c>
      <c r="L64" s="158">
        <v>1</v>
      </c>
      <c r="M64" s="15">
        <f t="shared" si="15"/>
        <v>1</v>
      </c>
      <c r="N64" s="87">
        <f t="shared" si="13"/>
        <v>1</v>
      </c>
      <c r="O64" s="88">
        <f t="shared" si="14"/>
        <v>1</v>
      </c>
      <c r="P64" s="79" t="s">
        <v>392</v>
      </c>
      <c r="Q64" s="79" t="s">
        <v>393</v>
      </c>
      <c r="R64" s="136" t="s">
        <v>245</v>
      </c>
      <c r="S64" s="190" t="s">
        <v>492</v>
      </c>
      <c r="T64" s="190"/>
      <c r="U64" s="190"/>
    </row>
    <row r="65" spans="1:21" s="12" customFormat="1" ht="126" x14ac:dyDescent="0.25">
      <c r="A65" s="78" t="s">
        <v>249</v>
      </c>
      <c r="B65" s="79" t="s">
        <v>250</v>
      </c>
      <c r="C65" s="79" t="s">
        <v>50</v>
      </c>
      <c r="D65" s="79" t="s">
        <v>251</v>
      </c>
      <c r="E65" s="79" t="s">
        <v>252</v>
      </c>
      <c r="F65" s="10">
        <v>45323</v>
      </c>
      <c r="G65" s="11">
        <v>45412</v>
      </c>
      <c r="H65" s="151">
        <v>1</v>
      </c>
      <c r="I65" s="96">
        <v>1</v>
      </c>
      <c r="J65" s="97" t="s">
        <v>253</v>
      </c>
      <c r="K65" s="97" t="s">
        <v>254</v>
      </c>
      <c r="L65" s="143">
        <v>0</v>
      </c>
      <c r="M65" s="83">
        <f t="shared" si="15"/>
        <v>0</v>
      </c>
      <c r="N65" s="138">
        <f t="shared" si="13"/>
        <v>1</v>
      </c>
      <c r="O65" s="83">
        <f t="shared" si="14"/>
        <v>1</v>
      </c>
      <c r="P65" s="97" t="s">
        <v>61</v>
      </c>
      <c r="Q65" s="97" t="s">
        <v>61</v>
      </c>
      <c r="R65" s="136" t="s">
        <v>255</v>
      </c>
      <c r="S65" s="213" t="s">
        <v>61</v>
      </c>
      <c r="T65" s="214"/>
      <c r="U65" s="215"/>
    </row>
    <row r="66" spans="1:21" s="12" customFormat="1" ht="110.25" x14ac:dyDescent="0.25">
      <c r="A66" s="78" t="s">
        <v>256</v>
      </c>
      <c r="B66" s="79" t="s">
        <v>257</v>
      </c>
      <c r="C66" s="79" t="s">
        <v>50</v>
      </c>
      <c r="D66" s="133">
        <v>1</v>
      </c>
      <c r="E66" s="79" t="s">
        <v>258</v>
      </c>
      <c r="F66" s="10">
        <v>45306</v>
      </c>
      <c r="G66" s="11">
        <v>45565</v>
      </c>
      <c r="H66" s="151">
        <v>0.3</v>
      </c>
      <c r="I66" s="96">
        <v>0.3</v>
      </c>
      <c r="J66" s="97" t="s">
        <v>259</v>
      </c>
      <c r="K66" s="97" t="s">
        <v>260</v>
      </c>
      <c r="L66" s="158">
        <v>0.3</v>
      </c>
      <c r="M66" s="15">
        <f t="shared" si="15"/>
        <v>0.3</v>
      </c>
      <c r="N66" s="87">
        <f t="shared" si="13"/>
        <v>0.6</v>
      </c>
      <c r="O66" s="88">
        <f t="shared" si="14"/>
        <v>0.6</v>
      </c>
      <c r="P66" s="24" t="s">
        <v>432</v>
      </c>
      <c r="Q66" s="24" t="s">
        <v>483</v>
      </c>
      <c r="R66" s="136" t="s">
        <v>261</v>
      </c>
      <c r="S66" s="190" t="s">
        <v>492</v>
      </c>
      <c r="T66" s="190"/>
      <c r="U66" s="190"/>
    </row>
    <row r="67" spans="1:21" s="12" customFormat="1" ht="267.75" x14ac:dyDescent="0.25">
      <c r="A67" s="78" t="s">
        <v>262</v>
      </c>
      <c r="B67" s="79" t="s">
        <v>263</v>
      </c>
      <c r="C67" s="79" t="s">
        <v>50</v>
      </c>
      <c r="D67" s="133">
        <v>1</v>
      </c>
      <c r="E67" s="79" t="s">
        <v>69</v>
      </c>
      <c r="F67" s="10">
        <v>45323</v>
      </c>
      <c r="G67" s="11">
        <v>45625</v>
      </c>
      <c r="H67" s="151">
        <v>0.33</v>
      </c>
      <c r="I67" s="96">
        <v>0.33</v>
      </c>
      <c r="J67" s="97" t="s">
        <v>264</v>
      </c>
      <c r="K67" s="97" t="s">
        <v>265</v>
      </c>
      <c r="L67" s="158">
        <v>0.33</v>
      </c>
      <c r="M67" s="15">
        <f t="shared" si="15"/>
        <v>0.33</v>
      </c>
      <c r="N67" s="87">
        <f t="shared" si="13"/>
        <v>0.66</v>
      </c>
      <c r="O67" s="88">
        <f t="shared" si="14"/>
        <v>0.66</v>
      </c>
      <c r="P67" s="24" t="s">
        <v>415</v>
      </c>
      <c r="Q67" s="24" t="s">
        <v>416</v>
      </c>
      <c r="R67" s="136" t="s">
        <v>255</v>
      </c>
      <c r="S67" s="210" t="s">
        <v>495</v>
      </c>
      <c r="T67" s="211"/>
      <c r="U67" s="212"/>
    </row>
    <row r="68" spans="1:21" s="12" customFormat="1" ht="157.5" x14ac:dyDescent="0.25">
      <c r="A68" s="78" t="s">
        <v>266</v>
      </c>
      <c r="B68" s="79" t="s">
        <v>267</v>
      </c>
      <c r="C68" s="79" t="s">
        <v>50</v>
      </c>
      <c r="D68" s="79" t="s">
        <v>22</v>
      </c>
      <c r="E68" s="79" t="s">
        <v>268</v>
      </c>
      <c r="F68" s="10">
        <v>45306</v>
      </c>
      <c r="G68" s="11">
        <v>45504</v>
      </c>
      <c r="H68" s="151">
        <v>1</v>
      </c>
      <c r="I68" s="96">
        <v>1</v>
      </c>
      <c r="J68" s="97" t="s">
        <v>269</v>
      </c>
      <c r="K68" s="97" t="s">
        <v>270</v>
      </c>
      <c r="L68" s="143">
        <v>0</v>
      </c>
      <c r="M68" s="83">
        <f t="shared" si="15"/>
        <v>0</v>
      </c>
      <c r="N68" s="138">
        <f t="shared" si="13"/>
        <v>1</v>
      </c>
      <c r="O68" s="83">
        <f t="shared" si="14"/>
        <v>1</v>
      </c>
      <c r="P68" s="97" t="s">
        <v>61</v>
      </c>
      <c r="Q68" s="97" t="s">
        <v>61</v>
      </c>
      <c r="R68" s="136" t="s">
        <v>255</v>
      </c>
      <c r="S68" s="213" t="s">
        <v>61</v>
      </c>
      <c r="T68" s="214"/>
      <c r="U68" s="215"/>
    </row>
    <row r="69" spans="1:21" s="12" customFormat="1" ht="94.5" x14ac:dyDescent="0.25">
      <c r="A69" s="78" t="s">
        <v>271</v>
      </c>
      <c r="B69" s="79" t="s">
        <v>272</v>
      </c>
      <c r="C69" s="79" t="s">
        <v>21</v>
      </c>
      <c r="D69" s="79" t="s">
        <v>251</v>
      </c>
      <c r="E69" s="79" t="s">
        <v>273</v>
      </c>
      <c r="F69" s="10">
        <v>45306</v>
      </c>
      <c r="G69" s="11">
        <v>45470</v>
      </c>
      <c r="H69" s="151">
        <v>0.3</v>
      </c>
      <c r="I69" s="96">
        <v>0.3</v>
      </c>
      <c r="J69" s="97" t="s">
        <v>274</v>
      </c>
      <c r="K69" s="97" t="s">
        <v>275</v>
      </c>
      <c r="L69" s="158">
        <v>0.7</v>
      </c>
      <c r="M69" s="15">
        <f t="shared" si="15"/>
        <v>0.7</v>
      </c>
      <c r="N69" s="87">
        <f t="shared" si="13"/>
        <v>1</v>
      </c>
      <c r="O69" s="88">
        <f t="shared" si="14"/>
        <v>1</v>
      </c>
      <c r="P69" s="24" t="s">
        <v>418</v>
      </c>
      <c r="Q69" s="24" t="s">
        <v>417</v>
      </c>
      <c r="R69" s="136" t="s">
        <v>255</v>
      </c>
      <c r="S69" s="190" t="s">
        <v>492</v>
      </c>
      <c r="T69" s="190"/>
      <c r="U69" s="190"/>
    </row>
    <row r="70" spans="1:21" s="12" customFormat="1" ht="78.75" x14ac:dyDescent="0.25">
      <c r="A70" s="78" t="s">
        <v>276</v>
      </c>
      <c r="B70" s="79" t="s">
        <v>277</v>
      </c>
      <c r="C70" s="79" t="s">
        <v>21</v>
      </c>
      <c r="D70" s="79" t="s">
        <v>43</v>
      </c>
      <c r="E70" s="79" t="s">
        <v>278</v>
      </c>
      <c r="F70" s="10">
        <v>45414</v>
      </c>
      <c r="G70" s="11">
        <v>45596</v>
      </c>
      <c r="H70" s="151">
        <v>0</v>
      </c>
      <c r="I70" s="83">
        <v>0</v>
      </c>
      <c r="J70" s="84" t="s">
        <v>24</v>
      </c>
      <c r="K70" s="84" t="s">
        <v>24</v>
      </c>
      <c r="L70" s="176">
        <v>1</v>
      </c>
      <c r="M70" s="177">
        <f>+L70/2</f>
        <v>0.5</v>
      </c>
      <c r="N70" s="87">
        <f t="shared" si="13"/>
        <v>1</v>
      </c>
      <c r="O70" s="88">
        <f t="shared" si="14"/>
        <v>0.5</v>
      </c>
      <c r="P70" s="165" t="s">
        <v>458</v>
      </c>
      <c r="Q70" s="178" t="s">
        <v>169</v>
      </c>
      <c r="R70" s="136" t="s">
        <v>279</v>
      </c>
      <c r="S70" s="216" t="s">
        <v>495</v>
      </c>
      <c r="T70" s="216"/>
      <c r="U70" s="216"/>
    </row>
    <row r="71" spans="1:21" s="12" customFormat="1" ht="94.5" x14ac:dyDescent="0.25">
      <c r="A71" s="78" t="s">
        <v>280</v>
      </c>
      <c r="B71" s="79" t="s">
        <v>281</v>
      </c>
      <c r="C71" s="79" t="s">
        <v>21</v>
      </c>
      <c r="D71" s="79" t="s">
        <v>251</v>
      </c>
      <c r="E71" s="79" t="s">
        <v>252</v>
      </c>
      <c r="F71" s="10">
        <v>45324</v>
      </c>
      <c r="G71" s="11">
        <v>45596</v>
      </c>
      <c r="H71" s="151">
        <v>0.3</v>
      </c>
      <c r="I71" s="96">
        <v>0.3</v>
      </c>
      <c r="J71" s="97" t="s">
        <v>282</v>
      </c>
      <c r="K71" s="97" t="s">
        <v>283</v>
      </c>
      <c r="L71" s="158">
        <v>0.3</v>
      </c>
      <c r="M71" s="15">
        <f t="shared" si="15"/>
        <v>0.3</v>
      </c>
      <c r="N71" s="87">
        <f t="shared" si="13"/>
        <v>0.6</v>
      </c>
      <c r="O71" s="88">
        <f t="shared" si="14"/>
        <v>0.6</v>
      </c>
      <c r="P71" s="24" t="s">
        <v>433</v>
      </c>
      <c r="Q71" s="24" t="s">
        <v>434</v>
      </c>
      <c r="R71" s="136" t="s">
        <v>284</v>
      </c>
      <c r="S71" s="206" t="s">
        <v>495</v>
      </c>
      <c r="T71" s="207"/>
      <c r="U71" s="208"/>
    </row>
    <row r="72" spans="1:21" s="12" customFormat="1" ht="63" x14ac:dyDescent="0.25">
      <c r="A72" s="78" t="s">
        <v>285</v>
      </c>
      <c r="B72" s="79" t="s">
        <v>286</v>
      </c>
      <c r="C72" s="79" t="s">
        <v>21</v>
      </c>
      <c r="D72" s="79" t="s">
        <v>251</v>
      </c>
      <c r="E72" s="79" t="s">
        <v>287</v>
      </c>
      <c r="F72" s="10">
        <v>45414</v>
      </c>
      <c r="G72" s="11">
        <v>45596</v>
      </c>
      <c r="H72" s="151">
        <v>0</v>
      </c>
      <c r="I72" s="83">
        <v>0</v>
      </c>
      <c r="J72" s="84" t="s">
        <v>24</v>
      </c>
      <c r="K72" s="84" t="s">
        <v>24</v>
      </c>
      <c r="L72" s="158">
        <v>1</v>
      </c>
      <c r="M72" s="15">
        <f t="shared" si="15"/>
        <v>1</v>
      </c>
      <c r="N72" s="87">
        <f t="shared" si="13"/>
        <v>1</v>
      </c>
      <c r="O72" s="88">
        <f t="shared" si="14"/>
        <v>1</v>
      </c>
      <c r="P72" s="79" t="s">
        <v>419</v>
      </c>
      <c r="Q72" s="79" t="s">
        <v>420</v>
      </c>
      <c r="R72" s="136" t="s">
        <v>135</v>
      </c>
      <c r="S72" s="190" t="s">
        <v>492</v>
      </c>
      <c r="T72" s="190"/>
      <c r="U72" s="190"/>
    </row>
    <row r="73" spans="1:21" s="12" customFormat="1" ht="141.75" x14ac:dyDescent="0.25">
      <c r="A73" s="78" t="s">
        <v>288</v>
      </c>
      <c r="B73" s="79" t="s">
        <v>289</v>
      </c>
      <c r="C73" s="79" t="s">
        <v>21</v>
      </c>
      <c r="D73" s="79" t="s">
        <v>251</v>
      </c>
      <c r="E73" s="79" t="s">
        <v>290</v>
      </c>
      <c r="F73" s="10">
        <v>45306</v>
      </c>
      <c r="G73" s="11">
        <v>45596</v>
      </c>
      <c r="H73" s="151">
        <v>0.3</v>
      </c>
      <c r="I73" s="96">
        <v>0.3</v>
      </c>
      <c r="J73" s="97" t="s">
        <v>291</v>
      </c>
      <c r="K73" s="97" t="s">
        <v>192</v>
      </c>
      <c r="L73" s="158">
        <v>0.5</v>
      </c>
      <c r="M73" s="15">
        <f>+L73/1</f>
        <v>0.5</v>
      </c>
      <c r="N73" s="87">
        <f t="shared" si="13"/>
        <v>0.8</v>
      </c>
      <c r="O73" s="88">
        <f t="shared" si="14"/>
        <v>0.8</v>
      </c>
      <c r="P73" s="24" t="s">
        <v>421</v>
      </c>
      <c r="Q73" s="24" t="s">
        <v>422</v>
      </c>
      <c r="R73" s="136" t="s">
        <v>255</v>
      </c>
      <c r="S73" s="209" t="s">
        <v>495</v>
      </c>
      <c r="T73" s="209"/>
      <c r="U73" s="209"/>
    </row>
    <row r="74" spans="1:21" s="12" customFormat="1" ht="126" x14ac:dyDescent="0.25">
      <c r="A74" s="78" t="s">
        <v>292</v>
      </c>
      <c r="B74" s="79" t="s">
        <v>293</v>
      </c>
      <c r="C74" s="79" t="s">
        <v>21</v>
      </c>
      <c r="D74" s="133">
        <v>1</v>
      </c>
      <c r="E74" s="79" t="s">
        <v>287</v>
      </c>
      <c r="F74" s="10">
        <v>45306</v>
      </c>
      <c r="G74" s="11">
        <v>45596</v>
      </c>
      <c r="H74" s="151">
        <v>0.3</v>
      </c>
      <c r="I74" s="96">
        <v>0.3</v>
      </c>
      <c r="J74" s="97" t="s">
        <v>294</v>
      </c>
      <c r="K74" s="97" t="s">
        <v>295</v>
      </c>
      <c r="L74" s="158">
        <v>0.33</v>
      </c>
      <c r="M74" s="15">
        <f t="shared" si="15"/>
        <v>0.33</v>
      </c>
      <c r="N74" s="87">
        <f t="shared" si="13"/>
        <v>0.63</v>
      </c>
      <c r="O74" s="88">
        <f t="shared" si="14"/>
        <v>0.63</v>
      </c>
      <c r="P74" s="24" t="s">
        <v>435</v>
      </c>
      <c r="Q74" s="24" t="s">
        <v>423</v>
      </c>
      <c r="R74" s="136" t="s">
        <v>255</v>
      </c>
      <c r="S74" s="209" t="s">
        <v>495</v>
      </c>
      <c r="T74" s="209"/>
      <c r="U74" s="209"/>
    </row>
    <row r="75" spans="1:21" s="12" customFormat="1" ht="93.95" customHeight="1" x14ac:dyDescent="0.25">
      <c r="A75" s="78" t="s">
        <v>296</v>
      </c>
      <c r="B75" s="79" t="s">
        <v>297</v>
      </c>
      <c r="C75" s="79" t="s">
        <v>21</v>
      </c>
      <c r="D75" s="133" t="s">
        <v>251</v>
      </c>
      <c r="E75" s="79" t="s">
        <v>298</v>
      </c>
      <c r="F75" s="10">
        <v>45324</v>
      </c>
      <c r="G75" s="11">
        <v>45534</v>
      </c>
      <c r="H75" s="151">
        <v>0.1</v>
      </c>
      <c r="I75" s="96">
        <v>0.1</v>
      </c>
      <c r="J75" s="97" t="s">
        <v>299</v>
      </c>
      <c r="K75" s="97" t="s">
        <v>300</v>
      </c>
      <c r="L75" s="158">
        <v>0.9</v>
      </c>
      <c r="M75" s="15">
        <f t="shared" si="15"/>
        <v>0.9</v>
      </c>
      <c r="N75" s="87">
        <f t="shared" si="13"/>
        <v>1</v>
      </c>
      <c r="O75" s="88">
        <f t="shared" si="14"/>
        <v>1</v>
      </c>
      <c r="P75" s="24" t="s">
        <v>424</v>
      </c>
      <c r="Q75" s="24" t="s">
        <v>425</v>
      </c>
      <c r="R75" s="136" t="s">
        <v>301</v>
      </c>
      <c r="S75" s="190" t="s">
        <v>492</v>
      </c>
      <c r="T75" s="190"/>
      <c r="U75" s="190"/>
    </row>
    <row r="76" spans="1:21" s="12" customFormat="1" ht="63" x14ac:dyDescent="0.25">
      <c r="A76" s="78" t="s">
        <v>302</v>
      </c>
      <c r="B76" s="79" t="s">
        <v>303</v>
      </c>
      <c r="C76" s="79" t="s">
        <v>21</v>
      </c>
      <c r="D76" s="79" t="s">
        <v>43</v>
      </c>
      <c r="E76" s="79" t="s">
        <v>304</v>
      </c>
      <c r="F76" s="10">
        <v>45547</v>
      </c>
      <c r="G76" s="11">
        <v>45565</v>
      </c>
      <c r="H76" s="151">
        <v>0</v>
      </c>
      <c r="I76" s="83">
        <v>0</v>
      </c>
      <c r="J76" s="84" t="s">
        <v>24</v>
      </c>
      <c r="K76" s="84" t="s">
        <v>24</v>
      </c>
      <c r="L76" s="143">
        <v>0</v>
      </c>
      <c r="M76" s="83">
        <f t="shared" si="15"/>
        <v>0</v>
      </c>
      <c r="N76" s="138">
        <f t="shared" si="13"/>
        <v>0</v>
      </c>
      <c r="O76" s="83">
        <f t="shared" si="14"/>
        <v>0</v>
      </c>
      <c r="P76" s="84" t="s">
        <v>24</v>
      </c>
      <c r="Q76" s="84" t="s">
        <v>24</v>
      </c>
      <c r="R76" s="173" t="s">
        <v>301</v>
      </c>
      <c r="S76" s="200" t="s">
        <v>24</v>
      </c>
      <c r="T76" s="201"/>
      <c r="U76" s="202"/>
    </row>
    <row r="77" spans="1:21" s="12" customFormat="1" ht="94.5" x14ac:dyDescent="0.25">
      <c r="A77" s="78" t="s">
        <v>305</v>
      </c>
      <c r="B77" s="79" t="s">
        <v>306</v>
      </c>
      <c r="C77" s="79" t="s">
        <v>21</v>
      </c>
      <c r="D77" s="79" t="s">
        <v>32</v>
      </c>
      <c r="E77" s="79" t="s">
        <v>304</v>
      </c>
      <c r="F77" s="10">
        <v>45324</v>
      </c>
      <c r="G77" s="11">
        <v>45625</v>
      </c>
      <c r="H77" s="151">
        <v>1</v>
      </c>
      <c r="I77" s="96">
        <v>0.33</v>
      </c>
      <c r="J77" s="97" t="s">
        <v>307</v>
      </c>
      <c r="K77" s="97" t="s">
        <v>308</v>
      </c>
      <c r="L77" s="158">
        <v>2</v>
      </c>
      <c r="M77" s="15">
        <f>+L77/3</f>
        <v>0.66666666666666663</v>
      </c>
      <c r="N77" s="87">
        <f t="shared" si="13"/>
        <v>3</v>
      </c>
      <c r="O77" s="88">
        <f t="shared" si="14"/>
        <v>0.99666666666666659</v>
      </c>
      <c r="P77" s="135" t="s">
        <v>500</v>
      </c>
      <c r="Q77" s="135" t="s">
        <v>501</v>
      </c>
      <c r="R77" s="136" t="s">
        <v>309</v>
      </c>
      <c r="S77" s="203" t="s">
        <v>492</v>
      </c>
      <c r="T77" s="203"/>
      <c r="U77" s="203"/>
    </row>
    <row r="78" spans="1:21" s="12" customFormat="1" ht="204.75" x14ac:dyDescent="0.25">
      <c r="A78" s="78" t="s">
        <v>310</v>
      </c>
      <c r="B78" s="79" t="s">
        <v>311</v>
      </c>
      <c r="C78" s="79" t="s">
        <v>21</v>
      </c>
      <c r="D78" s="79" t="s">
        <v>43</v>
      </c>
      <c r="E78" s="79" t="s">
        <v>304</v>
      </c>
      <c r="F78" s="10">
        <v>45353</v>
      </c>
      <c r="G78" s="11">
        <v>45596</v>
      </c>
      <c r="H78" s="151">
        <v>1</v>
      </c>
      <c r="I78" s="96">
        <v>0.5</v>
      </c>
      <c r="J78" s="97" t="s">
        <v>312</v>
      </c>
      <c r="K78" s="97" t="s">
        <v>313</v>
      </c>
      <c r="L78" s="158">
        <v>1</v>
      </c>
      <c r="M78" s="15">
        <f>+L78/2</f>
        <v>0.5</v>
      </c>
      <c r="N78" s="87">
        <f t="shared" si="13"/>
        <v>2</v>
      </c>
      <c r="O78" s="88">
        <f t="shared" si="14"/>
        <v>1</v>
      </c>
      <c r="P78" s="24" t="s">
        <v>312</v>
      </c>
      <c r="Q78" s="24" t="s">
        <v>426</v>
      </c>
      <c r="R78" s="173" t="s">
        <v>301</v>
      </c>
      <c r="S78" s="203" t="s">
        <v>492</v>
      </c>
      <c r="T78" s="203"/>
      <c r="U78" s="203"/>
    </row>
    <row r="79" spans="1:21" s="12" customFormat="1" ht="126" x14ac:dyDescent="0.25">
      <c r="A79" s="78" t="s">
        <v>314</v>
      </c>
      <c r="B79" s="79" t="s">
        <v>315</v>
      </c>
      <c r="C79" s="79" t="s">
        <v>21</v>
      </c>
      <c r="D79" s="79" t="s">
        <v>22</v>
      </c>
      <c r="E79" s="79" t="s">
        <v>316</v>
      </c>
      <c r="F79" s="10">
        <v>45306</v>
      </c>
      <c r="G79" s="11">
        <v>45471</v>
      </c>
      <c r="H79" s="151">
        <v>0.3</v>
      </c>
      <c r="I79" s="96">
        <v>0.3</v>
      </c>
      <c r="J79" s="97" t="s">
        <v>317</v>
      </c>
      <c r="K79" s="97" t="s">
        <v>318</v>
      </c>
      <c r="L79" s="158">
        <v>0.7</v>
      </c>
      <c r="M79" s="15">
        <f t="shared" si="15"/>
        <v>0.7</v>
      </c>
      <c r="N79" s="87">
        <f t="shared" si="13"/>
        <v>1</v>
      </c>
      <c r="O79" s="88">
        <f t="shared" si="14"/>
        <v>1</v>
      </c>
      <c r="P79" s="24" t="s">
        <v>427</v>
      </c>
      <c r="Q79" s="24" t="s">
        <v>428</v>
      </c>
      <c r="R79" s="136" t="s">
        <v>255</v>
      </c>
      <c r="S79" s="190" t="s">
        <v>492</v>
      </c>
      <c r="T79" s="190"/>
      <c r="U79" s="190"/>
    </row>
    <row r="80" spans="1:21" s="12" customFormat="1" ht="78.75" x14ac:dyDescent="0.25">
      <c r="A80" s="78" t="s">
        <v>319</v>
      </c>
      <c r="B80" s="79" t="s">
        <v>320</v>
      </c>
      <c r="C80" s="79" t="s">
        <v>21</v>
      </c>
      <c r="D80" s="79">
        <v>1</v>
      </c>
      <c r="E80" s="79" t="s">
        <v>69</v>
      </c>
      <c r="F80" s="10">
        <v>45475</v>
      </c>
      <c r="G80" s="11">
        <v>45642</v>
      </c>
      <c r="H80" s="151">
        <v>0</v>
      </c>
      <c r="I80" s="83">
        <v>0</v>
      </c>
      <c r="J80" s="84" t="s">
        <v>24</v>
      </c>
      <c r="K80" s="84" t="s">
        <v>24</v>
      </c>
      <c r="L80" s="158">
        <v>1</v>
      </c>
      <c r="M80" s="15">
        <f t="shared" si="15"/>
        <v>1</v>
      </c>
      <c r="N80" s="87">
        <f t="shared" si="13"/>
        <v>1</v>
      </c>
      <c r="O80" s="88">
        <f t="shared" si="14"/>
        <v>1</v>
      </c>
      <c r="P80" s="79" t="s">
        <v>436</v>
      </c>
      <c r="Q80" s="79" t="s">
        <v>390</v>
      </c>
      <c r="R80" s="136" t="s">
        <v>321</v>
      </c>
      <c r="S80" s="190" t="s">
        <v>492</v>
      </c>
      <c r="T80" s="190"/>
      <c r="U80" s="190"/>
    </row>
    <row r="81" spans="1:21" s="12" customFormat="1" ht="110.25" x14ac:dyDescent="0.25">
      <c r="A81" s="78" t="s">
        <v>322</v>
      </c>
      <c r="B81" s="79" t="s">
        <v>323</v>
      </c>
      <c r="C81" s="79" t="s">
        <v>21</v>
      </c>
      <c r="D81" s="79" t="s">
        <v>22</v>
      </c>
      <c r="E81" s="79" t="s">
        <v>324</v>
      </c>
      <c r="F81" s="10">
        <v>45352</v>
      </c>
      <c r="G81" s="11">
        <v>45632</v>
      </c>
      <c r="H81" s="151">
        <v>0.33</v>
      </c>
      <c r="I81" s="96">
        <v>0.33</v>
      </c>
      <c r="J81" s="97" t="s">
        <v>325</v>
      </c>
      <c r="K81" s="97" t="s">
        <v>326</v>
      </c>
      <c r="L81" s="158">
        <v>0.67</v>
      </c>
      <c r="M81" s="15">
        <f>+L81/1</f>
        <v>0.67</v>
      </c>
      <c r="N81" s="87">
        <f t="shared" si="13"/>
        <v>1</v>
      </c>
      <c r="O81" s="88">
        <f t="shared" si="14"/>
        <v>1</v>
      </c>
      <c r="P81" s="24" t="s">
        <v>437</v>
      </c>
      <c r="Q81" s="24" t="s">
        <v>438</v>
      </c>
      <c r="R81" s="136" t="s">
        <v>321</v>
      </c>
      <c r="S81" s="190" t="s">
        <v>492</v>
      </c>
      <c r="T81" s="190"/>
      <c r="U81" s="190"/>
    </row>
    <row r="82" spans="1:21" s="125" customFormat="1" ht="18.75" thickBot="1" x14ac:dyDescent="0.3">
      <c r="A82" s="62" t="s">
        <v>327</v>
      </c>
      <c r="B82" s="116"/>
      <c r="C82" s="116"/>
      <c r="D82" s="116"/>
      <c r="E82" s="117"/>
      <c r="F82" s="118"/>
      <c r="G82" s="118"/>
      <c r="H82" s="179"/>
      <c r="I82" s="156"/>
      <c r="J82" s="117"/>
      <c r="K82" s="117"/>
      <c r="L82" s="122"/>
      <c r="M82" s="123"/>
      <c r="N82" s="124"/>
      <c r="O82" s="123"/>
      <c r="P82" s="117"/>
      <c r="Q82" s="117"/>
    </row>
    <row r="83" spans="1:21" x14ac:dyDescent="0.25">
      <c r="A83" s="249" t="s">
        <v>5</v>
      </c>
      <c r="B83" s="249" t="s">
        <v>6</v>
      </c>
      <c r="C83" s="249" t="s">
        <v>7</v>
      </c>
      <c r="D83" s="249" t="s">
        <v>8</v>
      </c>
      <c r="E83" s="249" t="s">
        <v>9</v>
      </c>
      <c r="F83" s="204" t="s">
        <v>10</v>
      </c>
      <c r="G83" s="204" t="s">
        <v>11</v>
      </c>
      <c r="H83" s="157" t="s">
        <v>12</v>
      </c>
      <c r="I83" s="127" t="s">
        <v>12</v>
      </c>
      <c r="J83" s="128" t="s">
        <v>12</v>
      </c>
      <c r="K83" s="128" t="s">
        <v>12</v>
      </c>
      <c r="L83" s="70" t="s">
        <v>13</v>
      </c>
      <c r="M83" s="67" t="s">
        <v>13</v>
      </c>
      <c r="N83" s="71" t="s">
        <v>13</v>
      </c>
      <c r="O83" s="67" t="s">
        <v>13</v>
      </c>
      <c r="P83" s="68" t="s">
        <v>13</v>
      </c>
      <c r="Q83" s="69" t="s">
        <v>13</v>
      </c>
      <c r="S83" s="191" t="s">
        <v>490</v>
      </c>
      <c r="T83" s="192"/>
      <c r="U83" s="193"/>
    </row>
    <row r="84" spans="1:21" ht="47.25" x14ac:dyDescent="0.25">
      <c r="A84" s="250"/>
      <c r="B84" s="250"/>
      <c r="C84" s="250"/>
      <c r="D84" s="250"/>
      <c r="E84" s="250"/>
      <c r="F84" s="205"/>
      <c r="G84" s="205"/>
      <c r="H84" s="27" t="s">
        <v>14</v>
      </c>
      <c r="I84" s="73" t="s">
        <v>15</v>
      </c>
      <c r="J84" s="23" t="s">
        <v>16</v>
      </c>
      <c r="K84" s="23" t="s">
        <v>17</v>
      </c>
      <c r="L84" s="75" t="s">
        <v>14</v>
      </c>
      <c r="M84" s="76" t="s">
        <v>373</v>
      </c>
      <c r="N84" s="77" t="s">
        <v>374</v>
      </c>
      <c r="O84" s="76" t="s">
        <v>375</v>
      </c>
      <c r="P84" s="23" t="s">
        <v>16</v>
      </c>
      <c r="Q84" s="74" t="s">
        <v>17</v>
      </c>
      <c r="S84" s="194"/>
      <c r="T84" s="195"/>
      <c r="U84" s="196"/>
    </row>
    <row r="85" spans="1:21" s="12" customFormat="1" ht="78.75" x14ac:dyDescent="0.25">
      <c r="A85" s="78" t="s">
        <v>328</v>
      </c>
      <c r="B85" s="79" t="s">
        <v>329</v>
      </c>
      <c r="C85" s="79" t="s">
        <v>50</v>
      </c>
      <c r="D85" s="79" t="s">
        <v>32</v>
      </c>
      <c r="E85" s="79" t="s">
        <v>330</v>
      </c>
      <c r="F85" s="10">
        <v>45383</v>
      </c>
      <c r="G85" s="11">
        <v>45625</v>
      </c>
      <c r="H85" s="151">
        <v>3</v>
      </c>
      <c r="I85" s="96">
        <v>1</v>
      </c>
      <c r="J85" s="97" t="s">
        <v>331</v>
      </c>
      <c r="K85" s="97" t="s">
        <v>332</v>
      </c>
      <c r="L85" s="143">
        <v>0</v>
      </c>
      <c r="M85" s="83">
        <v>0</v>
      </c>
      <c r="N85" s="138">
        <f>+H85+L85</f>
        <v>3</v>
      </c>
      <c r="O85" s="83">
        <f>+I85+M85</f>
        <v>1</v>
      </c>
      <c r="P85" s="97" t="s">
        <v>61</v>
      </c>
      <c r="Q85" s="97" t="s">
        <v>61</v>
      </c>
      <c r="R85" s="136" t="s">
        <v>301</v>
      </c>
      <c r="S85" s="197" t="s">
        <v>61</v>
      </c>
      <c r="T85" s="198"/>
      <c r="U85" s="199"/>
    </row>
    <row r="86" spans="1:21" x14ac:dyDescent="0.25">
      <c r="H86" s="28"/>
      <c r="I86" s="180"/>
      <c r="J86" s="25"/>
      <c r="K86" s="25"/>
      <c r="L86" s="181"/>
      <c r="M86" s="182"/>
      <c r="N86" s="183"/>
      <c r="O86" s="182"/>
      <c r="P86" s="25"/>
      <c r="Q86" s="25"/>
    </row>
    <row r="88" spans="1:21" ht="25.5" x14ac:dyDescent="0.25">
      <c r="A88" s="184" t="s">
        <v>0</v>
      </c>
      <c r="B88" s="184"/>
      <c r="D88" s="184"/>
      <c r="E88" s="185"/>
      <c r="F88" s="186"/>
      <c r="G88" s="186"/>
      <c r="I88" s="187"/>
    </row>
    <row r="89" spans="1:21" x14ac:dyDescent="0.25">
      <c r="A89" s="184" t="s">
        <v>1</v>
      </c>
      <c r="B89" s="63"/>
      <c r="D89" s="63"/>
      <c r="E89" s="63"/>
      <c r="F89" s="64"/>
      <c r="G89" s="64"/>
      <c r="I89" s="187"/>
    </row>
    <row r="90" spans="1:21" x14ac:dyDescent="0.25">
      <c r="A90" s="184" t="s">
        <v>2</v>
      </c>
      <c r="B90" s="63"/>
      <c r="C90" s="63"/>
      <c r="D90" s="63"/>
      <c r="E90" s="63"/>
      <c r="F90" s="64"/>
      <c r="G90" s="64"/>
      <c r="I90" s="187"/>
    </row>
    <row r="91" spans="1:21" x14ac:dyDescent="0.25">
      <c r="A91" s="184" t="s">
        <v>3</v>
      </c>
      <c r="B91" s="184"/>
      <c r="C91" s="184"/>
      <c r="D91" s="184"/>
      <c r="E91" s="184"/>
      <c r="F91" s="186"/>
      <c r="G91" s="186"/>
      <c r="I91" s="187"/>
    </row>
    <row r="92" spans="1:21" ht="16.5" thickBot="1" x14ac:dyDescent="0.3">
      <c r="A92" s="184" t="s">
        <v>522</v>
      </c>
      <c r="B92" s="184"/>
    </row>
    <row r="93" spans="1:21" ht="409.6" customHeight="1" thickBot="1" x14ac:dyDescent="0.3">
      <c r="A93" s="188" t="s">
        <v>520</v>
      </c>
      <c r="B93" s="188"/>
      <c r="C93" s="188"/>
      <c r="D93" s="188"/>
      <c r="E93" s="188"/>
      <c r="F93" s="188"/>
      <c r="G93" s="188"/>
      <c r="H93" s="188"/>
      <c r="I93" s="188"/>
      <c r="J93" s="188"/>
      <c r="K93" s="188"/>
      <c r="L93" s="188"/>
      <c r="M93" s="188"/>
      <c r="N93" s="188"/>
      <c r="O93" s="188"/>
      <c r="P93" s="188"/>
    </row>
    <row r="94" spans="1:21" ht="16.5" thickBot="1" x14ac:dyDescent="0.3">
      <c r="A94" s="188"/>
      <c r="B94" s="188"/>
      <c r="C94" s="188"/>
      <c r="D94" s="188"/>
      <c r="E94" s="188"/>
      <c r="F94" s="188"/>
      <c r="G94" s="188"/>
      <c r="H94" s="188"/>
      <c r="I94" s="188"/>
      <c r="J94" s="188"/>
      <c r="K94" s="188"/>
      <c r="L94" s="188"/>
      <c r="M94" s="188"/>
      <c r="N94" s="188"/>
      <c r="O94" s="188"/>
      <c r="P94" s="188"/>
    </row>
    <row r="95" spans="1:21" ht="16.5" thickBot="1" x14ac:dyDescent="0.3">
      <c r="A95" s="188"/>
      <c r="B95" s="188"/>
      <c r="C95" s="188"/>
      <c r="D95" s="188"/>
      <c r="E95" s="188"/>
      <c r="F95" s="188"/>
      <c r="G95" s="188"/>
      <c r="H95" s="188"/>
      <c r="I95" s="188"/>
      <c r="J95" s="188"/>
      <c r="K95" s="188"/>
      <c r="L95" s="188"/>
      <c r="M95" s="188"/>
      <c r="N95" s="188"/>
      <c r="O95" s="188"/>
      <c r="P95" s="188"/>
    </row>
    <row r="96" spans="1:21" ht="16.5" thickBot="1" x14ac:dyDescent="0.3">
      <c r="A96" s="188"/>
      <c r="B96" s="188"/>
      <c r="C96" s="188"/>
      <c r="D96" s="188"/>
      <c r="E96" s="188"/>
      <c r="F96" s="188"/>
      <c r="G96" s="188"/>
      <c r="H96" s="188"/>
      <c r="I96" s="188"/>
      <c r="J96" s="188"/>
      <c r="K96" s="188"/>
      <c r="L96" s="188"/>
      <c r="M96" s="188"/>
      <c r="N96" s="188"/>
      <c r="O96" s="188"/>
      <c r="P96" s="188"/>
    </row>
    <row r="97" spans="1:16" ht="16.5" thickBot="1" x14ac:dyDescent="0.3">
      <c r="A97" s="188"/>
      <c r="B97" s="188"/>
      <c r="C97" s="188"/>
      <c r="D97" s="188"/>
      <c r="E97" s="188"/>
      <c r="F97" s="188"/>
      <c r="G97" s="188"/>
      <c r="H97" s="188"/>
      <c r="I97" s="188"/>
      <c r="J97" s="188"/>
      <c r="K97" s="188"/>
      <c r="L97" s="188"/>
      <c r="M97" s="188"/>
      <c r="N97" s="188"/>
      <c r="O97" s="188"/>
      <c r="P97" s="188"/>
    </row>
    <row r="98" spans="1:16" ht="16.5" thickBot="1" x14ac:dyDescent="0.3">
      <c r="A98" s="188"/>
      <c r="B98" s="188"/>
      <c r="C98" s="188"/>
      <c r="D98" s="188"/>
      <c r="E98" s="188"/>
      <c r="F98" s="188"/>
      <c r="G98" s="188"/>
      <c r="H98" s="188"/>
      <c r="I98" s="188"/>
      <c r="J98" s="188"/>
      <c r="K98" s="188"/>
      <c r="L98" s="188"/>
      <c r="M98" s="188"/>
      <c r="N98" s="188"/>
      <c r="O98" s="188"/>
      <c r="P98" s="188"/>
    </row>
    <row r="99" spans="1:16" ht="16.5" thickBot="1" x14ac:dyDescent="0.3">
      <c r="A99" s="188"/>
      <c r="B99" s="188"/>
      <c r="C99" s="188"/>
      <c r="D99" s="188"/>
      <c r="E99" s="188"/>
      <c r="F99" s="188"/>
      <c r="G99" s="188"/>
      <c r="H99" s="188"/>
      <c r="I99" s="188"/>
      <c r="J99" s="188"/>
      <c r="K99" s="188"/>
      <c r="L99" s="188"/>
      <c r="M99" s="188"/>
      <c r="N99" s="188"/>
      <c r="O99" s="188"/>
      <c r="P99" s="188"/>
    </row>
    <row r="100" spans="1:16" ht="16.5" thickBot="1" x14ac:dyDescent="0.3">
      <c r="A100" s="188"/>
      <c r="B100" s="188"/>
      <c r="C100" s="188"/>
      <c r="D100" s="188"/>
      <c r="E100" s="188"/>
      <c r="F100" s="188"/>
      <c r="G100" s="188"/>
      <c r="H100" s="188"/>
      <c r="I100" s="188"/>
      <c r="J100" s="188"/>
      <c r="K100" s="188"/>
      <c r="L100" s="188"/>
      <c r="M100" s="188"/>
      <c r="N100" s="188"/>
      <c r="O100" s="188"/>
      <c r="P100" s="188"/>
    </row>
    <row r="101" spans="1:16" ht="16.5" thickBot="1" x14ac:dyDescent="0.3">
      <c r="A101" s="188"/>
      <c r="B101" s="188"/>
      <c r="C101" s="188"/>
      <c r="D101" s="188"/>
      <c r="E101" s="188"/>
      <c r="F101" s="188"/>
      <c r="G101" s="188"/>
      <c r="H101" s="188"/>
      <c r="I101" s="188"/>
      <c r="J101" s="188"/>
      <c r="K101" s="188"/>
      <c r="L101" s="188"/>
      <c r="M101" s="188"/>
      <c r="N101" s="188"/>
      <c r="O101" s="188"/>
      <c r="P101" s="188"/>
    </row>
    <row r="102" spans="1:16" ht="16.5" thickBot="1" x14ac:dyDescent="0.3">
      <c r="A102" s="188"/>
      <c r="B102" s="188"/>
      <c r="C102" s="188"/>
      <c r="D102" s="188"/>
      <c r="E102" s="188"/>
      <c r="F102" s="188"/>
      <c r="G102" s="188"/>
      <c r="H102" s="188"/>
      <c r="I102" s="188"/>
      <c r="J102" s="188"/>
      <c r="K102" s="188"/>
      <c r="L102" s="188"/>
      <c r="M102" s="188"/>
      <c r="N102" s="188"/>
      <c r="O102" s="188"/>
      <c r="P102" s="188"/>
    </row>
    <row r="103" spans="1:16" ht="16.5" thickBot="1" x14ac:dyDescent="0.3">
      <c r="A103" s="188"/>
      <c r="B103" s="188"/>
      <c r="C103" s="188"/>
      <c r="D103" s="188"/>
      <c r="E103" s="188"/>
      <c r="F103" s="188"/>
      <c r="G103" s="188"/>
      <c r="H103" s="188"/>
      <c r="I103" s="188"/>
      <c r="J103" s="188"/>
      <c r="K103" s="188"/>
      <c r="L103" s="188"/>
      <c r="M103" s="188"/>
      <c r="N103" s="188"/>
      <c r="O103" s="188"/>
      <c r="P103" s="188"/>
    </row>
    <row r="104" spans="1:16" ht="16.5" thickBot="1" x14ac:dyDescent="0.3">
      <c r="A104" s="188"/>
      <c r="B104" s="188"/>
      <c r="C104" s="188"/>
      <c r="D104" s="188"/>
      <c r="E104" s="188"/>
      <c r="F104" s="188"/>
      <c r="G104" s="188"/>
      <c r="H104" s="188"/>
      <c r="I104" s="188"/>
      <c r="J104" s="188"/>
      <c r="K104" s="188"/>
      <c r="L104" s="188"/>
      <c r="M104" s="188"/>
      <c r="N104" s="188"/>
      <c r="O104" s="188"/>
      <c r="P104" s="188"/>
    </row>
    <row r="105" spans="1:16" ht="12" customHeight="1" thickBot="1" x14ac:dyDescent="0.3">
      <c r="A105" s="188"/>
      <c r="B105" s="188"/>
      <c r="C105" s="188"/>
      <c r="D105" s="188"/>
      <c r="E105" s="188"/>
      <c r="F105" s="188"/>
      <c r="G105" s="188"/>
      <c r="H105" s="188"/>
      <c r="I105" s="188"/>
      <c r="J105" s="188"/>
      <c r="K105" s="188"/>
      <c r="L105" s="188"/>
      <c r="M105" s="188"/>
      <c r="N105" s="188"/>
      <c r="O105" s="188"/>
      <c r="P105" s="188"/>
    </row>
    <row r="106" spans="1:16" ht="16.5" hidden="1" thickBot="1" x14ac:dyDescent="0.3">
      <c r="A106" s="188"/>
      <c r="B106" s="188"/>
      <c r="C106" s="188"/>
      <c r="D106" s="188"/>
      <c r="E106" s="188"/>
      <c r="F106" s="188"/>
      <c r="G106" s="188"/>
      <c r="H106" s="188"/>
      <c r="I106" s="188"/>
      <c r="J106" s="188"/>
      <c r="K106" s="188"/>
      <c r="L106" s="188"/>
      <c r="M106" s="188"/>
      <c r="N106" s="188"/>
      <c r="O106" s="188"/>
      <c r="P106" s="188"/>
    </row>
    <row r="107" spans="1:16" ht="16.5" hidden="1" thickBot="1" x14ac:dyDescent="0.3">
      <c r="A107" s="188"/>
      <c r="B107" s="188"/>
      <c r="C107" s="188"/>
      <c r="D107" s="188"/>
      <c r="E107" s="188"/>
      <c r="F107" s="188"/>
      <c r="G107" s="188"/>
      <c r="H107" s="188"/>
      <c r="I107" s="188"/>
      <c r="J107" s="188"/>
      <c r="K107" s="188"/>
      <c r="L107" s="188"/>
      <c r="M107" s="188"/>
      <c r="N107" s="188"/>
      <c r="O107" s="188"/>
      <c r="P107" s="188"/>
    </row>
    <row r="108" spans="1:16" ht="16.5" hidden="1" thickBot="1" x14ac:dyDescent="0.3">
      <c r="A108" s="188"/>
      <c r="B108" s="188"/>
      <c r="C108" s="188"/>
      <c r="D108" s="188"/>
      <c r="E108" s="188"/>
      <c r="F108" s="188"/>
      <c r="G108" s="188"/>
      <c r="H108" s="188"/>
      <c r="I108" s="188"/>
      <c r="J108" s="188"/>
      <c r="K108" s="188"/>
      <c r="L108" s="188"/>
      <c r="M108" s="188"/>
      <c r="N108" s="188"/>
      <c r="O108" s="188"/>
      <c r="P108" s="188"/>
    </row>
    <row r="109" spans="1:16" ht="16.5" hidden="1" thickBot="1" x14ac:dyDescent="0.3">
      <c r="A109" s="188"/>
      <c r="B109" s="188"/>
      <c r="C109" s="188"/>
      <c r="D109" s="188"/>
      <c r="E109" s="188"/>
      <c r="F109" s="188"/>
      <c r="G109" s="188"/>
      <c r="H109" s="188"/>
      <c r="I109" s="188"/>
      <c r="J109" s="188"/>
      <c r="K109" s="188"/>
      <c r="L109" s="188"/>
      <c r="M109" s="188"/>
      <c r="N109" s="188"/>
      <c r="O109" s="188"/>
      <c r="P109" s="188"/>
    </row>
    <row r="110" spans="1:16" ht="16.5" hidden="1" thickBot="1" x14ac:dyDescent="0.3">
      <c r="A110" s="188"/>
      <c r="B110" s="188"/>
      <c r="C110" s="188"/>
      <c r="D110" s="188"/>
      <c r="E110" s="188"/>
      <c r="F110" s="188"/>
      <c r="G110" s="188"/>
      <c r="H110" s="188"/>
      <c r="I110" s="188"/>
      <c r="J110" s="188"/>
      <c r="K110" s="188"/>
      <c r="L110" s="188"/>
      <c r="M110" s="188"/>
      <c r="N110" s="188"/>
      <c r="O110" s="188"/>
      <c r="P110" s="188"/>
    </row>
    <row r="111" spans="1:16" ht="16.5" hidden="1" thickBot="1" x14ac:dyDescent="0.3">
      <c r="A111" s="188"/>
      <c r="B111" s="188"/>
      <c r="C111" s="188"/>
      <c r="D111" s="188"/>
      <c r="E111" s="188"/>
      <c r="F111" s="188"/>
      <c r="G111" s="188"/>
      <c r="H111" s="188"/>
      <c r="I111" s="188"/>
      <c r="J111" s="188"/>
      <c r="K111" s="188"/>
      <c r="L111" s="188"/>
      <c r="M111" s="188"/>
      <c r="N111" s="188"/>
      <c r="O111" s="188"/>
      <c r="P111" s="188"/>
    </row>
    <row r="112" spans="1:16" ht="4.5" hidden="1" customHeight="1" thickBot="1" x14ac:dyDescent="0.3">
      <c r="A112" s="188"/>
      <c r="B112" s="188"/>
      <c r="C112" s="188"/>
      <c r="D112" s="188"/>
      <c r="E112" s="188"/>
      <c r="F112" s="188"/>
      <c r="G112" s="188"/>
      <c r="H112" s="188"/>
      <c r="I112" s="188"/>
      <c r="J112" s="188"/>
      <c r="K112" s="188"/>
      <c r="L112" s="188"/>
      <c r="M112" s="188"/>
      <c r="N112" s="188"/>
      <c r="O112" s="188"/>
      <c r="P112" s="188"/>
    </row>
    <row r="113" spans="1:16" ht="16.5" hidden="1" thickBot="1" x14ac:dyDescent="0.3">
      <c r="A113" s="188"/>
      <c r="B113" s="188"/>
      <c r="C113" s="188"/>
      <c r="D113" s="188"/>
      <c r="E113" s="188"/>
      <c r="F113" s="188"/>
      <c r="G113" s="188"/>
      <c r="H113" s="188"/>
      <c r="I113" s="188"/>
      <c r="J113" s="188"/>
      <c r="K113" s="188"/>
      <c r="L113" s="188"/>
      <c r="M113" s="188"/>
      <c r="N113" s="188"/>
      <c r="O113" s="188"/>
      <c r="P113" s="188"/>
    </row>
    <row r="114" spans="1:16" ht="16.5" hidden="1" thickBot="1" x14ac:dyDescent="0.3">
      <c r="A114" s="188"/>
      <c r="B114" s="188"/>
      <c r="C114" s="188"/>
      <c r="D114" s="188"/>
      <c r="E114" s="188"/>
      <c r="F114" s="188"/>
      <c r="G114" s="188"/>
      <c r="H114" s="188"/>
      <c r="I114" s="188"/>
      <c r="J114" s="188"/>
      <c r="K114" s="188"/>
      <c r="L114" s="188"/>
      <c r="M114" s="188"/>
      <c r="N114" s="188"/>
      <c r="O114" s="188"/>
      <c r="P114" s="188"/>
    </row>
    <row r="115" spans="1:16" ht="16.5" hidden="1" thickBot="1" x14ac:dyDescent="0.3">
      <c r="A115" s="188"/>
      <c r="B115" s="188"/>
      <c r="C115" s="188"/>
      <c r="D115" s="188"/>
      <c r="E115" s="188"/>
      <c r="F115" s="188"/>
      <c r="G115" s="188"/>
      <c r="H115" s="188"/>
      <c r="I115" s="188"/>
      <c r="J115" s="188"/>
      <c r="K115" s="188"/>
      <c r="L115" s="188"/>
      <c r="M115" s="188"/>
      <c r="N115" s="188"/>
      <c r="O115" s="188"/>
      <c r="P115" s="188"/>
    </row>
    <row r="116" spans="1:16" ht="16.5" hidden="1" thickBot="1" x14ac:dyDescent="0.3">
      <c r="A116" s="188"/>
      <c r="B116" s="188"/>
      <c r="C116" s="188"/>
      <c r="D116" s="188"/>
      <c r="E116" s="188"/>
      <c r="F116" s="188"/>
      <c r="G116" s="188"/>
      <c r="H116" s="188"/>
      <c r="I116" s="188"/>
      <c r="J116" s="188"/>
      <c r="K116" s="188"/>
      <c r="L116" s="188"/>
      <c r="M116" s="188"/>
      <c r="N116" s="188"/>
      <c r="O116" s="188"/>
      <c r="P116" s="188"/>
    </row>
    <row r="117" spans="1:16" ht="16.5" hidden="1" thickBot="1" x14ac:dyDescent="0.3">
      <c r="A117" s="188"/>
      <c r="B117" s="188"/>
      <c r="C117" s="188"/>
      <c r="D117" s="188"/>
      <c r="E117" s="188"/>
      <c r="F117" s="188"/>
      <c r="G117" s="188"/>
      <c r="H117" s="188"/>
      <c r="I117" s="188"/>
      <c r="J117" s="188"/>
      <c r="K117" s="188"/>
      <c r="L117" s="188"/>
      <c r="M117" s="188"/>
      <c r="N117" s="188"/>
      <c r="O117" s="188"/>
      <c r="P117" s="188"/>
    </row>
    <row r="118" spans="1:16" ht="16.5" hidden="1" thickBot="1" x14ac:dyDescent="0.3">
      <c r="A118" s="188"/>
      <c r="B118" s="188"/>
      <c r="C118" s="188"/>
      <c r="D118" s="188"/>
      <c r="E118" s="188"/>
      <c r="F118" s="188"/>
      <c r="G118" s="188"/>
      <c r="H118" s="188"/>
      <c r="I118" s="188"/>
      <c r="J118" s="188"/>
      <c r="K118" s="188"/>
      <c r="L118" s="188"/>
      <c r="M118" s="188"/>
      <c r="N118" s="188"/>
      <c r="O118" s="188"/>
      <c r="P118" s="188"/>
    </row>
    <row r="119" spans="1:16" ht="16.5" hidden="1" thickBot="1" x14ac:dyDescent="0.3">
      <c r="A119" s="188"/>
      <c r="B119" s="188"/>
      <c r="C119" s="188"/>
      <c r="D119" s="188"/>
      <c r="E119" s="188"/>
      <c r="F119" s="188"/>
      <c r="G119" s="188"/>
      <c r="H119" s="188"/>
      <c r="I119" s="188"/>
      <c r="J119" s="188"/>
      <c r="K119" s="188"/>
      <c r="L119" s="188"/>
      <c r="M119" s="188"/>
      <c r="N119" s="188"/>
      <c r="O119" s="188"/>
      <c r="P119" s="188"/>
    </row>
    <row r="120" spans="1:16" ht="16.5" hidden="1" thickBot="1" x14ac:dyDescent="0.3">
      <c r="A120" s="188"/>
      <c r="B120" s="188"/>
      <c r="C120" s="188"/>
      <c r="D120" s="188"/>
      <c r="E120" s="188"/>
      <c r="F120" s="188"/>
      <c r="G120" s="188"/>
      <c r="H120" s="188"/>
      <c r="I120" s="188"/>
      <c r="J120" s="188"/>
      <c r="K120" s="188"/>
      <c r="L120" s="188"/>
      <c r="M120" s="188"/>
      <c r="N120" s="188"/>
      <c r="O120" s="188"/>
      <c r="P120" s="188"/>
    </row>
    <row r="121" spans="1:16" ht="16.5" hidden="1" thickBot="1" x14ac:dyDescent="0.3">
      <c r="A121" s="188"/>
      <c r="B121" s="188"/>
      <c r="C121" s="188"/>
      <c r="D121" s="188"/>
      <c r="E121" s="188"/>
      <c r="F121" s="188"/>
      <c r="G121" s="188"/>
      <c r="H121" s="188"/>
      <c r="I121" s="188"/>
      <c r="J121" s="188"/>
      <c r="K121" s="188"/>
      <c r="L121" s="188"/>
      <c r="M121" s="188"/>
      <c r="N121" s="188"/>
      <c r="O121" s="188"/>
      <c r="P121" s="188"/>
    </row>
    <row r="122" spans="1:16" ht="16.5" hidden="1" thickBot="1" x14ac:dyDescent="0.3">
      <c r="A122" s="188"/>
      <c r="B122" s="188"/>
      <c r="C122" s="188"/>
      <c r="D122" s="188"/>
      <c r="E122" s="188"/>
      <c r="F122" s="188"/>
      <c r="G122" s="188"/>
      <c r="H122" s="188"/>
      <c r="I122" s="188"/>
      <c r="J122" s="188"/>
      <c r="K122" s="188"/>
      <c r="L122" s="188"/>
      <c r="M122" s="188"/>
      <c r="N122" s="188"/>
      <c r="O122" s="188"/>
      <c r="P122" s="188"/>
    </row>
    <row r="123" spans="1:16" ht="16.5" hidden="1" thickBot="1" x14ac:dyDescent="0.3">
      <c r="A123" s="188"/>
      <c r="B123" s="188"/>
      <c r="C123" s="188"/>
      <c r="D123" s="188"/>
      <c r="E123" s="188"/>
      <c r="F123" s="188"/>
      <c r="G123" s="188"/>
      <c r="H123" s="188"/>
      <c r="I123" s="188"/>
      <c r="J123" s="188"/>
      <c r="K123" s="188"/>
      <c r="L123" s="188"/>
      <c r="M123" s="188"/>
      <c r="N123" s="188"/>
      <c r="O123" s="188"/>
      <c r="P123" s="188"/>
    </row>
    <row r="124" spans="1:16" ht="16.5" hidden="1" thickBot="1" x14ac:dyDescent="0.3">
      <c r="A124" s="188"/>
      <c r="B124" s="188"/>
      <c r="C124" s="188"/>
      <c r="D124" s="188"/>
      <c r="E124" s="188"/>
      <c r="F124" s="188"/>
      <c r="G124" s="188"/>
      <c r="H124" s="188"/>
      <c r="I124" s="188"/>
      <c r="J124" s="188"/>
      <c r="K124" s="188"/>
      <c r="L124" s="188"/>
      <c r="M124" s="188"/>
      <c r="N124" s="188"/>
      <c r="O124" s="188"/>
      <c r="P124" s="188"/>
    </row>
    <row r="125" spans="1:16" ht="16.5" hidden="1" thickBot="1" x14ac:dyDescent="0.3">
      <c r="A125" s="188"/>
      <c r="B125" s="188"/>
      <c r="C125" s="188"/>
      <c r="D125" s="188"/>
      <c r="E125" s="188"/>
      <c r="F125" s="188"/>
      <c r="G125" s="188"/>
      <c r="H125" s="188"/>
      <c r="I125" s="188"/>
      <c r="J125" s="188"/>
      <c r="K125" s="188"/>
      <c r="L125" s="188"/>
      <c r="M125" s="188"/>
      <c r="N125" s="188"/>
      <c r="O125" s="188"/>
      <c r="P125" s="188"/>
    </row>
    <row r="126" spans="1:16" ht="16.5" hidden="1" thickBot="1" x14ac:dyDescent="0.3">
      <c r="A126" s="188"/>
      <c r="B126" s="188"/>
      <c r="C126" s="188"/>
      <c r="D126" s="188"/>
      <c r="E126" s="188"/>
      <c r="F126" s="188"/>
      <c r="G126" s="188"/>
      <c r="H126" s="188"/>
      <c r="I126" s="188"/>
      <c r="J126" s="188"/>
      <c r="K126" s="188"/>
      <c r="L126" s="188"/>
      <c r="M126" s="188"/>
      <c r="N126" s="188"/>
      <c r="O126" s="188"/>
      <c r="P126" s="188"/>
    </row>
    <row r="127" spans="1:16" ht="16.5" hidden="1" thickBot="1" x14ac:dyDescent="0.3">
      <c r="A127" s="188"/>
      <c r="B127" s="188"/>
      <c r="C127" s="188"/>
      <c r="D127" s="188"/>
      <c r="E127" s="188"/>
      <c r="F127" s="188"/>
      <c r="G127" s="188"/>
      <c r="H127" s="188"/>
      <c r="I127" s="188"/>
      <c r="J127" s="188"/>
      <c r="K127" s="188"/>
      <c r="L127" s="188"/>
      <c r="M127" s="188"/>
      <c r="N127" s="188"/>
      <c r="O127" s="188"/>
      <c r="P127" s="188"/>
    </row>
    <row r="128" spans="1:16" ht="16.5" hidden="1" thickBot="1" x14ac:dyDescent="0.3">
      <c r="A128" s="188"/>
      <c r="B128" s="188"/>
      <c r="C128" s="188"/>
      <c r="D128" s="188"/>
      <c r="E128" s="188"/>
      <c r="F128" s="188"/>
      <c r="G128" s="188"/>
      <c r="H128" s="188"/>
      <c r="I128" s="188"/>
      <c r="J128" s="188"/>
      <c r="K128" s="188"/>
      <c r="L128" s="188"/>
      <c r="M128" s="188"/>
      <c r="N128" s="188"/>
      <c r="O128" s="188"/>
      <c r="P128" s="188"/>
    </row>
    <row r="129" spans="1:16" ht="16.5" hidden="1" thickBot="1" x14ac:dyDescent="0.3">
      <c r="A129" s="188"/>
      <c r="B129" s="188"/>
      <c r="C129" s="188"/>
      <c r="D129" s="188"/>
      <c r="E129" s="188"/>
      <c r="F129" s="188"/>
      <c r="G129" s="188"/>
      <c r="H129" s="188"/>
      <c r="I129" s="188"/>
      <c r="J129" s="188"/>
      <c r="K129" s="188"/>
      <c r="L129" s="188"/>
      <c r="M129" s="188"/>
      <c r="N129" s="188"/>
      <c r="O129" s="188"/>
      <c r="P129" s="188"/>
    </row>
    <row r="130" spans="1:16" ht="16.5" hidden="1" thickBot="1" x14ac:dyDescent="0.3">
      <c r="A130" s="188"/>
      <c r="B130" s="188"/>
      <c r="C130" s="188"/>
      <c r="D130" s="188"/>
      <c r="E130" s="188"/>
      <c r="F130" s="188"/>
      <c r="G130" s="188"/>
      <c r="H130" s="188"/>
      <c r="I130" s="188"/>
      <c r="J130" s="188"/>
      <c r="K130" s="188"/>
      <c r="L130" s="188"/>
      <c r="M130" s="188"/>
      <c r="N130" s="188"/>
      <c r="O130" s="188"/>
      <c r="P130" s="188"/>
    </row>
    <row r="131" spans="1:16" ht="16.5" hidden="1" thickBot="1" x14ac:dyDescent="0.3">
      <c r="A131" s="188"/>
      <c r="B131" s="188"/>
      <c r="C131" s="188"/>
      <c r="D131" s="188"/>
      <c r="E131" s="188"/>
      <c r="F131" s="188"/>
      <c r="G131" s="188"/>
      <c r="H131" s="188"/>
      <c r="I131" s="188"/>
      <c r="J131" s="188"/>
      <c r="K131" s="188"/>
      <c r="L131" s="188"/>
      <c r="M131" s="188"/>
      <c r="N131" s="188"/>
      <c r="O131" s="188"/>
      <c r="P131" s="188"/>
    </row>
    <row r="132" spans="1:16" ht="16.5" hidden="1" thickBot="1" x14ac:dyDescent="0.3">
      <c r="A132" s="188"/>
      <c r="B132" s="188"/>
      <c r="C132" s="188"/>
      <c r="D132" s="188"/>
      <c r="E132" s="188"/>
      <c r="F132" s="188"/>
      <c r="G132" s="188"/>
      <c r="H132" s="188"/>
      <c r="I132" s="188"/>
      <c r="J132" s="188"/>
      <c r="K132" s="188"/>
      <c r="L132" s="188"/>
      <c r="M132" s="188"/>
      <c r="N132" s="188"/>
      <c r="O132" s="188"/>
      <c r="P132" s="188"/>
    </row>
    <row r="133" spans="1:16" ht="16.5" hidden="1" thickBot="1" x14ac:dyDescent="0.3">
      <c r="A133" s="188"/>
      <c r="B133" s="188"/>
      <c r="C133" s="188"/>
      <c r="D133" s="188"/>
      <c r="E133" s="188"/>
      <c r="F133" s="188"/>
      <c r="G133" s="188"/>
      <c r="H133" s="188"/>
      <c r="I133" s="188"/>
      <c r="J133" s="188"/>
      <c r="K133" s="188"/>
      <c r="L133" s="188"/>
      <c r="M133" s="188"/>
      <c r="N133" s="188"/>
      <c r="O133" s="188"/>
      <c r="P133" s="188"/>
    </row>
    <row r="134" spans="1:16" ht="16.5" hidden="1" thickBot="1" x14ac:dyDescent="0.3">
      <c r="A134" s="188"/>
      <c r="B134" s="188"/>
      <c r="C134" s="188"/>
      <c r="D134" s="188"/>
      <c r="E134" s="188"/>
      <c r="F134" s="188"/>
      <c r="G134" s="188"/>
      <c r="H134" s="188"/>
      <c r="I134" s="188"/>
      <c r="J134" s="188"/>
      <c r="K134" s="188"/>
      <c r="L134" s="188"/>
      <c r="M134" s="188"/>
      <c r="N134" s="188"/>
      <c r="O134" s="188"/>
      <c r="P134" s="188"/>
    </row>
    <row r="135" spans="1:16" ht="16.5" hidden="1" thickBot="1" x14ac:dyDescent="0.3">
      <c r="A135" s="188"/>
      <c r="B135" s="188"/>
      <c r="C135" s="188"/>
      <c r="D135" s="188"/>
      <c r="E135" s="188"/>
      <c r="F135" s="188"/>
      <c r="G135" s="188"/>
      <c r="H135" s="188"/>
      <c r="I135" s="188"/>
      <c r="J135" s="188"/>
      <c r="K135" s="188"/>
      <c r="L135" s="188"/>
      <c r="M135" s="188"/>
      <c r="N135" s="188"/>
      <c r="O135" s="188"/>
      <c r="P135" s="188"/>
    </row>
    <row r="136" spans="1:16" ht="16.5" hidden="1" thickBot="1" x14ac:dyDescent="0.3">
      <c r="A136" s="188"/>
      <c r="B136" s="188"/>
      <c r="C136" s="188"/>
      <c r="D136" s="188"/>
      <c r="E136" s="188"/>
      <c r="F136" s="188"/>
      <c r="G136" s="188"/>
      <c r="H136" s="188"/>
      <c r="I136" s="188"/>
      <c r="J136" s="188"/>
      <c r="K136" s="188"/>
      <c r="L136" s="188"/>
      <c r="M136" s="188"/>
      <c r="N136" s="188"/>
      <c r="O136" s="188"/>
      <c r="P136" s="188"/>
    </row>
    <row r="137" spans="1:16" ht="16.5" hidden="1" thickBot="1" x14ac:dyDescent="0.3">
      <c r="A137" s="188"/>
      <c r="B137" s="188"/>
      <c r="C137" s="188"/>
      <c r="D137" s="188"/>
      <c r="E137" s="188"/>
      <c r="F137" s="188"/>
      <c r="G137" s="188"/>
      <c r="H137" s="188"/>
      <c r="I137" s="188"/>
      <c r="J137" s="188"/>
      <c r="K137" s="188"/>
      <c r="L137" s="188"/>
      <c r="M137" s="188"/>
      <c r="N137" s="188"/>
      <c r="O137" s="188"/>
      <c r="P137" s="188"/>
    </row>
    <row r="138" spans="1:16" ht="78.75" customHeight="1" x14ac:dyDescent="0.25">
      <c r="B138" s="189" t="s">
        <v>521</v>
      </c>
      <c r="C138" s="189"/>
      <c r="D138" s="189"/>
      <c r="E138" s="189"/>
      <c r="F138" s="189"/>
      <c r="G138" s="189"/>
      <c r="H138" s="189"/>
      <c r="I138" s="189"/>
    </row>
  </sheetData>
  <sheetProtection algorithmName="SHA-512" hashValue="Mr2vqgSlcG5Oq+C+xlolKOPJnjzWP7nzls1/CqpND2ik9a4dGDaZhdWLMsUp56MNE/zabdd37i2VpkwBBmBhJA==" saltValue="9l8gQxhHHj/pPqZ28QZdhQ==" spinCount="100000" sheet="1" formatCells="0" formatColumns="0" formatRows="0" insertColumns="0" insertRows="0" insertHyperlinks="0" deleteColumns="0" deleteRows="0" sort="0" autoFilter="0" pivotTables="0"/>
  <autoFilter ref="A5:G85" xr:uid="{52F5DA89-31AF-7746-A60F-EBED39FC68AE}"/>
  <mergeCells count="118">
    <mergeCell ref="B1:J1"/>
    <mergeCell ref="A4:A5"/>
    <mergeCell ref="B4:B5"/>
    <mergeCell ref="C4:C5"/>
    <mergeCell ref="D4:D5"/>
    <mergeCell ref="E4:E5"/>
    <mergeCell ref="F4:F5"/>
    <mergeCell ref="G4:G5"/>
    <mergeCell ref="F30:F31"/>
    <mergeCell ref="G12:G13"/>
    <mergeCell ref="G30:G31"/>
    <mergeCell ref="A30:A31"/>
    <mergeCell ref="B30:B31"/>
    <mergeCell ref="C30:C31"/>
    <mergeCell ref="D30:D31"/>
    <mergeCell ref="E30:E31"/>
    <mergeCell ref="C23:C24"/>
    <mergeCell ref="A12:A13"/>
    <mergeCell ref="B12:B13"/>
    <mergeCell ref="C12:C13"/>
    <mergeCell ref="D12:D13"/>
    <mergeCell ref="E12:E13"/>
    <mergeCell ref="F12:F13"/>
    <mergeCell ref="F49:F50"/>
    <mergeCell ref="G49:G50"/>
    <mergeCell ref="F40:F41"/>
    <mergeCell ref="G40:G41"/>
    <mergeCell ref="C83:C84"/>
    <mergeCell ref="D83:D84"/>
    <mergeCell ref="E83:E84"/>
    <mergeCell ref="A49:A50"/>
    <mergeCell ref="B49:B50"/>
    <mergeCell ref="C49:C50"/>
    <mergeCell ref="D49:D50"/>
    <mergeCell ref="E49:E50"/>
    <mergeCell ref="A83:A84"/>
    <mergeCell ref="B83:B84"/>
    <mergeCell ref="A40:A41"/>
    <mergeCell ref="B40:B41"/>
    <mergeCell ref="C40:C41"/>
    <mergeCell ref="D40:D41"/>
    <mergeCell ref="E40:E41"/>
    <mergeCell ref="S15:U15"/>
    <mergeCell ref="S16:U16"/>
    <mergeCell ref="S17:U17"/>
    <mergeCell ref="S18:U18"/>
    <mergeCell ref="S19:U19"/>
    <mergeCell ref="S10:U10"/>
    <mergeCell ref="R4:R5"/>
    <mergeCell ref="S11:U13"/>
    <mergeCell ref="S14:U14"/>
    <mergeCell ref="S4:U5"/>
    <mergeCell ref="S6:U6"/>
    <mergeCell ref="S7:U7"/>
    <mergeCell ref="S8:U8"/>
    <mergeCell ref="S9:U9"/>
    <mergeCell ref="S25:U25"/>
    <mergeCell ref="S26:U26"/>
    <mergeCell ref="S28:U28"/>
    <mergeCell ref="S27:U27"/>
    <mergeCell ref="S30:U31"/>
    <mergeCell ref="S20:U20"/>
    <mergeCell ref="S21:U21"/>
    <mergeCell ref="S22:U22"/>
    <mergeCell ref="S23:U23"/>
    <mergeCell ref="S24:U24"/>
    <mergeCell ref="S37:U37"/>
    <mergeCell ref="S38:U38"/>
    <mergeCell ref="S40:U41"/>
    <mergeCell ref="S42:U42"/>
    <mergeCell ref="S43:U43"/>
    <mergeCell ref="S32:U32"/>
    <mergeCell ref="S33:U33"/>
    <mergeCell ref="S34:U34"/>
    <mergeCell ref="S35:U35"/>
    <mergeCell ref="S36:U36"/>
    <mergeCell ref="S51:U51"/>
    <mergeCell ref="S52:U52"/>
    <mergeCell ref="S53:U53"/>
    <mergeCell ref="S54:U54"/>
    <mergeCell ref="S55:U55"/>
    <mergeCell ref="S44:U44"/>
    <mergeCell ref="S45:U45"/>
    <mergeCell ref="S46:U46"/>
    <mergeCell ref="S47:U47"/>
    <mergeCell ref="S49:U50"/>
    <mergeCell ref="S61:U61"/>
    <mergeCell ref="S62:U62"/>
    <mergeCell ref="S63:U63"/>
    <mergeCell ref="S64:U64"/>
    <mergeCell ref="S65:U65"/>
    <mergeCell ref="S56:U56"/>
    <mergeCell ref="S57:U57"/>
    <mergeCell ref="S58:U58"/>
    <mergeCell ref="S59:U59"/>
    <mergeCell ref="S60:U60"/>
    <mergeCell ref="S71:U71"/>
    <mergeCell ref="S72:U72"/>
    <mergeCell ref="S73:U73"/>
    <mergeCell ref="S74:U74"/>
    <mergeCell ref="S75:U75"/>
    <mergeCell ref="S66:U66"/>
    <mergeCell ref="S67:U67"/>
    <mergeCell ref="S68:U68"/>
    <mergeCell ref="S69:U69"/>
    <mergeCell ref="S70:U70"/>
    <mergeCell ref="A93:P137"/>
    <mergeCell ref="B138:I138"/>
    <mergeCell ref="S81:U81"/>
    <mergeCell ref="S83:U84"/>
    <mergeCell ref="S85:U85"/>
    <mergeCell ref="S76:U76"/>
    <mergeCell ref="S77:U77"/>
    <mergeCell ref="S78:U78"/>
    <mergeCell ref="S79:U79"/>
    <mergeCell ref="S80:U80"/>
    <mergeCell ref="F83:F84"/>
    <mergeCell ref="G83:G84"/>
  </mergeCells>
  <hyperlinks>
    <hyperlink ref="K54" r:id="rId1" xr:uid="{58507004-F2ED-8449-A875-8E52A4E6FA86}"/>
    <hyperlink ref="Q55" r:id="rId2" display="https://www.mintic.gov.co/portal/inicio/Gestion/Informes-al-Congreso/" xr:uid="{00423063-719F-2140-87BE-2CC2885399DE}"/>
    <hyperlink ref="Q57" r:id="rId3" display="https://www.mintic.gov.co/portal/inicio/Planes/Planes-de-Accion/" xr:uid="{A4F8A381-5A0A-D241-BE80-DF1A439018E4}"/>
    <hyperlink ref="Q59" r:id="rId4" display="https://www.mintic.gov.co/portal/inicio/Planes/Plan-Estrategico/" xr:uid="{6A7018FA-922C-CF48-8B70-74FF4495E5FF}"/>
    <hyperlink ref="Q56" r:id="rId5" xr:uid="{F1C1A20C-112F-47FB-87D5-2F50499EBB49}"/>
  </hyperlinks>
  <pageMargins left="0.7" right="0.7" top="0.75" bottom="0.75" header="0.3" footer="0.3"/>
  <pageSetup scale="43" orientation="portrait" horizontalDpi="0" verticalDpi="0"/>
  <ignoredErrors>
    <ignoredError sqref="M56 M58:M59 M19" formula="1"/>
  </ignoredErrors>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19775A-9389-40ED-9DC7-29CFE65D8881}">
  <dimension ref="B3:G12"/>
  <sheetViews>
    <sheetView workbookViewId="0">
      <selection sqref="A1:XFD1048576"/>
    </sheetView>
  </sheetViews>
  <sheetFormatPr baseColWidth="10" defaultRowHeight="15.75" x14ac:dyDescent="0.25"/>
  <cols>
    <col min="2" max="2" width="28.25" customWidth="1"/>
    <col min="3" max="3" width="17.75" customWidth="1"/>
    <col min="4" max="4" width="15.375" customWidth="1"/>
  </cols>
  <sheetData>
    <row r="3" spans="2:7" ht="16.5" thickBot="1" x14ac:dyDescent="0.3"/>
    <row r="4" spans="2:7" ht="25.5" thickBot="1" x14ac:dyDescent="0.3">
      <c r="B4" s="46" t="s">
        <v>503</v>
      </c>
      <c r="C4" s="44" t="s">
        <v>510</v>
      </c>
      <c r="D4" s="44" t="s">
        <v>511</v>
      </c>
      <c r="E4" s="48" t="s">
        <v>512</v>
      </c>
      <c r="F4" s="44" t="s">
        <v>513</v>
      </c>
      <c r="G4" s="48" t="s">
        <v>514</v>
      </c>
    </row>
    <row r="5" spans="2:7" ht="16.5" thickBot="1" x14ac:dyDescent="0.3">
      <c r="B5" s="42" t="s">
        <v>504</v>
      </c>
      <c r="C5" s="47">
        <v>5</v>
      </c>
      <c r="D5" s="47">
        <v>1</v>
      </c>
      <c r="E5" s="50">
        <v>3</v>
      </c>
      <c r="F5" s="50">
        <v>1</v>
      </c>
      <c r="G5" s="50">
        <v>0</v>
      </c>
    </row>
    <row r="6" spans="2:7" ht="36.75" thickBot="1" x14ac:dyDescent="0.3">
      <c r="B6" s="49" t="s">
        <v>505</v>
      </c>
      <c r="C6" s="47">
        <v>15</v>
      </c>
      <c r="D6" s="47">
        <v>3</v>
      </c>
      <c r="E6" s="47">
        <v>11</v>
      </c>
      <c r="F6" s="47">
        <v>1</v>
      </c>
      <c r="G6" s="47">
        <v>0</v>
      </c>
    </row>
    <row r="7" spans="2:7" ht="37.5" thickBot="1" x14ac:dyDescent="0.3">
      <c r="B7" s="43" t="s">
        <v>506</v>
      </c>
      <c r="C7" s="47">
        <v>7</v>
      </c>
      <c r="D7" s="47">
        <v>6</v>
      </c>
      <c r="E7" s="47">
        <v>1</v>
      </c>
      <c r="F7" s="47">
        <v>0</v>
      </c>
      <c r="G7" s="47">
        <v>0</v>
      </c>
    </row>
    <row r="8" spans="2:7" ht="25.5" thickBot="1" x14ac:dyDescent="0.3">
      <c r="B8" s="43" t="s">
        <v>507</v>
      </c>
      <c r="C8" s="47">
        <v>6</v>
      </c>
      <c r="D8" s="47">
        <v>3</v>
      </c>
      <c r="E8" s="47">
        <v>3</v>
      </c>
      <c r="F8" s="47">
        <v>0</v>
      </c>
      <c r="G8" s="47">
        <v>0</v>
      </c>
    </row>
    <row r="9" spans="2:7" ht="37.5" thickBot="1" x14ac:dyDescent="0.3">
      <c r="B9" s="43" t="s">
        <v>508</v>
      </c>
      <c r="C9" s="47">
        <v>31</v>
      </c>
      <c r="D9" s="47">
        <v>17</v>
      </c>
      <c r="E9" s="47">
        <v>12</v>
      </c>
      <c r="F9" s="47">
        <v>1</v>
      </c>
      <c r="G9" s="54">
        <v>1</v>
      </c>
    </row>
    <row r="10" spans="2:7" ht="16.5" thickBot="1" x14ac:dyDescent="0.3">
      <c r="B10" s="43" t="s">
        <v>509</v>
      </c>
      <c r="C10" s="47">
        <v>1</v>
      </c>
      <c r="D10" s="47">
        <v>1</v>
      </c>
      <c r="E10" s="47">
        <v>0</v>
      </c>
      <c r="F10" s="47">
        <v>0</v>
      </c>
      <c r="G10" s="47">
        <v>0</v>
      </c>
    </row>
    <row r="11" spans="2:7" ht="16.5" thickBot="1" x14ac:dyDescent="0.3">
      <c r="B11" s="45" t="s">
        <v>515</v>
      </c>
      <c r="C11" s="51">
        <f>SUM(C5:C10)</f>
        <v>65</v>
      </c>
      <c r="D11" s="51">
        <f>SUM(D5:D10)</f>
        <v>31</v>
      </c>
      <c r="E11" s="51">
        <f t="shared" ref="E11:G11" si="0">SUM(E5:E10)</f>
        <v>30</v>
      </c>
      <c r="F11" s="51">
        <f t="shared" si="0"/>
        <v>3</v>
      </c>
      <c r="G11" s="51">
        <f t="shared" si="0"/>
        <v>1</v>
      </c>
    </row>
    <row r="12" spans="2:7" ht="16.5" thickBot="1" x14ac:dyDescent="0.3">
      <c r="B12" s="52" t="s">
        <v>519</v>
      </c>
      <c r="C12" s="53">
        <v>0.48</v>
      </c>
    </row>
  </sheetData>
  <sheetProtection algorithmName="SHA-512" hashValue="jUiHZSTMbKuK4ab0EAaBPKN4zFMaTC8xn7FMuCAvQTKjJtMfIcP90v3fPjeXgMHMJ6K/XUj5M69VXuRq8KYiCg==" saltValue="5rKD/dT/InfDy8+tJ3BGKA==" spinCount="100000" sheet="1" formatCells="0" formatColumns="0" formatRows="0" insertColumns="0" insertRows="0" insertHyperlinks="0" deleteColumns="0" deleteRows="0" pivotTables="0"/>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0C793-59DC-F940-88E6-5A9CBBEDBF72}">
  <dimension ref="A1:L77"/>
  <sheetViews>
    <sheetView showGridLines="0" topLeftCell="A2" zoomScale="90" zoomScaleNormal="90" workbookViewId="0">
      <pane xSplit="2" ySplit="7" topLeftCell="C67" activePane="bottomRight" state="frozen"/>
      <selection pane="topRight" activeCell="C2" sqref="C2"/>
      <selection pane="bottomLeft" activeCell="A9" sqref="A9"/>
      <selection pane="bottomRight" activeCell="C76" sqref="C76:G77"/>
    </sheetView>
  </sheetViews>
  <sheetFormatPr baseColWidth="10" defaultColWidth="11" defaultRowHeight="15.75" x14ac:dyDescent="0.25"/>
  <cols>
    <col min="1" max="1" width="7.625" style="1" customWidth="1"/>
    <col min="2" max="2" width="62" style="3" customWidth="1"/>
    <col min="3" max="3" width="16.375" style="1" customWidth="1"/>
    <col min="4" max="4" width="12.875" style="1" bestFit="1" customWidth="1"/>
    <col min="5" max="6" width="34.875" style="3" customWidth="1"/>
    <col min="7" max="8" width="11" style="2"/>
    <col min="9" max="9" width="15.375" style="26" bestFit="1" customWidth="1"/>
    <col min="10" max="10" width="16.375" style="29" customWidth="1"/>
    <col min="11" max="11" width="37.125" style="22" customWidth="1"/>
    <col min="12" max="12" width="47.125" style="22" customWidth="1"/>
    <col min="13" max="16384" width="11" style="3"/>
  </cols>
  <sheetData>
    <row r="1" spans="1:12" ht="77.099999999999994" customHeight="1" x14ac:dyDescent="0.25">
      <c r="B1" s="271" t="s">
        <v>333</v>
      </c>
      <c r="C1" s="271"/>
      <c r="D1" s="271"/>
      <c r="E1" s="271"/>
      <c r="F1" s="271"/>
      <c r="G1" s="271"/>
      <c r="H1" s="271"/>
      <c r="I1" s="271"/>
      <c r="J1" s="271"/>
      <c r="K1" s="271"/>
    </row>
    <row r="2" spans="1:12" x14ac:dyDescent="0.25">
      <c r="A2" s="272" t="s">
        <v>0</v>
      </c>
      <c r="B2" s="272"/>
      <c r="C2" s="272"/>
      <c r="D2" s="272"/>
      <c r="E2" s="272"/>
      <c r="F2" s="272"/>
      <c r="G2" s="272"/>
      <c r="H2" s="272"/>
    </row>
    <row r="3" spans="1:12" x14ac:dyDescent="0.25">
      <c r="A3" s="5" t="s">
        <v>1</v>
      </c>
      <c r="B3" s="4"/>
      <c r="C3" s="6"/>
      <c r="D3" s="6"/>
      <c r="E3" s="4"/>
      <c r="F3" s="4"/>
      <c r="G3" s="6"/>
      <c r="H3" s="6"/>
    </row>
    <row r="4" spans="1:12" x14ac:dyDescent="0.25">
      <c r="A4" s="5" t="s">
        <v>2</v>
      </c>
      <c r="B4" s="4"/>
      <c r="C4" s="6"/>
      <c r="D4" s="6"/>
      <c r="E4" s="4"/>
      <c r="F4" s="4"/>
      <c r="G4" s="6"/>
      <c r="H4" s="6"/>
    </row>
    <row r="5" spans="1:12" x14ac:dyDescent="0.25">
      <c r="A5" s="272" t="s">
        <v>334</v>
      </c>
      <c r="B5" s="272"/>
      <c r="C5" s="272"/>
      <c r="D5" s="272"/>
      <c r="E5" s="272"/>
      <c r="F5" s="272"/>
      <c r="G5" s="272"/>
      <c r="H5" s="272"/>
    </row>
    <row r="6" spans="1:12" ht="18" customHeight="1" x14ac:dyDescent="0.25">
      <c r="A6" s="272" t="s">
        <v>335</v>
      </c>
      <c r="B6" s="272"/>
      <c r="C6" s="272"/>
      <c r="D6" s="272"/>
      <c r="E6" s="272"/>
      <c r="F6" s="272"/>
      <c r="G6" s="272"/>
      <c r="H6" s="272"/>
    </row>
    <row r="7" spans="1:12" x14ac:dyDescent="0.25">
      <c r="A7" s="273" t="s">
        <v>5</v>
      </c>
      <c r="B7" s="275" t="s">
        <v>6</v>
      </c>
      <c r="C7" s="275" t="s">
        <v>7</v>
      </c>
      <c r="D7" s="275" t="s">
        <v>8</v>
      </c>
      <c r="E7" s="275" t="s">
        <v>9</v>
      </c>
      <c r="F7" s="275" t="s">
        <v>336</v>
      </c>
      <c r="G7" s="269" t="s">
        <v>10</v>
      </c>
      <c r="H7" s="269" t="s">
        <v>11</v>
      </c>
      <c r="I7" s="270" t="s">
        <v>12</v>
      </c>
      <c r="J7" s="270"/>
      <c r="K7" s="270"/>
      <c r="L7" s="270"/>
    </row>
    <row r="8" spans="1:12" x14ac:dyDescent="0.25">
      <c r="A8" s="274"/>
      <c r="B8" s="256"/>
      <c r="C8" s="256"/>
      <c r="D8" s="256"/>
      <c r="E8" s="256"/>
      <c r="F8" s="256"/>
      <c r="G8" s="205"/>
      <c r="H8" s="205"/>
      <c r="I8" s="27" t="s">
        <v>337</v>
      </c>
      <c r="J8" s="30" t="s">
        <v>15</v>
      </c>
      <c r="K8" s="23" t="s">
        <v>16</v>
      </c>
      <c r="L8" s="23" t="s">
        <v>17</v>
      </c>
    </row>
    <row r="9" spans="1:12" s="12" customFormat="1" ht="33.950000000000003" customHeight="1" x14ac:dyDescent="0.25">
      <c r="A9" s="9" t="s">
        <v>19</v>
      </c>
      <c r="B9" s="8" t="s">
        <v>20</v>
      </c>
      <c r="C9" s="9" t="s">
        <v>21</v>
      </c>
      <c r="D9" s="9" t="s">
        <v>22</v>
      </c>
      <c r="E9" s="8" t="s">
        <v>23</v>
      </c>
      <c r="F9" s="8" t="s">
        <v>25</v>
      </c>
      <c r="G9" s="10">
        <v>45414</v>
      </c>
      <c r="H9" s="11">
        <v>45596</v>
      </c>
      <c r="I9" s="36" t="s">
        <v>338</v>
      </c>
      <c r="J9" s="36">
        <v>0</v>
      </c>
      <c r="K9" s="36" t="s">
        <v>338</v>
      </c>
      <c r="L9" s="36" t="s">
        <v>338</v>
      </c>
    </row>
    <row r="10" spans="1:12" s="12" customFormat="1" ht="47.25" x14ac:dyDescent="0.25">
      <c r="A10" s="14" t="s">
        <v>26</v>
      </c>
      <c r="B10" s="13" t="s">
        <v>27</v>
      </c>
      <c r="C10" s="14" t="s">
        <v>21</v>
      </c>
      <c r="D10" s="14" t="s">
        <v>22</v>
      </c>
      <c r="E10" s="13" t="s">
        <v>28</v>
      </c>
      <c r="F10" s="13" t="s">
        <v>29</v>
      </c>
      <c r="G10" s="10">
        <v>45414</v>
      </c>
      <c r="H10" s="11">
        <v>45596</v>
      </c>
      <c r="I10" s="36" t="s">
        <v>338</v>
      </c>
      <c r="J10" s="36">
        <v>0</v>
      </c>
      <c r="K10" s="36" t="s">
        <v>338</v>
      </c>
      <c r="L10" s="36" t="s">
        <v>338</v>
      </c>
    </row>
    <row r="11" spans="1:12" s="12" customFormat="1" ht="267.75" x14ac:dyDescent="0.25">
      <c r="A11" s="14" t="s">
        <v>30</v>
      </c>
      <c r="B11" s="13" t="s">
        <v>31</v>
      </c>
      <c r="C11" s="14" t="s">
        <v>21</v>
      </c>
      <c r="D11" s="14" t="s">
        <v>32</v>
      </c>
      <c r="E11" s="13" t="s">
        <v>33</v>
      </c>
      <c r="F11" s="13" t="s">
        <v>36</v>
      </c>
      <c r="G11" s="10">
        <v>45324</v>
      </c>
      <c r="H11" s="11">
        <v>45641</v>
      </c>
      <c r="I11" s="9">
        <v>1</v>
      </c>
      <c r="J11" s="31">
        <v>0.33</v>
      </c>
      <c r="K11" s="24" t="s">
        <v>339</v>
      </c>
      <c r="L11" s="24" t="s">
        <v>340</v>
      </c>
    </row>
    <row r="12" spans="1:12" s="12" customFormat="1" ht="220.5" x14ac:dyDescent="0.25">
      <c r="A12" s="14" t="s">
        <v>37</v>
      </c>
      <c r="B12" s="13" t="s">
        <v>341</v>
      </c>
      <c r="C12" s="14" t="s">
        <v>21</v>
      </c>
      <c r="D12" s="14" t="s">
        <v>32</v>
      </c>
      <c r="E12" s="13" t="s">
        <v>33</v>
      </c>
      <c r="F12" s="13" t="s">
        <v>36</v>
      </c>
      <c r="G12" s="10">
        <v>45324</v>
      </c>
      <c r="H12" s="11">
        <v>45641</v>
      </c>
      <c r="I12" s="9">
        <v>1</v>
      </c>
      <c r="J12" s="31">
        <v>0.33</v>
      </c>
      <c r="K12" s="24" t="s">
        <v>39</v>
      </c>
      <c r="L12" s="24" t="s">
        <v>40</v>
      </c>
    </row>
    <row r="13" spans="1:12" s="12" customFormat="1" ht="189" x14ac:dyDescent="0.25">
      <c r="A13" s="9" t="s">
        <v>41</v>
      </c>
      <c r="B13" s="8" t="s">
        <v>42</v>
      </c>
      <c r="C13" s="9" t="s">
        <v>21</v>
      </c>
      <c r="D13" s="9" t="s">
        <v>43</v>
      </c>
      <c r="E13" s="8" t="s">
        <v>44</v>
      </c>
      <c r="F13" s="8" t="s">
        <v>36</v>
      </c>
      <c r="G13" s="10">
        <v>45324</v>
      </c>
      <c r="H13" s="11">
        <v>45641</v>
      </c>
      <c r="I13" s="9">
        <v>1</v>
      </c>
      <c r="J13" s="31">
        <v>0.5</v>
      </c>
      <c r="K13" s="24" t="s">
        <v>45</v>
      </c>
      <c r="L13" s="24" t="s">
        <v>46</v>
      </c>
    </row>
    <row r="14" spans="1:12" s="12" customFormat="1" ht="47.25" x14ac:dyDescent="0.25">
      <c r="A14" s="7" t="s">
        <v>48</v>
      </c>
      <c r="B14" s="8" t="s">
        <v>49</v>
      </c>
      <c r="C14" s="9" t="s">
        <v>50</v>
      </c>
      <c r="D14" s="15" t="s">
        <v>51</v>
      </c>
      <c r="E14" s="8" t="s">
        <v>52</v>
      </c>
      <c r="F14" s="8" t="s">
        <v>25</v>
      </c>
      <c r="G14" s="10">
        <v>45324</v>
      </c>
      <c r="H14" s="11">
        <v>45646</v>
      </c>
      <c r="I14" s="36" t="s">
        <v>53</v>
      </c>
      <c r="J14" s="37">
        <v>0</v>
      </c>
      <c r="K14" s="38" t="s">
        <v>54</v>
      </c>
      <c r="L14" s="38" t="s">
        <v>53</v>
      </c>
    </row>
    <row r="15" spans="1:12" s="12" customFormat="1" ht="162" customHeight="1" x14ac:dyDescent="0.25">
      <c r="A15" s="7" t="s">
        <v>55</v>
      </c>
      <c r="B15" s="8" t="s">
        <v>56</v>
      </c>
      <c r="C15" s="9" t="s">
        <v>50</v>
      </c>
      <c r="D15" s="15" t="s">
        <v>57</v>
      </c>
      <c r="E15" s="8" t="s">
        <v>58</v>
      </c>
      <c r="F15" s="8" t="s">
        <v>25</v>
      </c>
      <c r="G15" s="10">
        <v>45324</v>
      </c>
      <c r="H15" s="11">
        <v>45646</v>
      </c>
      <c r="I15" s="9">
        <v>1</v>
      </c>
      <c r="J15" s="31">
        <v>1</v>
      </c>
      <c r="K15" s="24" t="s">
        <v>59</v>
      </c>
      <c r="L15" s="24" t="s">
        <v>342</v>
      </c>
    </row>
    <row r="16" spans="1:12" s="12" customFormat="1" ht="47.25" x14ac:dyDescent="0.25">
      <c r="A16" s="7" t="s">
        <v>62</v>
      </c>
      <c r="B16" s="8" t="s">
        <v>63</v>
      </c>
      <c r="C16" s="9" t="s">
        <v>50</v>
      </c>
      <c r="D16" s="15" t="s">
        <v>64</v>
      </c>
      <c r="E16" s="8" t="s">
        <v>65</v>
      </c>
      <c r="F16" s="8" t="s">
        <v>25</v>
      </c>
      <c r="G16" s="10">
        <v>45324</v>
      </c>
      <c r="H16" s="11">
        <v>45646</v>
      </c>
      <c r="I16" s="36" t="s">
        <v>53</v>
      </c>
      <c r="J16" s="37">
        <v>0</v>
      </c>
      <c r="K16" s="38" t="s">
        <v>66</v>
      </c>
      <c r="L16" s="38" t="s">
        <v>53</v>
      </c>
    </row>
    <row r="17" spans="1:12" s="12" customFormat="1" ht="47.25" x14ac:dyDescent="0.25">
      <c r="A17" s="7" t="s">
        <v>67</v>
      </c>
      <c r="B17" s="8" t="s">
        <v>68</v>
      </c>
      <c r="C17" s="9" t="s">
        <v>50</v>
      </c>
      <c r="D17" s="15" t="s">
        <v>64</v>
      </c>
      <c r="E17" s="8" t="s">
        <v>69</v>
      </c>
      <c r="F17" s="8" t="s">
        <v>25</v>
      </c>
      <c r="G17" s="10">
        <v>45325</v>
      </c>
      <c r="H17" s="11">
        <v>45647</v>
      </c>
      <c r="I17" s="9">
        <v>0.34</v>
      </c>
      <c r="J17" s="31">
        <v>0.34</v>
      </c>
      <c r="K17" s="24" t="s">
        <v>70</v>
      </c>
      <c r="L17" s="24" t="s">
        <v>71</v>
      </c>
    </row>
    <row r="18" spans="1:12" s="12" customFormat="1" ht="63" x14ac:dyDescent="0.25">
      <c r="A18" s="7" t="s">
        <v>72</v>
      </c>
      <c r="B18" s="8" t="s">
        <v>73</v>
      </c>
      <c r="C18" s="9" t="s">
        <v>50</v>
      </c>
      <c r="D18" s="15" t="s">
        <v>64</v>
      </c>
      <c r="E18" s="8" t="s">
        <v>74</v>
      </c>
      <c r="F18" s="8" t="s">
        <v>77</v>
      </c>
      <c r="G18" s="10">
        <v>45324</v>
      </c>
      <c r="H18" s="11">
        <v>45596</v>
      </c>
      <c r="I18" s="9">
        <v>0.2</v>
      </c>
      <c r="J18" s="31">
        <v>0.2</v>
      </c>
      <c r="K18" s="24" t="s">
        <v>75</v>
      </c>
      <c r="L18" s="24" t="s">
        <v>76</v>
      </c>
    </row>
    <row r="19" spans="1:12" s="12" customFormat="1" ht="94.5" x14ac:dyDescent="0.25">
      <c r="A19" s="7" t="s">
        <v>78</v>
      </c>
      <c r="B19" s="8" t="s">
        <v>79</v>
      </c>
      <c r="C19" s="9" t="s">
        <v>50</v>
      </c>
      <c r="D19" s="15" t="s">
        <v>64</v>
      </c>
      <c r="E19" s="8" t="s">
        <v>80</v>
      </c>
      <c r="F19" s="8" t="s">
        <v>83</v>
      </c>
      <c r="G19" s="10">
        <v>45324</v>
      </c>
      <c r="H19" s="11">
        <v>45596</v>
      </c>
      <c r="I19" s="9">
        <v>0.3</v>
      </c>
      <c r="J19" s="31">
        <v>0.3</v>
      </c>
      <c r="K19" s="24" t="s">
        <v>343</v>
      </c>
      <c r="L19" s="24" t="s">
        <v>82</v>
      </c>
    </row>
    <row r="20" spans="1:12" s="12" customFormat="1" ht="283.5" x14ac:dyDescent="0.25">
      <c r="A20" s="7" t="s">
        <v>84</v>
      </c>
      <c r="B20" s="8" t="s">
        <v>85</v>
      </c>
      <c r="C20" s="9" t="s">
        <v>50</v>
      </c>
      <c r="D20" s="15" t="s">
        <v>64</v>
      </c>
      <c r="E20" s="8" t="s">
        <v>86</v>
      </c>
      <c r="F20" s="8" t="s">
        <v>25</v>
      </c>
      <c r="G20" s="10">
        <v>45313</v>
      </c>
      <c r="H20" s="11">
        <v>45657</v>
      </c>
      <c r="I20" s="9">
        <v>2</v>
      </c>
      <c r="J20" s="31">
        <v>0.66659999999999997</v>
      </c>
      <c r="K20" s="24" t="s">
        <v>344</v>
      </c>
      <c r="L20" s="24" t="s">
        <v>345</v>
      </c>
    </row>
    <row r="21" spans="1:12" s="12" customFormat="1" ht="299.25" x14ac:dyDescent="0.25">
      <c r="A21" s="262" t="s">
        <v>87</v>
      </c>
      <c r="B21" s="264" t="s">
        <v>88</v>
      </c>
      <c r="C21" s="264" t="s">
        <v>50</v>
      </c>
      <c r="D21" s="265" t="s">
        <v>89</v>
      </c>
      <c r="E21" s="264" t="s">
        <v>86</v>
      </c>
      <c r="F21" s="264" t="s">
        <v>25</v>
      </c>
      <c r="G21" s="267">
        <v>45313</v>
      </c>
      <c r="H21" s="260">
        <v>45657</v>
      </c>
      <c r="I21" s="9">
        <v>0.25</v>
      </c>
      <c r="J21" s="31">
        <v>0.25</v>
      </c>
      <c r="K21" s="24" t="s">
        <v>90</v>
      </c>
      <c r="L21" s="24" t="s">
        <v>91</v>
      </c>
    </row>
    <row r="22" spans="1:12" s="12" customFormat="1" ht="409.5" x14ac:dyDescent="0.25">
      <c r="A22" s="263"/>
      <c r="B22" s="259"/>
      <c r="C22" s="259"/>
      <c r="D22" s="266"/>
      <c r="E22" s="259"/>
      <c r="F22" s="259"/>
      <c r="G22" s="268"/>
      <c r="H22" s="261"/>
      <c r="I22" s="9">
        <v>5</v>
      </c>
      <c r="J22" s="31">
        <v>0.4</v>
      </c>
      <c r="K22" s="24" t="s">
        <v>92</v>
      </c>
      <c r="L22" s="24" t="s">
        <v>93</v>
      </c>
    </row>
    <row r="23" spans="1:12" s="12" customFormat="1" ht="31.5" x14ac:dyDescent="0.25">
      <c r="A23" s="7" t="s">
        <v>94</v>
      </c>
      <c r="B23" s="8" t="s">
        <v>95</v>
      </c>
      <c r="C23" s="9" t="s">
        <v>21</v>
      </c>
      <c r="D23" s="15" t="s">
        <v>22</v>
      </c>
      <c r="E23" s="8" t="s">
        <v>96</v>
      </c>
      <c r="F23" s="8" t="s">
        <v>97</v>
      </c>
      <c r="G23" s="10">
        <v>45168</v>
      </c>
      <c r="H23" s="10">
        <v>45280</v>
      </c>
      <c r="I23" s="36" t="s">
        <v>338</v>
      </c>
      <c r="J23" s="36">
        <v>0</v>
      </c>
      <c r="K23" s="36" t="s">
        <v>338</v>
      </c>
      <c r="L23" s="36" t="s">
        <v>338</v>
      </c>
    </row>
    <row r="24" spans="1:12" s="12" customFormat="1" ht="47.25" x14ac:dyDescent="0.25">
      <c r="A24" s="7" t="s">
        <v>98</v>
      </c>
      <c r="B24" s="8" t="s">
        <v>99</v>
      </c>
      <c r="C24" s="9" t="s">
        <v>21</v>
      </c>
      <c r="D24" s="15" t="s">
        <v>100</v>
      </c>
      <c r="E24" s="8" t="s">
        <v>101</v>
      </c>
      <c r="F24" s="8" t="s">
        <v>97</v>
      </c>
      <c r="G24" s="10">
        <v>44943</v>
      </c>
      <c r="H24" s="10">
        <v>45185</v>
      </c>
      <c r="I24" s="9" t="s">
        <v>102</v>
      </c>
      <c r="J24" s="31">
        <v>1</v>
      </c>
      <c r="K24" s="24" t="s">
        <v>102</v>
      </c>
      <c r="L24" s="24" t="s">
        <v>102</v>
      </c>
    </row>
    <row r="25" spans="1:12" s="12" customFormat="1" ht="150" customHeight="1" x14ac:dyDescent="0.25">
      <c r="A25" s="7" t="s">
        <v>103</v>
      </c>
      <c r="B25" s="8" t="s">
        <v>104</v>
      </c>
      <c r="C25" s="9" t="s">
        <v>50</v>
      </c>
      <c r="D25" s="15" t="s">
        <v>105</v>
      </c>
      <c r="E25" s="8" t="s">
        <v>106</v>
      </c>
      <c r="F25" s="8" t="s">
        <v>109</v>
      </c>
      <c r="G25" s="10">
        <v>45325</v>
      </c>
      <c r="H25" s="11">
        <v>45646</v>
      </c>
      <c r="I25" s="9">
        <v>1</v>
      </c>
      <c r="J25" s="31">
        <v>0.1</v>
      </c>
      <c r="K25" s="24" t="s">
        <v>107</v>
      </c>
      <c r="L25" s="24" t="s">
        <v>108</v>
      </c>
    </row>
    <row r="26" spans="1:12" s="12" customFormat="1" ht="110.25" x14ac:dyDescent="0.25">
      <c r="A26" s="7" t="s">
        <v>111</v>
      </c>
      <c r="B26" s="8" t="s">
        <v>112</v>
      </c>
      <c r="C26" s="9" t="s">
        <v>21</v>
      </c>
      <c r="D26" s="9" t="s">
        <v>113</v>
      </c>
      <c r="E26" s="8" t="s">
        <v>114</v>
      </c>
      <c r="F26" s="8" t="s">
        <v>117</v>
      </c>
      <c r="G26" s="10">
        <v>45323</v>
      </c>
      <c r="H26" s="10">
        <v>45657</v>
      </c>
      <c r="I26" s="9">
        <v>4</v>
      </c>
      <c r="J26" s="31">
        <v>0.66</v>
      </c>
      <c r="K26" s="24" t="s">
        <v>346</v>
      </c>
      <c r="L26" s="24" t="s">
        <v>116</v>
      </c>
    </row>
    <row r="27" spans="1:12" s="12" customFormat="1" ht="47.25" x14ac:dyDescent="0.25">
      <c r="A27" s="7" t="s">
        <v>118</v>
      </c>
      <c r="B27" s="8" t="s">
        <v>119</v>
      </c>
      <c r="C27" s="9" t="s">
        <v>21</v>
      </c>
      <c r="D27" s="9" t="s">
        <v>43</v>
      </c>
      <c r="E27" s="8" t="s">
        <v>120</v>
      </c>
      <c r="F27" s="8" t="s">
        <v>123</v>
      </c>
      <c r="G27" s="10">
        <v>45323</v>
      </c>
      <c r="H27" s="10">
        <v>45657</v>
      </c>
      <c r="I27" s="9">
        <v>1</v>
      </c>
      <c r="J27" s="31">
        <v>0.2</v>
      </c>
      <c r="K27" s="24" t="s">
        <v>121</v>
      </c>
      <c r="L27" s="24" t="s">
        <v>122</v>
      </c>
    </row>
    <row r="28" spans="1:12" s="12" customFormat="1" ht="78.75" x14ac:dyDescent="0.25">
      <c r="A28" s="7" t="s">
        <v>124</v>
      </c>
      <c r="B28" s="8" t="s">
        <v>125</v>
      </c>
      <c r="C28" s="9" t="s">
        <v>21</v>
      </c>
      <c r="D28" s="9" t="s">
        <v>43</v>
      </c>
      <c r="E28" s="8" t="s">
        <v>126</v>
      </c>
      <c r="F28" s="8" t="s">
        <v>129</v>
      </c>
      <c r="G28" s="10">
        <v>45323</v>
      </c>
      <c r="H28" s="11">
        <v>45625</v>
      </c>
      <c r="I28" s="9">
        <v>2</v>
      </c>
      <c r="J28" s="31">
        <v>1</v>
      </c>
      <c r="K28" s="24" t="s">
        <v>127</v>
      </c>
      <c r="L28" s="24" t="s">
        <v>128</v>
      </c>
    </row>
    <row r="29" spans="1:12" s="12" customFormat="1" ht="87" customHeight="1" x14ac:dyDescent="0.25">
      <c r="A29" s="7" t="s">
        <v>130</v>
      </c>
      <c r="B29" s="8" t="s">
        <v>131</v>
      </c>
      <c r="C29" s="9" t="s">
        <v>21</v>
      </c>
      <c r="D29" s="9" t="s">
        <v>43</v>
      </c>
      <c r="E29" s="8" t="s">
        <v>132</v>
      </c>
      <c r="F29" s="8" t="s">
        <v>135</v>
      </c>
      <c r="G29" s="10">
        <v>45323</v>
      </c>
      <c r="H29" s="11">
        <v>45625</v>
      </c>
      <c r="I29" s="9">
        <v>1</v>
      </c>
      <c r="J29" s="31">
        <v>0.5</v>
      </c>
      <c r="K29" s="24" t="s">
        <v>347</v>
      </c>
      <c r="L29" s="24" t="s">
        <v>348</v>
      </c>
    </row>
    <row r="30" spans="1:12" s="12" customFormat="1" ht="75.95" customHeight="1" x14ac:dyDescent="0.25">
      <c r="A30" s="7" t="s">
        <v>136</v>
      </c>
      <c r="B30" s="8" t="s">
        <v>137</v>
      </c>
      <c r="C30" s="9" t="s">
        <v>21</v>
      </c>
      <c r="D30" s="9" t="s">
        <v>32</v>
      </c>
      <c r="E30" s="8" t="s">
        <v>132</v>
      </c>
      <c r="F30" s="8" t="s">
        <v>129</v>
      </c>
      <c r="G30" s="10">
        <v>45323</v>
      </c>
      <c r="H30" s="11">
        <v>45625</v>
      </c>
      <c r="I30" s="9">
        <v>1</v>
      </c>
      <c r="J30" s="31">
        <v>0.33</v>
      </c>
      <c r="K30" s="24" t="s">
        <v>349</v>
      </c>
      <c r="L30" s="24" t="s">
        <v>348</v>
      </c>
    </row>
    <row r="31" spans="1:12" s="12" customFormat="1" ht="47.25" x14ac:dyDescent="0.25">
      <c r="A31" s="7" t="s">
        <v>139</v>
      </c>
      <c r="B31" s="8" t="s">
        <v>140</v>
      </c>
      <c r="C31" s="9" t="s">
        <v>21</v>
      </c>
      <c r="D31" s="9" t="s">
        <v>43</v>
      </c>
      <c r="E31" s="8" t="s">
        <v>132</v>
      </c>
      <c r="F31" s="8" t="s">
        <v>135</v>
      </c>
      <c r="G31" s="10">
        <v>45323</v>
      </c>
      <c r="H31" s="11">
        <v>45625</v>
      </c>
      <c r="I31" s="9">
        <v>1</v>
      </c>
      <c r="J31" s="31">
        <v>0.5</v>
      </c>
      <c r="K31" s="24" t="s">
        <v>350</v>
      </c>
      <c r="L31" s="24" t="s">
        <v>348</v>
      </c>
    </row>
    <row r="32" spans="1:12" s="12" customFormat="1" ht="78.75" x14ac:dyDescent="0.25">
      <c r="A32" s="7" t="s">
        <v>142</v>
      </c>
      <c r="B32" s="8" t="s">
        <v>143</v>
      </c>
      <c r="C32" s="9" t="s">
        <v>21</v>
      </c>
      <c r="D32" s="9" t="s">
        <v>43</v>
      </c>
      <c r="E32" s="8" t="s">
        <v>132</v>
      </c>
      <c r="F32" s="8" t="s">
        <v>145</v>
      </c>
      <c r="G32" s="10">
        <v>45323</v>
      </c>
      <c r="H32" s="11">
        <v>45625</v>
      </c>
      <c r="I32" s="9">
        <v>1</v>
      </c>
      <c r="J32" s="31">
        <v>0.5</v>
      </c>
      <c r="K32" s="24" t="s">
        <v>144</v>
      </c>
      <c r="L32" s="24" t="s">
        <v>348</v>
      </c>
    </row>
    <row r="33" spans="1:12" s="12" customFormat="1" ht="78.75" x14ac:dyDescent="0.25">
      <c r="A33" s="7" t="s">
        <v>147</v>
      </c>
      <c r="B33" s="8" t="s">
        <v>148</v>
      </c>
      <c r="C33" s="9" t="s">
        <v>50</v>
      </c>
      <c r="D33" s="9" t="s">
        <v>43</v>
      </c>
      <c r="E33" s="8" t="s">
        <v>149</v>
      </c>
      <c r="F33" s="8" t="s">
        <v>152</v>
      </c>
      <c r="G33" s="10">
        <v>45323</v>
      </c>
      <c r="H33" s="11">
        <v>45625</v>
      </c>
      <c r="I33" s="9">
        <v>0.2</v>
      </c>
      <c r="J33" s="31">
        <v>0.2</v>
      </c>
      <c r="K33" s="24" t="s">
        <v>150</v>
      </c>
      <c r="L33" s="24" t="s">
        <v>351</v>
      </c>
    </row>
    <row r="34" spans="1:12" s="12" customFormat="1" ht="78.75" x14ac:dyDescent="0.25">
      <c r="A34" s="7" t="s">
        <v>153</v>
      </c>
      <c r="B34" s="8" t="s">
        <v>154</v>
      </c>
      <c r="C34" s="9" t="s">
        <v>50</v>
      </c>
      <c r="D34" s="9" t="s">
        <v>155</v>
      </c>
      <c r="E34" s="8" t="s">
        <v>156</v>
      </c>
      <c r="F34" s="8" t="s">
        <v>152</v>
      </c>
      <c r="G34" s="10">
        <v>45323</v>
      </c>
      <c r="H34" s="11">
        <v>45625</v>
      </c>
      <c r="I34" s="9">
        <v>0.3</v>
      </c>
      <c r="J34" s="31">
        <v>0.3</v>
      </c>
      <c r="K34" s="24" t="s">
        <v>150</v>
      </c>
      <c r="L34" s="24" t="s">
        <v>352</v>
      </c>
    </row>
    <row r="35" spans="1:12" s="12" customFormat="1" ht="94.5" x14ac:dyDescent="0.25">
      <c r="A35" s="7" t="s">
        <v>158</v>
      </c>
      <c r="B35" s="8" t="s">
        <v>159</v>
      </c>
      <c r="C35" s="9" t="s">
        <v>50</v>
      </c>
      <c r="D35" s="9" t="s">
        <v>100</v>
      </c>
      <c r="E35" s="8" t="s">
        <v>160</v>
      </c>
      <c r="F35" s="8" t="s">
        <v>152</v>
      </c>
      <c r="G35" s="10">
        <v>45323</v>
      </c>
      <c r="H35" s="11">
        <v>45625</v>
      </c>
      <c r="I35" s="9">
        <v>0.2</v>
      </c>
      <c r="J35" s="31">
        <v>0.2</v>
      </c>
      <c r="K35" s="24" t="s">
        <v>150</v>
      </c>
      <c r="L35" s="24" t="s">
        <v>353</v>
      </c>
    </row>
    <row r="36" spans="1:12" s="12" customFormat="1" ht="78.75" x14ac:dyDescent="0.25">
      <c r="A36" s="7" t="s">
        <v>162</v>
      </c>
      <c r="B36" s="8" t="s">
        <v>163</v>
      </c>
      <c r="C36" s="9" t="s">
        <v>164</v>
      </c>
      <c r="D36" s="9" t="s">
        <v>22</v>
      </c>
      <c r="E36" s="8" t="s">
        <v>149</v>
      </c>
      <c r="F36" s="8" t="s">
        <v>152</v>
      </c>
      <c r="G36" s="10">
        <v>45323</v>
      </c>
      <c r="H36" s="11">
        <v>45625</v>
      </c>
      <c r="I36" s="9">
        <v>0.2</v>
      </c>
      <c r="J36" s="31">
        <v>0.2</v>
      </c>
      <c r="K36" s="24" t="s">
        <v>150</v>
      </c>
      <c r="L36" s="24" t="s">
        <v>351</v>
      </c>
    </row>
    <row r="37" spans="1:12" s="12" customFormat="1" ht="31.5" x14ac:dyDescent="0.25">
      <c r="A37" s="7" t="s">
        <v>165</v>
      </c>
      <c r="B37" s="8" t="s">
        <v>166</v>
      </c>
      <c r="C37" s="9" t="s">
        <v>50</v>
      </c>
      <c r="D37" s="9" t="s">
        <v>43</v>
      </c>
      <c r="E37" s="8" t="s">
        <v>167</v>
      </c>
      <c r="F37" s="8" t="s">
        <v>135</v>
      </c>
      <c r="G37" s="10">
        <v>45324</v>
      </c>
      <c r="H37" s="11">
        <v>45596</v>
      </c>
      <c r="I37" s="9">
        <v>0.5</v>
      </c>
      <c r="J37" s="31">
        <v>0.5</v>
      </c>
      <c r="K37" s="24" t="s">
        <v>168</v>
      </c>
      <c r="L37" s="24" t="s">
        <v>169</v>
      </c>
    </row>
    <row r="38" spans="1:12" s="12" customFormat="1" ht="63" x14ac:dyDescent="0.25">
      <c r="A38" s="7" t="s">
        <v>170</v>
      </c>
      <c r="B38" s="8" t="s">
        <v>171</v>
      </c>
      <c r="C38" s="9" t="s">
        <v>50</v>
      </c>
      <c r="D38" s="9" t="s">
        <v>32</v>
      </c>
      <c r="E38" s="8" t="s">
        <v>132</v>
      </c>
      <c r="F38" s="8" t="s">
        <v>129</v>
      </c>
      <c r="G38" s="10">
        <v>45324</v>
      </c>
      <c r="H38" s="11">
        <v>45596</v>
      </c>
      <c r="I38" s="9">
        <v>0.2</v>
      </c>
      <c r="J38" s="31">
        <v>0.2</v>
      </c>
      <c r="K38" s="24" t="s">
        <v>172</v>
      </c>
      <c r="L38" s="24" t="s">
        <v>173</v>
      </c>
    </row>
    <row r="39" spans="1:12" ht="63" x14ac:dyDescent="0.25">
      <c r="A39" s="16" t="s">
        <v>175</v>
      </c>
      <c r="B39" s="8" t="s">
        <v>176</v>
      </c>
      <c r="C39" s="9" t="s">
        <v>177</v>
      </c>
      <c r="D39" s="9" t="s">
        <v>43</v>
      </c>
      <c r="E39" s="8" t="s">
        <v>178</v>
      </c>
      <c r="F39" s="8" t="s">
        <v>181</v>
      </c>
      <c r="G39" s="10">
        <v>45294</v>
      </c>
      <c r="H39" s="11">
        <v>45642</v>
      </c>
      <c r="I39" s="33">
        <v>0.1</v>
      </c>
      <c r="J39" s="34">
        <v>0.1</v>
      </c>
      <c r="K39" s="9" t="s">
        <v>179</v>
      </c>
      <c r="L39" s="9" t="s">
        <v>180</v>
      </c>
    </row>
    <row r="40" spans="1:12" ht="157.5" x14ac:dyDescent="0.25">
      <c r="A40" s="16" t="s">
        <v>182</v>
      </c>
      <c r="B40" s="17" t="s">
        <v>183</v>
      </c>
      <c r="C40" s="18" t="s">
        <v>21</v>
      </c>
      <c r="D40" s="18" t="s">
        <v>22</v>
      </c>
      <c r="E40" s="17" t="s">
        <v>184</v>
      </c>
      <c r="F40" s="17" t="s">
        <v>187</v>
      </c>
      <c r="G40" s="19">
        <v>45323</v>
      </c>
      <c r="H40" s="20">
        <v>45657</v>
      </c>
      <c r="I40" s="9">
        <v>0.23</v>
      </c>
      <c r="J40" s="31">
        <v>0.23</v>
      </c>
      <c r="K40" s="24" t="s">
        <v>354</v>
      </c>
      <c r="L40" s="24" t="s">
        <v>355</v>
      </c>
    </row>
    <row r="41" spans="1:12" ht="47.25" x14ac:dyDescent="0.25">
      <c r="A41" s="16" t="s">
        <v>188</v>
      </c>
      <c r="B41" s="17" t="s">
        <v>189</v>
      </c>
      <c r="C41" s="18" t="s">
        <v>177</v>
      </c>
      <c r="D41" s="18" t="s">
        <v>32</v>
      </c>
      <c r="E41" s="17" t="s">
        <v>190</v>
      </c>
      <c r="F41" s="17" t="s">
        <v>193</v>
      </c>
      <c r="G41" s="19">
        <v>45306</v>
      </c>
      <c r="H41" s="20">
        <v>45471</v>
      </c>
      <c r="I41" s="9">
        <v>0.5</v>
      </c>
      <c r="J41" s="31">
        <v>0.05</v>
      </c>
      <c r="K41" s="24" t="s">
        <v>191</v>
      </c>
      <c r="L41" s="24" t="s">
        <v>192</v>
      </c>
    </row>
    <row r="42" spans="1:12" ht="78.75" x14ac:dyDescent="0.25">
      <c r="A42" s="16" t="s">
        <v>194</v>
      </c>
      <c r="B42" s="17" t="s">
        <v>195</v>
      </c>
      <c r="C42" s="18" t="s">
        <v>177</v>
      </c>
      <c r="D42" s="18" t="s">
        <v>22</v>
      </c>
      <c r="E42" s="17" t="s">
        <v>196</v>
      </c>
      <c r="F42" s="17" t="s">
        <v>193</v>
      </c>
      <c r="G42" s="19">
        <v>45327</v>
      </c>
      <c r="H42" s="20">
        <v>45471</v>
      </c>
      <c r="I42" s="33">
        <v>1</v>
      </c>
      <c r="J42" s="34">
        <v>1</v>
      </c>
      <c r="K42" s="9" t="s">
        <v>356</v>
      </c>
      <c r="L42" s="35" t="s">
        <v>198</v>
      </c>
    </row>
    <row r="43" spans="1:12" ht="63" x14ac:dyDescent="0.25">
      <c r="A43" s="16" t="s">
        <v>199</v>
      </c>
      <c r="B43" s="8" t="s">
        <v>200</v>
      </c>
      <c r="C43" s="9" t="s">
        <v>50</v>
      </c>
      <c r="D43" s="9" t="s">
        <v>22</v>
      </c>
      <c r="E43" s="8" t="s">
        <v>201</v>
      </c>
      <c r="F43" s="8" t="s">
        <v>204</v>
      </c>
      <c r="G43" s="10">
        <v>45352</v>
      </c>
      <c r="H43" s="11">
        <v>45503</v>
      </c>
      <c r="I43" s="9">
        <v>0.1</v>
      </c>
      <c r="J43" s="31">
        <v>0.1</v>
      </c>
      <c r="K43" s="24" t="s">
        <v>202</v>
      </c>
      <c r="L43" s="24" t="s">
        <v>203</v>
      </c>
    </row>
    <row r="44" spans="1:12" ht="63" x14ac:dyDescent="0.25">
      <c r="A44" s="16" t="s">
        <v>205</v>
      </c>
      <c r="B44" s="8" t="s">
        <v>206</v>
      </c>
      <c r="C44" s="9" t="s">
        <v>50</v>
      </c>
      <c r="D44" s="9" t="s">
        <v>207</v>
      </c>
      <c r="E44" s="8" t="s">
        <v>208</v>
      </c>
      <c r="F44" s="8" t="s">
        <v>211</v>
      </c>
      <c r="G44" s="10">
        <v>45322</v>
      </c>
      <c r="H44" s="10">
        <v>45657</v>
      </c>
      <c r="I44" s="9">
        <v>1</v>
      </c>
      <c r="J44" s="31">
        <v>0.25</v>
      </c>
      <c r="K44" s="24" t="s">
        <v>209</v>
      </c>
      <c r="L44" s="24" t="s">
        <v>357</v>
      </c>
    </row>
    <row r="45" spans="1:12" ht="47.25" x14ac:dyDescent="0.25">
      <c r="A45" s="16" t="s">
        <v>212</v>
      </c>
      <c r="B45" s="8" t="s">
        <v>213</v>
      </c>
      <c r="C45" s="9" t="s">
        <v>50</v>
      </c>
      <c r="D45" s="9" t="s">
        <v>207</v>
      </c>
      <c r="E45" s="8" t="s">
        <v>208</v>
      </c>
      <c r="F45" s="8" t="s">
        <v>211</v>
      </c>
      <c r="G45" s="10">
        <v>45322</v>
      </c>
      <c r="H45" s="10">
        <v>45657</v>
      </c>
      <c r="I45" s="9">
        <v>1</v>
      </c>
      <c r="J45" s="31">
        <v>0.25</v>
      </c>
      <c r="K45" s="24" t="s">
        <v>214</v>
      </c>
      <c r="L45" s="24" t="s">
        <v>215</v>
      </c>
    </row>
    <row r="46" spans="1:12" s="12" customFormat="1" ht="47.25" x14ac:dyDescent="0.25">
      <c r="A46" s="16" t="s">
        <v>216</v>
      </c>
      <c r="B46" s="8" t="s">
        <v>217</v>
      </c>
      <c r="C46" s="9" t="s">
        <v>50</v>
      </c>
      <c r="D46" s="9" t="s">
        <v>22</v>
      </c>
      <c r="E46" s="8" t="s">
        <v>201</v>
      </c>
      <c r="F46" s="8" t="s">
        <v>211</v>
      </c>
      <c r="G46" s="10">
        <v>45292</v>
      </c>
      <c r="H46" s="11">
        <v>45322</v>
      </c>
      <c r="I46" s="9">
        <v>1</v>
      </c>
      <c r="J46" s="31">
        <v>1</v>
      </c>
      <c r="K46" s="24" t="s">
        <v>218</v>
      </c>
      <c r="L46" s="24" t="s">
        <v>215</v>
      </c>
    </row>
    <row r="47" spans="1:12" s="12" customFormat="1" ht="47.25" x14ac:dyDescent="0.25">
      <c r="A47" s="16" t="s">
        <v>219</v>
      </c>
      <c r="B47" s="8" t="s">
        <v>220</v>
      </c>
      <c r="C47" s="9" t="s">
        <v>50</v>
      </c>
      <c r="D47" s="9" t="s">
        <v>207</v>
      </c>
      <c r="E47" s="8" t="s">
        <v>208</v>
      </c>
      <c r="F47" s="8" t="s">
        <v>211</v>
      </c>
      <c r="G47" s="10">
        <v>45322</v>
      </c>
      <c r="H47" s="10">
        <v>45657</v>
      </c>
      <c r="I47" s="9">
        <v>1</v>
      </c>
      <c r="J47" s="31">
        <v>0.25</v>
      </c>
      <c r="K47" s="24" t="s">
        <v>221</v>
      </c>
      <c r="L47" s="24" t="s">
        <v>222</v>
      </c>
    </row>
    <row r="48" spans="1:12" s="12" customFormat="1" ht="47.25" x14ac:dyDescent="0.25">
      <c r="A48" s="7" t="s">
        <v>223</v>
      </c>
      <c r="B48" s="21" t="s">
        <v>224</v>
      </c>
      <c r="C48" s="9" t="s">
        <v>164</v>
      </c>
      <c r="D48" s="9" t="s">
        <v>51</v>
      </c>
      <c r="E48" s="8" t="s">
        <v>201</v>
      </c>
      <c r="F48" s="8" t="s">
        <v>227</v>
      </c>
      <c r="G48" s="10">
        <v>45323</v>
      </c>
      <c r="H48" s="11">
        <v>45412</v>
      </c>
      <c r="I48" s="9">
        <v>1</v>
      </c>
      <c r="J48" s="31">
        <v>1</v>
      </c>
      <c r="K48" s="24" t="s">
        <v>358</v>
      </c>
      <c r="L48" s="24" t="s">
        <v>226</v>
      </c>
    </row>
    <row r="49" spans="1:12" s="12" customFormat="1" ht="220.5" x14ac:dyDescent="0.25">
      <c r="A49" s="7" t="s">
        <v>228</v>
      </c>
      <c r="B49" s="21" t="s">
        <v>229</v>
      </c>
      <c r="C49" s="9" t="s">
        <v>164</v>
      </c>
      <c r="D49" s="9" t="s">
        <v>32</v>
      </c>
      <c r="E49" s="8" t="s">
        <v>208</v>
      </c>
      <c r="F49" s="8" t="s">
        <v>227</v>
      </c>
      <c r="G49" s="10">
        <v>45323</v>
      </c>
      <c r="H49" s="11">
        <v>45534</v>
      </c>
      <c r="I49" s="9">
        <v>0.5</v>
      </c>
      <c r="J49" s="31">
        <v>0.5</v>
      </c>
      <c r="K49" s="24" t="s">
        <v>230</v>
      </c>
      <c r="L49" s="24" t="s">
        <v>231</v>
      </c>
    </row>
    <row r="50" spans="1:12" s="12" customFormat="1" ht="110.25" x14ac:dyDescent="0.25">
      <c r="A50" s="7" t="s">
        <v>232</v>
      </c>
      <c r="B50" s="8" t="s">
        <v>233</v>
      </c>
      <c r="C50" s="9" t="s">
        <v>50</v>
      </c>
      <c r="D50" s="9" t="s">
        <v>234</v>
      </c>
      <c r="E50" s="8" t="s">
        <v>235</v>
      </c>
      <c r="F50" s="8" t="s">
        <v>238</v>
      </c>
      <c r="G50" s="10">
        <v>45293</v>
      </c>
      <c r="H50" s="11">
        <v>45657</v>
      </c>
      <c r="I50" s="9">
        <v>4</v>
      </c>
      <c r="J50" s="31">
        <v>0.33</v>
      </c>
      <c r="K50" s="24" t="s">
        <v>236</v>
      </c>
      <c r="L50" s="24" t="s">
        <v>237</v>
      </c>
    </row>
    <row r="51" spans="1:12" s="12" customFormat="1" ht="204.75" x14ac:dyDescent="0.25">
      <c r="A51" s="7" t="s">
        <v>239</v>
      </c>
      <c r="B51" s="8" t="s">
        <v>240</v>
      </c>
      <c r="C51" s="9" t="s">
        <v>241</v>
      </c>
      <c r="D51" s="9" t="s">
        <v>207</v>
      </c>
      <c r="E51" s="8" t="s">
        <v>242</v>
      </c>
      <c r="F51" s="8" t="s">
        <v>245</v>
      </c>
      <c r="G51" s="10">
        <v>45323</v>
      </c>
      <c r="H51" s="11">
        <v>45656</v>
      </c>
      <c r="I51" s="9">
        <v>1</v>
      </c>
      <c r="J51" s="31">
        <v>0.25</v>
      </c>
      <c r="K51" s="24" t="s">
        <v>359</v>
      </c>
      <c r="L51" s="24" t="s">
        <v>244</v>
      </c>
    </row>
    <row r="52" spans="1:12" s="12" customFormat="1" ht="47.25" x14ac:dyDescent="0.25">
      <c r="A52" s="7" t="s">
        <v>246</v>
      </c>
      <c r="B52" s="8" t="s">
        <v>247</v>
      </c>
      <c r="C52" s="9" t="s">
        <v>50</v>
      </c>
      <c r="D52" s="9" t="s">
        <v>22</v>
      </c>
      <c r="E52" s="8" t="s">
        <v>248</v>
      </c>
      <c r="F52" s="8" t="s">
        <v>245</v>
      </c>
      <c r="G52" s="10">
        <v>45447</v>
      </c>
      <c r="H52" s="11">
        <v>45625</v>
      </c>
      <c r="I52" s="36" t="s">
        <v>338</v>
      </c>
      <c r="J52" s="36">
        <v>0</v>
      </c>
      <c r="K52" s="36" t="s">
        <v>338</v>
      </c>
      <c r="L52" s="36" t="s">
        <v>338</v>
      </c>
    </row>
    <row r="53" spans="1:12" s="12" customFormat="1" ht="78.75" x14ac:dyDescent="0.25">
      <c r="A53" s="7" t="s">
        <v>249</v>
      </c>
      <c r="B53" s="8" t="s">
        <v>250</v>
      </c>
      <c r="C53" s="9" t="s">
        <v>50</v>
      </c>
      <c r="D53" s="9" t="s">
        <v>251</v>
      </c>
      <c r="E53" s="8" t="s">
        <v>252</v>
      </c>
      <c r="F53" s="8" t="s">
        <v>255</v>
      </c>
      <c r="G53" s="10">
        <v>45323</v>
      </c>
      <c r="H53" s="11">
        <v>45412</v>
      </c>
      <c r="I53" s="9">
        <v>1</v>
      </c>
      <c r="J53" s="31">
        <v>1</v>
      </c>
      <c r="K53" s="24" t="s">
        <v>253</v>
      </c>
      <c r="L53" s="24" t="s">
        <v>254</v>
      </c>
    </row>
    <row r="54" spans="1:12" s="12" customFormat="1" ht="75" customHeight="1" x14ac:dyDescent="0.25">
      <c r="A54" s="7" t="s">
        <v>256</v>
      </c>
      <c r="B54" s="8" t="s">
        <v>257</v>
      </c>
      <c r="C54" s="9" t="s">
        <v>50</v>
      </c>
      <c r="D54" s="15">
        <v>1</v>
      </c>
      <c r="E54" s="8" t="s">
        <v>258</v>
      </c>
      <c r="F54" s="8" t="s">
        <v>261</v>
      </c>
      <c r="G54" s="10">
        <v>45306</v>
      </c>
      <c r="H54" s="11">
        <v>45565</v>
      </c>
      <c r="I54" s="9">
        <v>0.3</v>
      </c>
      <c r="J54" s="31">
        <v>0.3</v>
      </c>
      <c r="K54" s="24" t="s">
        <v>259</v>
      </c>
      <c r="L54" s="24" t="s">
        <v>260</v>
      </c>
    </row>
    <row r="55" spans="1:12" s="12" customFormat="1" ht="189" x14ac:dyDescent="0.25">
      <c r="A55" s="7" t="s">
        <v>262</v>
      </c>
      <c r="B55" s="8" t="s">
        <v>263</v>
      </c>
      <c r="C55" s="9" t="s">
        <v>50</v>
      </c>
      <c r="D55" s="15">
        <v>1</v>
      </c>
      <c r="E55" s="8" t="s">
        <v>69</v>
      </c>
      <c r="F55" s="8" t="s">
        <v>255</v>
      </c>
      <c r="G55" s="10">
        <v>45323</v>
      </c>
      <c r="H55" s="11">
        <v>45625</v>
      </c>
      <c r="I55" s="9">
        <v>0.33</v>
      </c>
      <c r="J55" s="31">
        <v>0.33</v>
      </c>
      <c r="K55" s="24" t="s">
        <v>264</v>
      </c>
      <c r="L55" s="24" t="s">
        <v>265</v>
      </c>
    </row>
    <row r="56" spans="1:12" s="12" customFormat="1" ht="94.5" x14ac:dyDescent="0.25">
      <c r="A56" s="7" t="s">
        <v>266</v>
      </c>
      <c r="B56" s="8" t="s">
        <v>267</v>
      </c>
      <c r="C56" s="9" t="s">
        <v>50</v>
      </c>
      <c r="D56" s="9" t="s">
        <v>22</v>
      </c>
      <c r="E56" s="8" t="s">
        <v>268</v>
      </c>
      <c r="F56" s="8" t="s">
        <v>255</v>
      </c>
      <c r="G56" s="10">
        <v>45306</v>
      </c>
      <c r="H56" s="11">
        <v>45504</v>
      </c>
      <c r="I56" s="9">
        <v>1</v>
      </c>
      <c r="J56" s="31">
        <v>1</v>
      </c>
      <c r="K56" s="24" t="s">
        <v>269</v>
      </c>
      <c r="L56" s="24" t="s">
        <v>270</v>
      </c>
    </row>
    <row r="57" spans="1:12" s="12" customFormat="1" ht="89.1" customHeight="1" x14ac:dyDescent="0.25">
      <c r="A57" s="7" t="s">
        <v>271</v>
      </c>
      <c r="B57" s="8" t="s">
        <v>272</v>
      </c>
      <c r="C57" s="9" t="s">
        <v>21</v>
      </c>
      <c r="D57" s="9" t="s">
        <v>251</v>
      </c>
      <c r="E57" s="8" t="s">
        <v>273</v>
      </c>
      <c r="F57" s="8" t="s">
        <v>255</v>
      </c>
      <c r="G57" s="10">
        <v>45306</v>
      </c>
      <c r="H57" s="11">
        <v>45470</v>
      </c>
      <c r="I57" s="9">
        <v>0.3</v>
      </c>
      <c r="J57" s="31">
        <v>0.3</v>
      </c>
      <c r="K57" s="24" t="s">
        <v>274</v>
      </c>
      <c r="L57" s="24" t="s">
        <v>360</v>
      </c>
    </row>
    <row r="58" spans="1:12" s="12" customFormat="1" ht="47.25" x14ac:dyDescent="0.25">
      <c r="A58" s="7" t="s">
        <v>276</v>
      </c>
      <c r="B58" s="8" t="s">
        <v>277</v>
      </c>
      <c r="C58" s="9" t="s">
        <v>21</v>
      </c>
      <c r="D58" s="9" t="s">
        <v>43</v>
      </c>
      <c r="E58" s="8" t="s">
        <v>278</v>
      </c>
      <c r="F58" s="8" t="s">
        <v>279</v>
      </c>
      <c r="G58" s="10">
        <v>45414</v>
      </c>
      <c r="H58" s="11">
        <v>45596</v>
      </c>
      <c r="I58" s="36" t="s">
        <v>338</v>
      </c>
      <c r="J58" s="36">
        <v>0</v>
      </c>
      <c r="K58" s="36" t="s">
        <v>338</v>
      </c>
      <c r="L58" s="36" t="s">
        <v>338</v>
      </c>
    </row>
    <row r="59" spans="1:12" s="12" customFormat="1" ht="78.95" customHeight="1" x14ac:dyDescent="0.25">
      <c r="A59" s="7" t="s">
        <v>280</v>
      </c>
      <c r="B59" s="8" t="s">
        <v>281</v>
      </c>
      <c r="C59" s="9" t="s">
        <v>21</v>
      </c>
      <c r="D59" s="9" t="s">
        <v>251</v>
      </c>
      <c r="E59" s="8" t="s">
        <v>252</v>
      </c>
      <c r="F59" s="8" t="s">
        <v>284</v>
      </c>
      <c r="G59" s="10">
        <v>45324</v>
      </c>
      <c r="H59" s="11">
        <v>45596</v>
      </c>
      <c r="I59" s="9">
        <v>0.3</v>
      </c>
      <c r="J59" s="31">
        <v>0.3</v>
      </c>
      <c r="K59" s="24" t="s">
        <v>361</v>
      </c>
      <c r="L59" s="24" t="s">
        <v>283</v>
      </c>
    </row>
    <row r="60" spans="1:12" s="12" customFormat="1" ht="31.5" x14ac:dyDescent="0.25">
      <c r="A60" s="7" t="s">
        <v>285</v>
      </c>
      <c r="B60" s="8" t="s">
        <v>286</v>
      </c>
      <c r="C60" s="9" t="s">
        <v>21</v>
      </c>
      <c r="D60" s="9" t="s">
        <v>251</v>
      </c>
      <c r="E60" s="8" t="s">
        <v>287</v>
      </c>
      <c r="F60" s="8" t="s">
        <v>135</v>
      </c>
      <c r="G60" s="10">
        <v>45414</v>
      </c>
      <c r="H60" s="11">
        <v>45596</v>
      </c>
      <c r="I60" s="36" t="s">
        <v>338</v>
      </c>
      <c r="J60" s="36">
        <v>0</v>
      </c>
      <c r="K60" s="36" t="s">
        <v>338</v>
      </c>
      <c r="L60" s="36" t="s">
        <v>338</v>
      </c>
    </row>
    <row r="61" spans="1:12" s="12" customFormat="1" ht="94.5" x14ac:dyDescent="0.25">
      <c r="A61" s="7" t="s">
        <v>288</v>
      </c>
      <c r="B61" s="8" t="s">
        <v>289</v>
      </c>
      <c r="C61" s="9" t="s">
        <v>21</v>
      </c>
      <c r="D61" s="9" t="s">
        <v>251</v>
      </c>
      <c r="E61" s="8" t="s">
        <v>290</v>
      </c>
      <c r="F61" s="8" t="s">
        <v>255</v>
      </c>
      <c r="G61" s="10">
        <v>45306</v>
      </c>
      <c r="H61" s="11">
        <v>45596</v>
      </c>
      <c r="I61" s="9">
        <v>0.3</v>
      </c>
      <c r="J61" s="31">
        <v>0.3</v>
      </c>
      <c r="K61" s="24" t="s">
        <v>362</v>
      </c>
      <c r="L61" s="24" t="s">
        <v>192</v>
      </c>
    </row>
    <row r="62" spans="1:12" s="12" customFormat="1" ht="78.75" x14ac:dyDescent="0.25">
      <c r="A62" s="7" t="s">
        <v>292</v>
      </c>
      <c r="B62" s="8" t="s">
        <v>293</v>
      </c>
      <c r="C62" s="9" t="s">
        <v>21</v>
      </c>
      <c r="D62" s="15">
        <v>1</v>
      </c>
      <c r="E62" s="8" t="s">
        <v>287</v>
      </c>
      <c r="F62" s="8" t="s">
        <v>255</v>
      </c>
      <c r="G62" s="10">
        <v>45306</v>
      </c>
      <c r="H62" s="11">
        <v>45596</v>
      </c>
      <c r="I62" s="9">
        <v>0.3</v>
      </c>
      <c r="J62" s="31">
        <v>0.3</v>
      </c>
      <c r="K62" s="24" t="s">
        <v>294</v>
      </c>
      <c r="L62" s="24" t="s">
        <v>363</v>
      </c>
    </row>
    <row r="63" spans="1:12" s="12" customFormat="1" ht="63" x14ac:dyDescent="0.25">
      <c r="A63" s="7" t="s">
        <v>296</v>
      </c>
      <c r="B63" s="8" t="s">
        <v>297</v>
      </c>
      <c r="C63" s="9" t="s">
        <v>21</v>
      </c>
      <c r="D63" s="15" t="s">
        <v>251</v>
      </c>
      <c r="E63" s="8" t="s">
        <v>298</v>
      </c>
      <c r="F63" s="8" t="s">
        <v>301</v>
      </c>
      <c r="G63" s="10">
        <v>45324</v>
      </c>
      <c r="H63" s="11">
        <v>45534</v>
      </c>
      <c r="I63" s="9">
        <v>0.1</v>
      </c>
      <c r="J63" s="31">
        <v>0.1</v>
      </c>
      <c r="K63" s="24" t="s">
        <v>364</v>
      </c>
      <c r="L63" s="24" t="s">
        <v>300</v>
      </c>
    </row>
    <row r="64" spans="1:12" s="12" customFormat="1" ht="31.5" x14ac:dyDescent="0.25">
      <c r="A64" s="7" t="s">
        <v>302</v>
      </c>
      <c r="B64" s="8" t="s">
        <v>303</v>
      </c>
      <c r="C64" s="9" t="s">
        <v>21</v>
      </c>
      <c r="D64" s="9" t="s">
        <v>43</v>
      </c>
      <c r="E64" s="8" t="s">
        <v>304</v>
      </c>
      <c r="F64" s="8" t="s">
        <v>301</v>
      </c>
      <c r="G64" s="10">
        <v>45547</v>
      </c>
      <c r="H64" s="11">
        <v>45565</v>
      </c>
      <c r="I64" s="36" t="s">
        <v>338</v>
      </c>
      <c r="J64" s="36">
        <v>0</v>
      </c>
      <c r="K64" s="36" t="s">
        <v>338</v>
      </c>
      <c r="L64" s="36" t="s">
        <v>338</v>
      </c>
    </row>
    <row r="65" spans="1:12" s="12" customFormat="1" ht="47.25" x14ac:dyDescent="0.25">
      <c r="A65" s="7" t="s">
        <v>305</v>
      </c>
      <c r="B65" s="8" t="s">
        <v>306</v>
      </c>
      <c r="C65" s="9" t="s">
        <v>21</v>
      </c>
      <c r="D65" s="9" t="s">
        <v>32</v>
      </c>
      <c r="E65" s="8" t="s">
        <v>304</v>
      </c>
      <c r="F65" s="8" t="s">
        <v>309</v>
      </c>
      <c r="G65" s="10">
        <v>45324</v>
      </c>
      <c r="H65" s="11">
        <v>45625</v>
      </c>
      <c r="I65" s="9">
        <v>1</v>
      </c>
      <c r="J65" s="31">
        <v>0.33</v>
      </c>
      <c r="K65" s="24" t="s">
        <v>365</v>
      </c>
      <c r="L65" s="24" t="s">
        <v>308</v>
      </c>
    </row>
    <row r="66" spans="1:12" s="12" customFormat="1" ht="126" x14ac:dyDescent="0.25">
      <c r="A66" s="7" t="s">
        <v>310</v>
      </c>
      <c r="B66" s="8" t="s">
        <v>311</v>
      </c>
      <c r="C66" s="9" t="s">
        <v>21</v>
      </c>
      <c r="D66" s="9" t="s">
        <v>43</v>
      </c>
      <c r="E66" s="8" t="s">
        <v>304</v>
      </c>
      <c r="F66" s="8" t="s">
        <v>301</v>
      </c>
      <c r="G66" s="10">
        <v>45353</v>
      </c>
      <c r="H66" s="11">
        <v>45596</v>
      </c>
      <c r="I66" s="9">
        <v>1</v>
      </c>
      <c r="J66" s="31">
        <v>0.5</v>
      </c>
      <c r="K66" s="24" t="s">
        <v>312</v>
      </c>
      <c r="L66" s="24" t="s">
        <v>313</v>
      </c>
    </row>
    <row r="67" spans="1:12" s="12" customFormat="1" ht="65.099999999999994" customHeight="1" x14ac:dyDescent="0.25">
      <c r="A67" s="7" t="s">
        <v>314</v>
      </c>
      <c r="B67" s="8" t="s">
        <v>315</v>
      </c>
      <c r="C67" s="9" t="s">
        <v>21</v>
      </c>
      <c r="D67" s="9" t="s">
        <v>22</v>
      </c>
      <c r="E67" s="8" t="s">
        <v>316</v>
      </c>
      <c r="F67" s="8" t="s">
        <v>255</v>
      </c>
      <c r="G67" s="10">
        <v>45306</v>
      </c>
      <c r="H67" s="11">
        <v>45471</v>
      </c>
      <c r="I67" s="9">
        <v>0.3</v>
      </c>
      <c r="J67" s="31">
        <v>0.3</v>
      </c>
      <c r="K67" s="24" t="s">
        <v>317</v>
      </c>
      <c r="L67" s="24" t="s">
        <v>318</v>
      </c>
    </row>
    <row r="68" spans="1:12" s="12" customFormat="1" ht="31.5" x14ac:dyDescent="0.25">
      <c r="A68" s="7" t="s">
        <v>319</v>
      </c>
      <c r="B68" s="8" t="s">
        <v>320</v>
      </c>
      <c r="C68" s="9" t="s">
        <v>21</v>
      </c>
      <c r="D68" s="9">
        <v>1</v>
      </c>
      <c r="E68" s="8" t="s">
        <v>69</v>
      </c>
      <c r="F68" s="8" t="s">
        <v>321</v>
      </c>
      <c r="G68" s="10">
        <v>45475</v>
      </c>
      <c r="H68" s="11">
        <v>45642</v>
      </c>
      <c r="I68" s="36" t="s">
        <v>338</v>
      </c>
      <c r="J68" s="36">
        <v>0</v>
      </c>
      <c r="K68" s="36" t="s">
        <v>338</v>
      </c>
      <c r="L68" s="36" t="s">
        <v>338</v>
      </c>
    </row>
    <row r="69" spans="1:12" s="12" customFormat="1" ht="95.1" customHeight="1" x14ac:dyDescent="0.25">
      <c r="A69" s="7" t="s">
        <v>322</v>
      </c>
      <c r="B69" s="8" t="s">
        <v>323</v>
      </c>
      <c r="C69" s="9" t="s">
        <v>21</v>
      </c>
      <c r="D69" s="9" t="s">
        <v>22</v>
      </c>
      <c r="E69" s="8" t="s">
        <v>324</v>
      </c>
      <c r="F69" s="8" t="s">
        <v>321</v>
      </c>
      <c r="G69" s="10">
        <v>45352</v>
      </c>
      <c r="H69" s="11">
        <v>45632</v>
      </c>
      <c r="I69" s="9">
        <v>0.33</v>
      </c>
      <c r="J69" s="31">
        <v>0.33</v>
      </c>
      <c r="K69" s="24" t="s">
        <v>366</v>
      </c>
      <c r="L69" s="24" t="s">
        <v>326</v>
      </c>
    </row>
    <row r="70" spans="1:12" s="12" customFormat="1" ht="63" x14ac:dyDescent="0.25">
      <c r="A70" s="7" t="s">
        <v>328</v>
      </c>
      <c r="B70" s="8" t="s">
        <v>329</v>
      </c>
      <c r="C70" s="9" t="s">
        <v>50</v>
      </c>
      <c r="D70" s="9" t="s">
        <v>32</v>
      </c>
      <c r="E70" s="8" t="s">
        <v>330</v>
      </c>
      <c r="F70" s="8" t="s">
        <v>301</v>
      </c>
      <c r="G70" s="10">
        <v>45383</v>
      </c>
      <c r="H70" s="11">
        <v>45625</v>
      </c>
      <c r="I70" s="9">
        <v>3</v>
      </c>
      <c r="J70" s="31">
        <v>1</v>
      </c>
      <c r="K70" s="24" t="s">
        <v>331</v>
      </c>
      <c r="L70" s="24" t="s">
        <v>332</v>
      </c>
    </row>
    <row r="71" spans="1:12" x14ac:dyDescent="0.25">
      <c r="I71" s="28"/>
      <c r="J71" s="32">
        <f>+AVERAGE(J9:J70)</f>
        <v>0.36139677419354832</v>
      </c>
      <c r="K71" s="25"/>
      <c r="L71" s="25"/>
    </row>
    <row r="76" spans="1:12" x14ac:dyDescent="0.25">
      <c r="B76" s="3" t="s">
        <v>367</v>
      </c>
      <c r="C76" s="1" t="s">
        <v>368</v>
      </c>
      <c r="D76" s="3" t="s">
        <v>369</v>
      </c>
      <c r="E76" s="3" t="s">
        <v>370</v>
      </c>
      <c r="F76" s="3" t="s">
        <v>371</v>
      </c>
    </row>
    <row r="77" spans="1:12" x14ac:dyDescent="0.25">
      <c r="C77" s="1">
        <v>62</v>
      </c>
      <c r="D77" s="1">
        <v>52</v>
      </c>
      <c r="E77" s="39">
        <v>0.43</v>
      </c>
      <c r="F77" s="39">
        <v>0.37</v>
      </c>
    </row>
  </sheetData>
  <autoFilter ref="A8:H9" xr:uid="{52F5DA89-31AF-7746-A60F-EBED39FC68AE}"/>
  <mergeCells count="21">
    <mergeCell ref="G7:G8"/>
    <mergeCell ref="H7:H8"/>
    <mergeCell ref="I7:L7"/>
    <mergeCell ref="B1:K1"/>
    <mergeCell ref="A2:H2"/>
    <mergeCell ref="A5:H5"/>
    <mergeCell ref="A6:H6"/>
    <mergeCell ref="A7:A8"/>
    <mergeCell ref="B7:B8"/>
    <mergeCell ref="C7:C8"/>
    <mergeCell ref="D7:D8"/>
    <mergeCell ref="E7:E8"/>
    <mergeCell ref="F7:F8"/>
    <mergeCell ref="H21:H22"/>
    <mergeCell ref="A21:A22"/>
    <mergeCell ref="B21:B22"/>
    <mergeCell ref="C21:C22"/>
    <mergeCell ref="D21:D22"/>
    <mergeCell ref="E21:E22"/>
    <mergeCell ref="F21:F22"/>
    <mergeCell ref="G21:G22"/>
  </mergeCells>
  <hyperlinks>
    <hyperlink ref="L42" r:id="rId1" xr:uid="{FC464D4C-F8FE-444B-902C-A6765D419544}"/>
  </hyperlink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150D2-78C0-3C4B-8CD2-0BA528B70CD5}">
  <dimension ref="C3:G4"/>
  <sheetViews>
    <sheetView workbookViewId="0">
      <selection activeCell="C3" sqref="C3:F4"/>
    </sheetView>
  </sheetViews>
  <sheetFormatPr baseColWidth="10" defaultColWidth="11" defaultRowHeight="15.75" x14ac:dyDescent="0.25"/>
  <cols>
    <col min="3" max="3" width="16.375" bestFit="1" customWidth="1"/>
    <col min="4" max="4" width="28.375" bestFit="1" customWidth="1"/>
    <col min="5" max="5" width="25" bestFit="1" customWidth="1"/>
    <col min="6" max="6" width="40.5" bestFit="1" customWidth="1"/>
  </cols>
  <sheetData>
    <row r="3" spans="3:7" x14ac:dyDescent="0.25">
      <c r="C3" s="40" t="s">
        <v>368</v>
      </c>
      <c r="D3" s="40" t="s">
        <v>369</v>
      </c>
      <c r="E3" s="40" t="s">
        <v>370</v>
      </c>
      <c r="F3" s="40" t="s">
        <v>371</v>
      </c>
      <c r="G3" s="2"/>
    </row>
    <row r="4" spans="3:7" x14ac:dyDescent="0.25">
      <c r="C4" s="40">
        <v>62</v>
      </c>
      <c r="D4" s="40">
        <v>52</v>
      </c>
      <c r="E4" s="41">
        <v>0.43</v>
      </c>
      <c r="F4" s="41">
        <v>0.37</v>
      </c>
      <c r="G4"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PTEP 2024</vt:lpstr>
      <vt:lpstr>Hoja1</vt:lpstr>
      <vt:lpstr>Porcentaje cumplimiento</vt:lpstr>
      <vt:lpstr>Hoja2</vt:lpstr>
      <vt:lpstr>'PTEP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Cindy Johana Orjuela Rodriguez</dc:creator>
  <cp:keywords/>
  <dc:description/>
  <cp:lastModifiedBy>Cindy Carolina Bernal Londono</cp:lastModifiedBy>
  <cp:revision/>
  <dcterms:created xsi:type="dcterms:W3CDTF">2024-05-06T04:11:37Z</dcterms:created>
  <dcterms:modified xsi:type="dcterms:W3CDTF">2024-09-13T18:20:34Z</dcterms:modified>
  <cp:category/>
  <cp:contentStatus/>
</cp:coreProperties>
</file>