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F:\001. MINTIC 2025\PES PEI\PUBLICACIONES\PUBLICACIONES 1T\"/>
    </mc:Choice>
  </mc:AlternateContent>
  <xr:revisionPtr revIDLastSave="0" documentId="8_{78EE9162-D40E-4AAF-BA51-3024695561C9}" xr6:coauthVersionLast="47" xr6:coauthVersionMax="47" xr10:uidLastSave="{00000000-0000-0000-0000-000000000000}"/>
  <bookViews>
    <workbookView xWindow="-108" yWindow="-108" windowWidth="23256" windowHeight="12456" xr2:uid="{37E8786D-503B-4002-99EF-ACB0245F1C60}"/>
  </bookViews>
  <sheets>
    <sheet name="PEI 1T 2025" sheetId="4" r:id="rId1"/>
    <sheet name="conv" sheetId="2" r:id="rId2"/>
    <sheet name="hist modif" sheetId="3" r:id="rId3"/>
  </sheets>
  <externalReferences>
    <externalReference r:id="rId4"/>
    <externalReference r:id="rId5"/>
    <externalReference r:id="rId6"/>
  </externalReferences>
  <definedNames>
    <definedName name="_xlnm._FilterDatabase" localSheetId="0" hidden="1">'PEI 1T 2025'!$A$8:$BD$8</definedName>
    <definedName name="AF" localSheetId="0">#REF!</definedName>
    <definedName name="AF">#REF!</definedName>
    <definedName name="AFFFMM" localSheetId="0">#REF!</definedName>
    <definedName name="AFFFMM">#REF!</definedName>
    <definedName name="AFOCHO" localSheetId="0">#REF!</definedName>
    <definedName name="AFOCHO">#REF!</definedName>
    <definedName name="AFPONAL" localSheetId="0">#REF!</definedName>
    <definedName name="AFPONAL">#REF!</definedName>
    <definedName name="AI" localSheetId="0">#REF!</definedName>
    <definedName name="AI">#REF!</definedName>
    <definedName name="AMFFMM" localSheetId="0">#REF!</definedName>
    <definedName name="AMFFMM">#REF!</definedName>
    <definedName name="AMOCHO" localSheetId="0">#REF!</definedName>
    <definedName name="AMOCHO">#REF!</definedName>
    <definedName name="AMPONAL" localSheetId="0">#REF!</definedName>
    <definedName name="AMPONAL">#REF!</definedName>
    <definedName name="AMYC" localSheetId="0">#REF!</definedName>
    <definedName name="AMYC">#REF!</definedName>
    <definedName name="AMYM" localSheetId="0">#REF!</definedName>
    <definedName name="AMYM">#REF!</definedName>
    <definedName name="AP" localSheetId="0">#REF!</definedName>
    <definedName name="AP">#REF!</definedName>
    <definedName name="_xlnm.Print_Area" localSheetId="0">'PEI 1T 2025'!$A$1:$BD$109</definedName>
    <definedName name="areas_f">[1]enunciados!$A$4:$A$9</definedName>
    <definedName name="AS" localSheetId="0">#REF!</definedName>
    <definedName name="AS">#REF!</definedName>
    <definedName name="B" localSheetId="0">#REF!</definedName>
    <definedName name="B">#REF!</definedName>
    <definedName name="CGI" localSheetId="0">#REF!</definedName>
    <definedName name="CGI">#REF!</definedName>
    <definedName name="CGMYC" localSheetId="0">#REF!</definedName>
    <definedName name="CGMYC">#REF!</definedName>
    <definedName name="CGMYM" localSheetId="0">#REF!</definedName>
    <definedName name="CGMYM">#REF!</definedName>
    <definedName name="CGS" localSheetId="0">#REF!</definedName>
    <definedName name="CGS">#REF!</definedName>
    <definedName name="EF" localSheetId="0">#REF!</definedName>
    <definedName name="EF">#REF!</definedName>
    <definedName name="EI" localSheetId="0">#REF!</definedName>
    <definedName name="EI">#REF!</definedName>
    <definedName name="EMYC" localSheetId="0">#REF!</definedName>
    <definedName name="EMYC">#REF!</definedName>
    <definedName name="EMYM" localSheetId="0">#REF!</definedName>
    <definedName name="EMYM">#REF!</definedName>
    <definedName name="EP" localSheetId="0">#REF!</definedName>
    <definedName name="EP">#REF!</definedName>
    <definedName name="ES" localSheetId="0">#REF!</definedName>
    <definedName name="ES">#REF!</definedName>
    <definedName name="FF" localSheetId="0">#REF!</definedName>
    <definedName name="FF">#REF!</definedName>
    <definedName name="FFMMAF" localSheetId="0">#REF!</definedName>
    <definedName name="FFMMAF">#REF!</definedName>
    <definedName name="FFMMAM" localSheetId="0">#REF!</definedName>
    <definedName name="FFMMAM">#REF!</definedName>
    <definedName name="FI" localSheetId="0">#REF!</definedName>
    <definedName name="FI">#REF!</definedName>
    <definedName name="FMYC" localSheetId="0">#REF!</definedName>
    <definedName name="FMYC">#REF!</definedName>
    <definedName name="FMYM" localSheetId="0">#REF!</definedName>
    <definedName name="FMYM">#REF!</definedName>
    <definedName name="FP" localSheetId="0">#REF!</definedName>
    <definedName name="FP">#REF!</definedName>
    <definedName name="FS" localSheetId="0">#REF!</definedName>
    <definedName name="FS">#REF!</definedName>
    <definedName name="GCH" localSheetId="0">#REF!</definedName>
    <definedName name="GCH">#REF!</definedName>
    <definedName name="GD" localSheetId="0">#REF!</definedName>
    <definedName name="GD">#REF!</definedName>
    <definedName name="i" localSheetId="0">#REF!</definedName>
    <definedName name="i">#REF!</definedName>
    <definedName name="in_001" localSheetId="0">#REF!</definedName>
    <definedName name="in_001">#REF!</definedName>
    <definedName name="ini_10" localSheetId="0">#REF!</definedName>
    <definedName name="ini_10">#REF!</definedName>
    <definedName name="ini_11" localSheetId="0">#REF!</definedName>
    <definedName name="ini_11">#REF!</definedName>
    <definedName name="ini_12" localSheetId="0">#REF!</definedName>
    <definedName name="ini_12">#REF!</definedName>
    <definedName name="ini_13" localSheetId="0">#REF!</definedName>
    <definedName name="ini_13">#REF!</definedName>
    <definedName name="ini_14" localSheetId="0">#REF!</definedName>
    <definedName name="ini_14">#REF!</definedName>
    <definedName name="ini_15" localSheetId="0">#REF!</definedName>
    <definedName name="ini_15">#REF!</definedName>
    <definedName name="ini_16" localSheetId="0">#REF!</definedName>
    <definedName name="ini_16">#REF!</definedName>
    <definedName name="ini_17" localSheetId="0">#REF!</definedName>
    <definedName name="ini_17">#REF!</definedName>
    <definedName name="ini_18" localSheetId="0">#REF!</definedName>
    <definedName name="ini_18">#REF!</definedName>
    <definedName name="ini_19" localSheetId="0">#REF!</definedName>
    <definedName name="ini_19">#REF!</definedName>
    <definedName name="ini_2" localSheetId="0">#REF!</definedName>
    <definedName name="ini_2">#REF!</definedName>
    <definedName name="ini_20" localSheetId="0">#REF!</definedName>
    <definedName name="ini_20">#REF!</definedName>
    <definedName name="ini_21" localSheetId="0">#REF!</definedName>
    <definedName name="ini_21">#REF!</definedName>
    <definedName name="ini_22" localSheetId="0">#REF!</definedName>
    <definedName name="ini_22">#REF!</definedName>
    <definedName name="ini_23" localSheetId="0">#REF!</definedName>
    <definedName name="ini_23">#REF!</definedName>
    <definedName name="ini_24" localSheetId="0">#REF!</definedName>
    <definedName name="ini_24">#REF!</definedName>
    <definedName name="ini_25" localSheetId="0">#REF!</definedName>
    <definedName name="ini_25">#REF!</definedName>
    <definedName name="ini_26" localSheetId="0">#REF!</definedName>
    <definedName name="ini_26">#REF!</definedName>
    <definedName name="ini_27" localSheetId="0">#REF!</definedName>
    <definedName name="ini_27">#REF!</definedName>
    <definedName name="ini_28" localSheetId="0">#REF!</definedName>
    <definedName name="ini_28">#REF!</definedName>
    <definedName name="ini_29" localSheetId="0">#REF!</definedName>
    <definedName name="ini_29">#REF!</definedName>
    <definedName name="ini_3" localSheetId="0">#REF!</definedName>
    <definedName name="ini_3">#REF!</definedName>
    <definedName name="ini_30" localSheetId="0">#REF!</definedName>
    <definedName name="ini_30">#REF!</definedName>
    <definedName name="ini_31" localSheetId="0">#REF!</definedName>
    <definedName name="ini_31">#REF!</definedName>
    <definedName name="ini_32" localSheetId="0">#REF!</definedName>
    <definedName name="ini_32">#REF!</definedName>
    <definedName name="ini_33" localSheetId="0">#REF!</definedName>
    <definedName name="ini_33">#REF!</definedName>
    <definedName name="ini_34" localSheetId="0">#REF!</definedName>
    <definedName name="ini_34">#REF!</definedName>
    <definedName name="ini_35" localSheetId="0">#REF!</definedName>
    <definedName name="ini_35">#REF!</definedName>
    <definedName name="ini_36" localSheetId="0">#REF!</definedName>
    <definedName name="ini_36">#REF!</definedName>
    <definedName name="ini_37" localSheetId="0">#REF!</definedName>
    <definedName name="ini_37">#REF!</definedName>
    <definedName name="ini_38" localSheetId="0">#REF!</definedName>
    <definedName name="ini_38">#REF!</definedName>
    <definedName name="ini_39" localSheetId="0">#REF!</definedName>
    <definedName name="ini_39">#REF!</definedName>
    <definedName name="ini_4" localSheetId="0">#REF!</definedName>
    <definedName name="ini_4">#REF!</definedName>
    <definedName name="ini_40" localSheetId="0">#REF!</definedName>
    <definedName name="ini_40">#REF!</definedName>
    <definedName name="ini_41" localSheetId="0">#REF!</definedName>
    <definedName name="ini_41">#REF!</definedName>
    <definedName name="ini_42" localSheetId="0">#REF!</definedName>
    <definedName name="ini_42">#REF!</definedName>
    <definedName name="ini_43" localSheetId="0">#REF!</definedName>
    <definedName name="ini_43">#REF!</definedName>
    <definedName name="ini_44" localSheetId="0">#REF!</definedName>
    <definedName name="ini_44">#REF!</definedName>
    <definedName name="ini_45" localSheetId="0">#REF!</definedName>
    <definedName name="ini_45">#REF!</definedName>
    <definedName name="ini_46" localSheetId="0">#REF!</definedName>
    <definedName name="ini_46">#REF!</definedName>
    <definedName name="ini_47" localSheetId="0">#REF!</definedName>
    <definedName name="ini_47">#REF!</definedName>
    <definedName name="ini_48" localSheetId="0">#REF!</definedName>
    <definedName name="ini_48">#REF!</definedName>
    <definedName name="ini_49" localSheetId="0">#REF!</definedName>
    <definedName name="ini_49">#REF!</definedName>
    <definedName name="ini_5" localSheetId="0">#REF!</definedName>
    <definedName name="ini_5">#REF!</definedName>
    <definedName name="ini_50" localSheetId="0">#REF!</definedName>
    <definedName name="ini_50">#REF!</definedName>
    <definedName name="ini_51" localSheetId="0">#REF!</definedName>
    <definedName name="ini_51">#REF!</definedName>
    <definedName name="ini_52" localSheetId="0">#REF!</definedName>
    <definedName name="ini_52">#REF!</definedName>
    <definedName name="ini_53" localSheetId="0">#REF!</definedName>
    <definedName name="ini_53">#REF!</definedName>
    <definedName name="ini_54" localSheetId="0">#REF!</definedName>
    <definedName name="ini_54">#REF!</definedName>
    <definedName name="ini_55" localSheetId="0">#REF!</definedName>
    <definedName name="ini_55">#REF!</definedName>
    <definedName name="ini_56" localSheetId="0">#REF!</definedName>
    <definedName name="ini_56">#REF!</definedName>
    <definedName name="ini_57" localSheetId="0">#REF!</definedName>
    <definedName name="ini_57">#REF!</definedName>
    <definedName name="ini_58" localSheetId="0">#REF!</definedName>
    <definedName name="ini_58">#REF!</definedName>
    <definedName name="ini_59" localSheetId="0">#REF!</definedName>
    <definedName name="ini_59">#REF!</definedName>
    <definedName name="ini_6" localSheetId="0">#REF!</definedName>
    <definedName name="ini_6">#REF!</definedName>
    <definedName name="ini_60" localSheetId="0">#REF!</definedName>
    <definedName name="ini_60">#REF!</definedName>
    <definedName name="ini_61" localSheetId="0">#REF!</definedName>
    <definedName name="ini_61">#REF!</definedName>
    <definedName name="ini_62" localSheetId="0">#REF!</definedName>
    <definedName name="ini_62">#REF!</definedName>
    <definedName name="ini_63" localSheetId="0">#REF!</definedName>
    <definedName name="ini_63">#REF!</definedName>
    <definedName name="ini_64" localSheetId="0">#REF!</definedName>
    <definedName name="ini_64">#REF!</definedName>
    <definedName name="ini_65" localSheetId="0">#REF!</definedName>
    <definedName name="ini_65">#REF!</definedName>
    <definedName name="ini_66" localSheetId="0">#REF!</definedName>
    <definedName name="ini_66">#REF!</definedName>
    <definedName name="ini_67" localSheetId="0">#REF!</definedName>
    <definedName name="ini_67">#REF!</definedName>
    <definedName name="ini_68" localSheetId="0">#REF!</definedName>
    <definedName name="ini_68">#REF!</definedName>
    <definedName name="ini_69" localSheetId="0">#REF!</definedName>
    <definedName name="ini_69">#REF!</definedName>
    <definedName name="ini_7" localSheetId="0">#REF!</definedName>
    <definedName name="ini_7">#REF!</definedName>
    <definedName name="ini_70" localSheetId="0">#REF!</definedName>
    <definedName name="ini_70">#REF!</definedName>
    <definedName name="ini_71" localSheetId="0">#REF!</definedName>
    <definedName name="ini_71">#REF!</definedName>
    <definedName name="ini_72" localSheetId="0">#REF!</definedName>
    <definedName name="ini_72">#REF!</definedName>
    <definedName name="ini_73" localSheetId="0">#REF!</definedName>
    <definedName name="ini_73">#REF!</definedName>
    <definedName name="ini_74" localSheetId="0">#REF!</definedName>
    <definedName name="ini_74">#REF!</definedName>
    <definedName name="ini_75" localSheetId="0">#REF!</definedName>
    <definedName name="ini_75">#REF!</definedName>
    <definedName name="ini_76" localSheetId="0">#REF!</definedName>
    <definedName name="ini_76">#REF!</definedName>
    <definedName name="ini_77" localSheetId="0">#REF!</definedName>
    <definedName name="ini_77">#REF!</definedName>
    <definedName name="ini_78" localSheetId="0">#REF!</definedName>
    <definedName name="ini_78">#REF!</definedName>
    <definedName name="ini_79" localSheetId="0">#REF!</definedName>
    <definedName name="ini_79">#REF!</definedName>
    <definedName name="ini_8" localSheetId="0">#REF!</definedName>
    <definedName name="ini_8">#REF!</definedName>
    <definedName name="ini_80" localSheetId="0">#REF!</definedName>
    <definedName name="ini_80">#REF!</definedName>
    <definedName name="ini_81" localSheetId="0">#REF!</definedName>
    <definedName name="ini_81">#REF!</definedName>
    <definedName name="ini_82" localSheetId="0">#REF!</definedName>
    <definedName name="ini_82">#REF!</definedName>
    <definedName name="ini_83" localSheetId="0">#REF!</definedName>
    <definedName name="ini_83">#REF!</definedName>
    <definedName name="ini_84" localSheetId="0">#REF!</definedName>
    <definedName name="ini_84">#REF!</definedName>
    <definedName name="ini_85" localSheetId="0">#REF!</definedName>
    <definedName name="ini_85">#REF!</definedName>
    <definedName name="ini_86" localSheetId="0">#REF!</definedName>
    <definedName name="ini_86">#REF!</definedName>
    <definedName name="ini_87" localSheetId="0">#REF!</definedName>
    <definedName name="ini_87">#REF!</definedName>
    <definedName name="ini_88" localSheetId="0">#REF!</definedName>
    <definedName name="ini_88">#REF!</definedName>
    <definedName name="ini_89" localSheetId="0">#REF!</definedName>
    <definedName name="ini_89">#REF!</definedName>
    <definedName name="ini_9" localSheetId="0">#REF!</definedName>
    <definedName name="ini_9">#REF!</definedName>
    <definedName name="ini_90" localSheetId="0">#REF!</definedName>
    <definedName name="ini_90">#REF!</definedName>
    <definedName name="ini_91" localSheetId="0">#REF!</definedName>
    <definedName name="ini_91">#REF!</definedName>
    <definedName name="ini_92" localSheetId="0">#REF!</definedName>
    <definedName name="ini_92">#REF!</definedName>
    <definedName name="ini_93" localSheetId="0">#REF!</definedName>
    <definedName name="ini_93">#REF!</definedName>
    <definedName name="inter" localSheetId="0">#REF!</definedName>
    <definedName name="inter">#REF!</definedName>
    <definedName name="J" localSheetId="0">#REF!</definedName>
    <definedName name="J">#REF!</definedName>
    <definedName name="L" localSheetId="0">#REF!</definedName>
    <definedName name="L">#REF!</definedName>
    <definedName name="MATRIZ" localSheetId="0">#REF!</definedName>
    <definedName name="MATRIZ">#REF!</definedName>
    <definedName name="MetasOb1" localSheetId="0">#REF!</definedName>
    <definedName name="MetasOb1">#REF!</definedName>
    <definedName name="MetasOb2" localSheetId="0">#REF!</definedName>
    <definedName name="MetasOb2">#REF!</definedName>
    <definedName name="MetasOb3" localSheetId="0">#REF!</definedName>
    <definedName name="MetasOb3">#REF!</definedName>
    <definedName name="MetasOb4" localSheetId="0">#REF!</definedName>
    <definedName name="MetasOb4">#REF!</definedName>
    <definedName name="MetasOb5" localSheetId="0">#REF!</definedName>
    <definedName name="MetasOb5">#REF!</definedName>
    <definedName name="MetasOb6" localSheetId="0">#REF!</definedName>
    <definedName name="MetasOb6">#REF!</definedName>
    <definedName name="MetasOb7" localSheetId="0">#REF!</definedName>
    <definedName name="MetasOb7">#REF!</definedName>
    <definedName name="MetasOb8" localSheetId="0">#REF!</definedName>
    <definedName name="MetasOb8">#REF!</definedName>
    <definedName name="MetasOb9" localSheetId="0">#REF!</definedName>
    <definedName name="MetasOb9">#REF!</definedName>
    <definedName name="MSC" localSheetId="0">#REF!</definedName>
    <definedName name="MSC">#REF!</definedName>
    <definedName name="Objetivos" localSheetId="0">#REF!</definedName>
    <definedName name="Objetivos">#REF!</definedName>
    <definedName name="oficina" localSheetId="0">#REF!</definedName>
    <definedName name="oficina">#REF!</definedName>
    <definedName name="PC" localSheetId="0">#REF!</definedName>
    <definedName name="PC">#REF!</definedName>
    <definedName name="PI" localSheetId="0">#REF!</definedName>
    <definedName name="PI">#REF!</definedName>
    <definedName name="PIC" localSheetId="0">#REF!</definedName>
    <definedName name="PIC">#REF!</definedName>
    <definedName name="PMYC" localSheetId="0">#REF!</definedName>
    <definedName name="PMYC">#REF!</definedName>
    <definedName name="PONAL" localSheetId="0">#REF!</definedName>
    <definedName name="PONAL">#REF!</definedName>
    <definedName name="PONALAF" localSheetId="0">#REF!</definedName>
    <definedName name="PONALAF">#REF!</definedName>
    <definedName name="PONALAF2" localSheetId="0">#REF!</definedName>
    <definedName name="PONALAF2">#REF!</definedName>
    <definedName name="PONALAM" localSheetId="0">#REF!</definedName>
    <definedName name="PONALAM">#REF!</definedName>
    <definedName name="PP" localSheetId="0">#REF!</definedName>
    <definedName name="PP">#REF!</definedName>
    <definedName name="prensa" localSheetId="0">#REF!</definedName>
    <definedName name="prensa">#REF!</definedName>
    <definedName name="PS" localSheetId="0">#REF!</definedName>
    <definedName name="PS">#REF!</definedName>
    <definedName name="qwer" localSheetId="0">#REF!</definedName>
    <definedName name="qwer">#REF!</definedName>
    <definedName name="S" localSheetId="0">#REF!</definedName>
    <definedName name="S">#REF!</definedName>
    <definedName name="SO" localSheetId="0">#REF!</definedName>
    <definedName name="SO">#REF!</definedName>
    <definedName name="TICs" localSheetId="0">#REF!</definedName>
    <definedName name="TICs">#REF!</definedName>
    <definedName name="tipos">[2]Hoja1!$D$7:$D$9</definedName>
    <definedName name="_xlnm.Print_Titles" localSheetId="0">'PEI 1T 2025'!$1:$8</definedName>
    <definedName name="v.total">#N/A</definedName>
    <definedName name="xxxxxxx" localSheetId="0">#REF!</definedName>
    <definedName name="xxxxxxx">#REF!</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01" i="4" l="1"/>
  <c r="AI101" i="4"/>
  <c r="AV101" i="4" s="1"/>
  <c r="P101" i="4"/>
  <c r="AV99" i="4"/>
  <c r="AU99" i="4"/>
  <c r="AU98" i="4"/>
  <c r="AI98" i="4"/>
  <c r="AV98" i="4" s="1"/>
  <c r="V98" i="4"/>
  <c r="AU97" i="4"/>
  <c r="AI97" i="4"/>
  <c r="AV97" i="4" s="1"/>
  <c r="V97" i="4"/>
  <c r="P97" i="4"/>
  <c r="AU96" i="4"/>
  <c r="AI96" i="4"/>
  <c r="V96" i="4"/>
  <c r="AU95" i="4"/>
  <c r="AI95" i="4"/>
  <c r="AV95" i="4" s="1"/>
  <c r="AU94" i="4"/>
  <c r="AI94" i="4"/>
  <c r="AV94" i="4" s="1"/>
  <c r="V94" i="4"/>
  <c r="AU93" i="4"/>
  <c r="AI93" i="4"/>
  <c r="AV93" i="4" s="1"/>
  <c r="V93" i="4"/>
  <c r="AU92" i="4"/>
  <c r="AI92" i="4"/>
  <c r="AV92" i="4" s="1"/>
  <c r="V92" i="4"/>
  <c r="AU91" i="4"/>
  <c r="AI91" i="4"/>
  <c r="AV91" i="4" s="1"/>
  <c r="V91" i="4"/>
  <c r="P91" i="4"/>
  <c r="AU90" i="4"/>
  <c r="AI90" i="4"/>
  <c r="AV90" i="4" s="1"/>
  <c r="P90" i="4"/>
  <c r="AU89" i="4"/>
  <c r="AI89" i="4"/>
  <c r="AV89" i="4" s="1"/>
  <c r="V89" i="4"/>
  <c r="P89" i="4"/>
  <c r="J89" i="4"/>
  <c r="AU88" i="4"/>
  <c r="AI88" i="4"/>
  <c r="AV88" i="4" s="1"/>
  <c r="AU87" i="4"/>
  <c r="AI87" i="4"/>
  <c r="AV87" i="4" s="1"/>
  <c r="P87" i="4"/>
  <c r="AU86" i="4"/>
  <c r="AI86" i="4"/>
  <c r="AV86" i="4" s="1"/>
  <c r="AU85" i="4"/>
  <c r="AI85" i="4"/>
  <c r="AV85" i="4" s="1"/>
  <c r="AU84" i="4"/>
  <c r="AI84" i="4"/>
  <c r="AV84" i="4" s="1"/>
  <c r="AU83" i="4"/>
  <c r="AI83" i="4"/>
  <c r="AV83" i="4" s="1"/>
  <c r="V83" i="4"/>
  <c r="P83" i="4"/>
  <c r="AU82" i="4"/>
  <c r="AI82" i="4"/>
  <c r="AV82" i="4" s="1"/>
  <c r="AU81" i="4"/>
  <c r="AI81" i="4"/>
  <c r="AV81" i="4" s="1"/>
  <c r="AU80" i="4"/>
  <c r="AI80" i="4"/>
  <c r="AV80" i="4" s="1"/>
  <c r="AU79" i="4"/>
  <c r="AI79" i="4"/>
  <c r="AV79" i="4" s="1"/>
  <c r="AU78" i="4"/>
  <c r="AI78" i="4"/>
  <c r="AV78" i="4" s="1"/>
  <c r="P78" i="4"/>
  <c r="J78" i="4"/>
  <c r="AU77" i="4"/>
  <c r="AI77" i="4"/>
  <c r="AV77" i="4" s="1"/>
  <c r="P77" i="4"/>
  <c r="AU76" i="4"/>
  <c r="AI76" i="4"/>
  <c r="AV76" i="4" s="1"/>
  <c r="V76" i="4"/>
  <c r="P76" i="4"/>
  <c r="J76" i="4"/>
  <c r="AU75" i="4"/>
  <c r="AI75" i="4"/>
  <c r="AV75" i="4" s="1"/>
  <c r="V75" i="4"/>
  <c r="AU74" i="4"/>
  <c r="AI74" i="4"/>
  <c r="AV74" i="4" s="1"/>
  <c r="V74" i="4"/>
  <c r="P74" i="4"/>
  <c r="J74" i="4"/>
  <c r="AU73" i="4"/>
  <c r="AI73" i="4"/>
  <c r="AV73" i="4" s="1"/>
  <c r="V73" i="4"/>
  <c r="AU72" i="4"/>
  <c r="AI72" i="4"/>
  <c r="AV72" i="4" s="1"/>
  <c r="P72" i="4"/>
  <c r="AU71" i="4"/>
  <c r="AI71" i="4"/>
  <c r="AV71" i="4" s="1"/>
  <c r="V71" i="4"/>
  <c r="P71" i="4"/>
  <c r="J71" i="4"/>
  <c r="AU70" i="4"/>
  <c r="AI70" i="4"/>
  <c r="AV70" i="4" s="1"/>
  <c r="P70" i="4"/>
  <c r="AU69" i="4"/>
  <c r="AI69" i="4"/>
  <c r="AV69" i="4" s="1"/>
  <c r="L69" i="4"/>
  <c r="N69" i="4" s="1"/>
  <c r="P69" i="4" s="1"/>
  <c r="AU68" i="4"/>
  <c r="AI68" i="4"/>
  <c r="AV68" i="4" s="1"/>
  <c r="V68" i="4"/>
  <c r="AU67" i="4"/>
  <c r="AI67" i="4"/>
  <c r="AV67" i="4" s="1"/>
  <c r="AU66" i="4"/>
  <c r="AI66" i="4"/>
  <c r="AV66" i="4" s="1"/>
  <c r="AU65" i="4"/>
  <c r="AI65" i="4"/>
  <c r="AV65" i="4" s="1"/>
  <c r="V65" i="4"/>
  <c r="P65" i="4"/>
  <c r="V64" i="4"/>
  <c r="AI63" i="4"/>
  <c r="AV63" i="4" s="1"/>
  <c r="V62" i="4"/>
  <c r="P62" i="4"/>
  <c r="J62" i="4"/>
  <c r="AU60" i="4"/>
  <c r="AV60" i="4"/>
  <c r="AU59" i="4"/>
  <c r="AI59" i="4"/>
  <c r="AV59" i="4" s="1"/>
  <c r="AI58" i="4"/>
  <c r="AV58" i="4" s="1"/>
  <c r="AU57" i="4"/>
  <c r="AI57" i="4"/>
  <c r="AV57" i="4" s="1"/>
  <c r="AU56" i="4"/>
  <c r="AI56" i="4"/>
  <c r="AV56" i="4" s="1"/>
  <c r="AU55" i="4"/>
  <c r="AI55" i="4"/>
  <c r="AV55" i="4" s="1"/>
  <c r="AU54" i="4"/>
  <c r="AI54" i="4"/>
  <c r="AV54" i="4" s="1"/>
  <c r="AU53" i="4"/>
  <c r="AI53" i="4"/>
  <c r="AV53" i="4" s="1"/>
  <c r="AU52" i="4"/>
  <c r="AI52" i="4"/>
  <c r="AV52" i="4" s="1"/>
  <c r="P52" i="4"/>
  <c r="AU51" i="4"/>
  <c r="AI51" i="4"/>
  <c r="AV51" i="4" s="1"/>
  <c r="AU50" i="4"/>
  <c r="AI50" i="4"/>
  <c r="AV50" i="4" s="1"/>
  <c r="AU49" i="4"/>
  <c r="AI49" i="4"/>
  <c r="AV49" i="4" s="1"/>
  <c r="AU48" i="4"/>
  <c r="AI48" i="4"/>
  <c r="AV48" i="4" s="1"/>
  <c r="P48" i="4"/>
  <c r="AU47" i="4"/>
  <c r="AI47" i="4"/>
  <c r="AV47" i="4" s="1"/>
  <c r="AU46" i="4"/>
  <c r="AI46" i="4"/>
  <c r="AV46" i="4" s="1"/>
  <c r="AU45" i="4"/>
  <c r="AI45" i="4"/>
  <c r="AV45" i="4" s="1"/>
  <c r="AU44" i="4"/>
  <c r="AI44" i="4"/>
  <c r="AV44" i="4" s="1"/>
  <c r="P44" i="4"/>
  <c r="J44" i="4"/>
  <c r="AU43" i="4"/>
  <c r="AI43" i="4"/>
  <c r="AV43" i="4" s="1"/>
  <c r="P43" i="4"/>
  <c r="AU42" i="4"/>
  <c r="AI42" i="4"/>
  <c r="AV42" i="4" s="1"/>
  <c r="P42" i="4"/>
  <c r="K42" i="4"/>
  <c r="J42" i="4"/>
  <c r="AU41" i="4"/>
  <c r="AI41" i="4"/>
  <c r="AV41" i="4" s="1"/>
  <c r="AU40" i="4"/>
  <c r="AI40" i="4"/>
  <c r="AV40" i="4" s="1"/>
  <c r="V40" i="4"/>
  <c r="AU39" i="4"/>
  <c r="AI39" i="4"/>
  <c r="AV39" i="4" s="1"/>
  <c r="AU38" i="4"/>
  <c r="AI38" i="4"/>
  <c r="AV38" i="4" s="1"/>
  <c r="P38" i="4"/>
  <c r="AU37" i="4"/>
  <c r="AI37" i="4"/>
  <c r="AV37" i="4" s="1"/>
  <c r="AU36" i="4"/>
  <c r="AI36" i="4"/>
  <c r="AV36" i="4" s="1"/>
  <c r="V36" i="4"/>
  <c r="P36" i="4"/>
  <c r="AU35" i="4"/>
  <c r="AU34" i="4"/>
  <c r="AI34" i="4"/>
  <c r="AV34" i="4" s="1"/>
  <c r="V34" i="4"/>
  <c r="P34" i="4"/>
  <c r="AU33" i="4"/>
  <c r="AI33" i="4"/>
  <c r="AV33" i="4" s="1"/>
  <c r="V33" i="4"/>
  <c r="AU32" i="4"/>
  <c r="AI32" i="4"/>
  <c r="AV32" i="4" s="1"/>
  <c r="AU31" i="4"/>
  <c r="AI31" i="4"/>
  <c r="AV31" i="4" s="1"/>
  <c r="AU30" i="4"/>
  <c r="AI30" i="4"/>
  <c r="AV30" i="4" s="1"/>
  <c r="V30" i="4"/>
  <c r="AU29" i="4"/>
  <c r="AI29" i="4"/>
  <c r="AV29" i="4" s="1"/>
  <c r="P29" i="4"/>
  <c r="AU28" i="4"/>
  <c r="AI28" i="4"/>
  <c r="AV28" i="4" s="1"/>
  <c r="V28" i="4"/>
  <c r="P28" i="4"/>
  <c r="K28" i="4"/>
  <c r="J28" i="4"/>
  <c r="AU27" i="4"/>
  <c r="AI27" i="4"/>
  <c r="AV27" i="4" s="1"/>
  <c r="AU26" i="4"/>
  <c r="AI26" i="4"/>
  <c r="AV26" i="4" s="1"/>
  <c r="V26" i="4"/>
  <c r="AU25" i="4"/>
  <c r="AI25" i="4"/>
  <c r="AV25" i="4" s="1"/>
  <c r="V25" i="4"/>
  <c r="AI24" i="4"/>
  <c r="AV24" i="4" s="1"/>
  <c r="AA24" i="4"/>
  <c r="Y24" i="4"/>
  <c r="AI23" i="4"/>
  <c r="AV23" i="4" s="1"/>
  <c r="AA23" i="4"/>
  <c r="Y23" i="4"/>
  <c r="AU23" i="4" s="1"/>
  <c r="AV22" i="4"/>
  <c r="AU22" i="4"/>
  <c r="AU21" i="4"/>
  <c r="AI21" i="4"/>
  <c r="AV21" i="4" s="1"/>
  <c r="P21" i="4"/>
  <c r="AU20" i="4"/>
  <c r="AI20" i="4"/>
  <c r="AV20" i="4" s="1"/>
  <c r="AU19" i="4"/>
  <c r="AI19" i="4"/>
  <c r="AV19" i="4" s="1"/>
  <c r="P19" i="4"/>
  <c r="AU17" i="4"/>
  <c r="AI17" i="4"/>
  <c r="AV17" i="4" s="1"/>
  <c r="AU16" i="4"/>
  <c r="AI16" i="4"/>
  <c r="AV16" i="4" s="1"/>
  <c r="P16" i="4"/>
  <c r="AU15" i="4"/>
  <c r="AI15" i="4"/>
  <c r="AV15" i="4" s="1"/>
  <c r="P15" i="4"/>
  <c r="AU14" i="4"/>
  <c r="AI14" i="4"/>
  <c r="AV14" i="4" s="1"/>
  <c r="AU13" i="4"/>
  <c r="AI13" i="4"/>
  <c r="AV13" i="4" s="1"/>
  <c r="P13" i="4"/>
  <c r="AU12" i="4"/>
  <c r="AI12" i="4"/>
  <c r="AV12" i="4" s="1"/>
  <c r="V12" i="4"/>
  <c r="AU10" i="4"/>
  <c r="AI10" i="4"/>
  <c r="AV10" i="4" s="1"/>
  <c r="V10" i="4"/>
  <c r="AU9" i="4"/>
  <c r="AI9" i="4"/>
  <c r="AV9" i="4" s="1"/>
  <c r="V9" i="4"/>
  <c r="P9" i="4"/>
  <c r="O7" i="4"/>
  <c r="N7" i="4" l="1"/>
  <c r="AU24" i="4"/>
</calcChain>
</file>

<file path=xl/sharedStrings.xml><?xml version="1.0" encoding="utf-8"?>
<sst xmlns="http://schemas.openxmlformats.org/spreadsheetml/2006/main" count="1246" uniqueCount="723">
  <si>
    <t>Bases PND
(Transformaciones)</t>
  </si>
  <si>
    <t>Catalizadores-Componentes PND</t>
  </si>
  <si>
    <t>Enfonque</t>
  </si>
  <si>
    <t>Línea estratégica / Dimensión MIG</t>
  </si>
  <si>
    <t>Iniciativa</t>
  </si>
  <si>
    <t>Objetivo Iniciativa</t>
  </si>
  <si>
    <t>Política de Gestión y Desempeño Institucional</t>
  </si>
  <si>
    <t>Objetivo de Desarrollo Sostenible (ODS)</t>
  </si>
  <si>
    <t>Proceso MIG</t>
  </si>
  <si>
    <t>Apropiación 2023</t>
  </si>
  <si>
    <t>EJECUCION 2023</t>
  </si>
  <si>
    <t>Apropiación 2024</t>
  </si>
  <si>
    <t xml:space="preserve">EJECUCION 2024 </t>
  </si>
  <si>
    <t>Apropiación 2025</t>
  </si>
  <si>
    <t>Apropiación 2026</t>
  </si>
  <si>
    <t>Producto de la Iniciativa</t>
  </si>
  <si>
    <t>Indicador de la Iniciativa</t>
  </si>
  <si>
    <t>Tipologia del indicador</t>
  </si>
  <si>
    <t xml:space="preserve">Línea Base </t>
  </si>
  <si>
    <t>BREVE DESCRIPCION DEL INDICADOR</t>
  </si>
  <si>
    <t>FORMULA DE MEDICION DEL INDICADOR</t>
  </si>
  <si>
    <t>Meta 2023</t>
  </si>
  <si>
    <t>CIERRE EJECUCION META 2023</t>
  </si>
  <si>
    <t>Meta 2024</t>
  </si>
  <si>
    <t>CIERRE EJECUCION META 2024</t>
  </si>
  <si>
    <t>meta 2026</t>
  </si>
  <si>
    <t>Meta Cuatrienio</t>
  </si>
  <si>
    <t>Avance meta cuatrienio</t>
  </si>
  <si>
    <t>Dependencia Responsable</t>
  </si>
  <si>
    <t>Seguridad Humana y Justicia Social</t>
  </si>
  <si>
    <t>Conectividad digital para cambiar vidas</t>
  </si>
  <si>
    <t>1. Enfoque Estratégico</t>
  </si>
  <si>
    <t>1.1 Conectividad reduccion de la Brecha digital y la Pobreza</t>
  </si>
  <si>
    <t>Supervisión Inteligente</t>
  </si>
  <si>
    <t>Realizar los ejercicios de verificación de las obligaciones de los operadores de telecomunicaciones y postales bajo una supervisión inteligente basada en ciencias de datos.</t>
  </si>
  <si>
    <t>01. Planeación Institucional.</t>
  </si>
  <si>
    <t>N/A</t>
  </si>
  <si>
    <t xml:space="preserve">Vigilancia, Inspección, y Control </t>
  </si>
  <si>
    <t xml:space="preserve">Transformación del modelo de vigilancia, inspección y control del sector TIC. nacional </t>
  </si>
  <si>
    <t>Documentos de inspección y vigilancia</t>
  </si>
  <si>
    <t>Verificaciones
realizadas bajo el
enfoque de riesgo a los
PRST y Operadores
Postales.</t>
  </si>
  <si>
    <t>Acumulado</t>
  </si>
  <si>
    <t xml:space="preserve">Se busca con el indicador identificar el número de verificaciones realizadas </t>
  </si>
  <si>
    <t xml:space="preserve">Sumatoria de las verificaciones realizadas </t>
  </si>
  <si>
    <t xml:space="preserve">2.3 Dirección de Vigilancia, Inspección y Control </t>
  </si>
  <si>
    <t>Trámites realizados que
impactan la gestión de
las actuaciones
administrativas.</t>
  </si>
  <si>
    <t xml:space="preserve">Se busca con el indicador controlar la gestión de las actuaciones administrativas dentro de los plazos del proceso administrativo sancionatorio en cumplimiento de las funciones de la dirección </t>
  </si>
  <si>
    <t xml:space="preserve">sumatoria de tramites administrativos adelantados que se atendieron dentro de los términos legalmente establecidos  </t>
  </si>
  <si>
    <t>Servicio de información actualizado</t>
  </si>
  <si>
    <t>Herramientas
tecnológicas mejoradas,
desarrolladas y/o
actualizadas para la
verificación y control del
cumplimiento de
obligaciones a cargo de
los PRST.</t>
  </si>
  <si>
    <t>stock</t>
  </si>
  <si>
    <t xml:space="preserve">Se busca con el indicador realizar seguimiento al avance en la implementación de mejoras en las herramientas tecnologicas implementadas </t>
  </si>
  <si>
    <t xml:space="preserve">Un sistema actualizado y mejorado </t>
  </si>
  <si>
    <t>Catalizador:  Conectividad digital para cambiar vidas</t>
  </si>
  <si>
    <t xml:space="preserve">Ampliación Programa de Telecomunicaciones Sociales Nacional </t>
  </si>
  <si>
    <t>Garantizar la culminación del despliegue de la red de alta velocidad y la oferta de conectividad asociada, conforme lo previsto en el Documento CONPES 3769 de 2013.</t>
  </si>
  <si>
    <t>9.c. Aumentar de forma significativa el acceso a la tecnología de la información y las comunicaciones y esforzarse por facilitar el acceso universal y asequible a Internet en los países menos adelantados a más tardar en 2020 (Mintic-Líder).</t>
  </si>
  <si>
    <t>Acceso a las TIC</t>
  </si>
  <si>
    <t xml:space="preserve">  Servicio de acceso y uso de Tecnologías de la Información y las Comunicaciones</t>
  </si>
  <si>
    <t>Municipios/Áreas no
municipalizadas
(AMN) en operación
Proyecto Alta
Velocidad</t>
  </si>
  <si>
    <t>El indicador mencionado describe el esfuerzo por llevar acceso a Internet a 29 municipios y 18 áreas no municipalizadas en 11 departamentos de un país, abarcando las regiones de Amazonía, Orinoquía y el Pacífico chocoano. Este proyecto busca mejorar la conectividad en áreas rurales y remotas, lo que puede contribuir al desarrollo económico, educativo y social de estas regiones al facilitar el acceso a información, servicios en línea y oportunidades de comunicación. La iniciativa apunta a reducir la brecha digital y promover la inclusión digital en áreas que históricamente han tenido acceso limitado a la tecnología y la conectividad.</t>
  </si>
  <si>
    <t>Sumatoria de Municipios/ ANM en Operación</t>
  </si>
  <si>
    <t xml:space="preserve">2.1 Dirección de Infraestructura </t>
  </si>
  <si>
    <t>Municipios conectados en Operación Proyecto Fibra Óptica</t>
  </si>
  <si>
    <t>Este indicador describe un proyecto que busca beneficiar a 788 municipios en Colombia mediante el despliegue de una red de alta velocidad para la prestación de servicios de telecomunicaciones. Esta iniciativa tiene como objetivo principal mejorar la infraestructura de comunicaciones en diversas áreas del país, lo que puede impulsar el desarrollo económico, social y tecnológico. Al proporcionar acceso a una red de alta velocidad, se facilita la conectividad digital, promoviendo así el acceso a servicios en línea, educación a distancia, telemedicina, oportunidades de negocio y otras formas de interacción digital. Este proyecto contribuye a cerrar la brecha digital y a fomentar la inclusión digital en Colombia.</t>
  </si>
  <si>
    <t>Sumatoria de municipios en operación</t>
  </si>
  <si>
    <t>Masificación de Accesos</t>
  </si>
  <si>
    <t>Contribuir al cierre de la brecha digital mediante el despliegue de accesos de última milla en condiciones asequibles</t>
  </si>
  <si>
    <t>Servicio de conexiones a redes de acceso</t>
  </si>
  <si>
    <t xml:space="preserve"> Hogares Conectados a internet fijo en operación</t>
  </si>
  <si>
    <t>flujo</t>
  </si>
  <si>
    <t xml:space="preserve">
Este indicador destaca un proyecto diseñado para promover condiciones de asequibilidad en 87 municipios del país. Esto se logrará mediante la aplicación de tarifas accesibles, manteniendo los precios previamente establecidos, y utilizando un esquema de focalización orientado por el Sistema de Identificación de Beneficiarios (SISBEN IV). El objetivo principal es garantizar que los servicios de telecomunicaciones sean accesibles para todos, especialmente para aquellos en situaciones económicas desfavorables. Este enfoque busca asegurar que incluso las comunidades con recursos limitados puedan acceder a las ventajas de la conectividad digital, promoviendo así la inclusión social y el desarrollo equitativo.</t>
  </si>
  <si>
    <t>Sumatoria de accesos a Internet en Hogares en operación</t>
  </si>
  <si>
    <t>Implementación Soluciones de Acceso Comunitario a las Tecnologías de la Información y las Comunicaciones Nacional</t>
  </si>
  <si>
    <t>Garantizar las condiciones para la universalización del acceso a Internet en Zonas rurales</t>
  </si>
  <si>
    <t xml:space="preserve">Centros Digitales en Operación </t>
  </si>
  <si>
    <t>Centros Digitales Instalados y en Operación</t>
  </si>
  <si>
    <t xml:space="preserve">
El indicador describe un proyecto cuyo propósito es promover la inclusión digital en zonas rurales ofreciendo acceso público a Internet en 14,057 centros poblados distribuidos en los 32 departamentos del país. Esta iniciativa busca cerrar la brecha digital proporcionando a las comunidades rurales herramientas para acceder a la información, educación en línea, servicios gubernamentales y oportunidades económicas disponibles en el mundo digital. Al dotar a estas áreas con acceso a Internet, se busca fomentar el desarrollo socioeconómico y mejorar la calidad de vida de quienes residen en zonas rurales, contribuyendo así a una mayor equidad y desarrollo nacional.</t>
  </si>
  <si>
    <t>Sumatoria de Centros digitales rurales y Zonas digitales urbanas en operación</t>
  </si>
  <si>
    <t>Zonas de acceso público a internet</t>
  </si>
  <si>
    <t>Soluciones de acceso comunitario a internet</t>
  </si>
  <si>
    <t>El indicador abarca tres proyectos: Zonas Comunitarias para la Paz, Centros de Conectividad y Centros Integrales de Servicios Digitales. Estos proyectos tienen como objetivo facilitar el acceso a servicios digitales en comunidades diversas. Las Zonas Comunitarias para la Paz buscan promover la paz y la reconciliación al proporcionar espacios donde las comunidades pueden acceder a servicios digitales y participar en actividades comunitarias. Los Centros de Conectividad buscan mejorar la conectividad proporcionando acceso a Internet en áreas remotas o desatendidas. Por último, los Centros Integrales de Servicios Digitales ofrecen una amplia gama de servicios digitales, como capacitación en tecnología, acceso a Internet y asistencia en trámites gubernamentales, con el objetivo de promover la inclusión digital y el desarrollo comunitario. Estos proyectos combinados buscan impulsar el acceso equitativo a la tecnología y los servicios digitales en diversas comunidades.</t>
  </si>
  <si>
    <t xml:space="preserve">Soluciones de acceso comunitario en operación </t>
  </si>
  <si>
    <t xml:space="preserve">1.090 puntos de conectividad </t>
  </si>
  <si>
    <t>cumplido en la vigencia 2023</t>
  </si>
  <si>
    <t>1.3. EDUCACION DIGITAL</t>
  </si>
  <si>
    <t>Apoyo financiero a Computadores para Educar (CPE)</t>
  </si>
  <si>
    <t>Realizar el Traslado de recursos y seguimiento a la ejecución  financiera destinada a la actividad para el desarrollo misional de Computadores para Educar CPE (Resolución de Transferencia).</t>
  </si>
  <si>
    <t>Recursos financieros desembolsados</t>
  </si>
  <si>
    <t>Porcentaje de recursos desembolsados de acuerdo con la programación realizados</t>
  </si>
  <si>
    <t>Catalizador:  Conectividad digital para cambiar vidas
Comp: Estrategia de apropiación digital</t>
  </si>
  <si>
    <t>Apropiación TIC para el Cambio</t>
  </si>
  <si>
    <t xml:space="preserve">Promover la apropiación masiva de las TIC a través del diseño e implementación de estrategias incluyentes y con enfoque diferencial que permitan fomentar y fortalecer las habilidades digitales de los colombianos para que logren un mayor nivel de uso de la tecnología. </t>
  </si>
  <si>
    <t>10. Reducción de las desigualdades</t>
  </si>
  <si>
    <t>Uso y Apropiación de las TIC</t>
  </si>
  <si>
    <t>Formaciones</t>
  </si>
  <si>
    <t xml:space="preserve">ESTUDIANTES
BENEFICIADOS
EN PENSAMIENTO
COMPUTACIONAL </t>
  </si>
  <si>
    <t>Dirección de Apropiación</t>
  </si>
  <si>
    <t>Formaciones en habilidades digitales</t>
  </si>
  <si>
    <t>Describe el número de formaciones que se realizan a través de la oferta de programas de formación de la Dirección de Apropiación de TIC</t>
  </si>
  <si>
    <t>Sumatoria de formaciones finalizadas en habilidades digitales</t>
  </si>
  <si>
    <t>Comunicaciones relevadas entre personas sordas y oyentes a través del servicio del
Centro de Relevo</t>
  </si>
  <si>
    <t>Capacidad</t>
  </si>
  <si>
    <t>Describe el número de comunicaciones que se relevan entre personas sordas y oyentes a través del servicio Centro de Relevo</t>
  </si>
  <si>
    <t>Sumatoria de comunicaciones relevadas entre personas sordas y oyentes.</t>
  </si>
  <si>
    <t>Convergencia Regional</t>
  </si>
  <si>
    <t>Cat:Fortalecimiento institucional como motor de cambio para recuperar la confianza de la ciudadanía y para el fortalecimiento del vínculo Estado-Ciudadanía
Comp: Gobierno digital para la gente.</t>
  </si>
  <si>
    <t>1.2. ECOSISTEMAS DE INNOVACION</t>
  </si>
  <si>
    <t xml:space="preserve">Transformación Digital para la Productividad del Estado a través de la Política de Gobierno Digital
</t>
  </si>
  <si>
    <t>Incrementar el nivel de Transformación Digital del Estado a través de planes, programas y proyectos que impulsen la Política de Gobierno Digital</t>
  </si>
  <si>
    <t>ODS 17. Alianzas para lograr los objetivos</t>
  </si>
  <si>
    <t xml:space="preserve">Uso y Apropiación de las TIC
</t>
  </si>
  <si>
    <t>Entidades Publicas del orden nacional transformadas digitalmente</t>
  </si>
  <si>
    <t xml:space="preserve">Índice de gobierno digital en entidades del Orden nacional </t>
  </si>
  <si>
    <t xml:space="preserve">El Índice de Gobierno Digital en entidades del orden nacional es una medida del nivel de implementación de los lineamientos de la Política de Gobierno Digital, que permite identificar buenas prácticas, oportunidades de mejora y estrategias focalizadas de acompañamiento. </t>
  </si>
  <si>
    <t>P_nacion=(1/N) ∑_P_n   Donde, P_nacion: Índice de gobierno digital entidades del orden nacional N: Número de entidades de orden nacional evaluadas P_n: Índice de gobierno digital de la entidad n</t>
  </si>
  <si>
    <t>Dirección Gobierno Digital</t>
  </si>
  <si>
    <t>Entidades Publicas del orden territorial transformadas digitalmente</t>
  </si>
  <si>
    <t xml:space="preserve">Índice de gobierno digital en entidades del Orden Territorial </t>
  </si>
  <si>
    <t xml:space="preserve">El Índice de Gobierno Digital en entidades del orden territorial es una medida del nivel de implementación de los lineamientos de la Política de Gobierno Digital, que permite identificar buenas prácticas, oportunidades de mejora y estrategias focalizadas de acompañamiento. </t>
  </si>
  <si>
    <t>P_territorial=(1/N) ∑_P_n   Donde, P_territorial: Índice de gobierno digital entidades del orden territorial N: Número de entidades de orden territorial evaluadas P_n: Índice de gobierno digital de la entidad n</t>
  </si>
  <si>
    <t>Participantes en
los espacios de
transferencia de
conocimientoo</t>
  </si>
  <si>
    <t xml:space="preserve"> Número de participantes en espacios de transferencia de conocimiento para la generación de competencias digitales </t>
  </si>
  <si>
    <t>Conteo de servidores publicos de entidades de orden nacional y territorial que participan en los espacios de transferencia de conocimiento ejecutados durante la vigencia</t>
  </si>
  <si>
    <t>Servidores públicos que representan entidades del orden nacional y territorial que participan en los espacios de formación para la generación de competencias que fortalezcan la apropiación de la politica de gobierno digital / entidades de la rama ejecutiva del orden nacional que reportan en FURAG</t>
  </si>
  <si>
    <t>Entidades del orden nacional y territorial que aperturen, actualicen o usen los datos abiertos</t>
  </si>
  <si>
    <t xml:space="preserve">Este indicador contabiliza el número de entidades  del orden nacional y territorial que aperturen, actualicen o usen al menos una vez en el año los datos abiertos en el portal Nacional de datos abiertos (datos.gov.co) en el período de referencia. </t>
  </si>
  <si>
    <t xml:space="preserve">Sumatoria de entidades del orden nacional y territorial que aperturen, actualicen o usen los datos abiertos en el portal Nacional de datos abiertos datos.gov.co. </t>
  </si>
  <si>
    <t xml:space="preserve">Seguridad Humana y justicia social/ </t>
  </si>
  <si>
    <t xml:space="preserve">Catalizador:  Conectividad digital para cambiar vidas Comp: Estrategia de apropiación digital para la vida
</t>
  </si>
  <si>
    <t>1.3. EDUCACION DIGITAL (GENERACION TIC)</t>
  </si>
  <si>
    <t xml:space="preserve">Desarrollo de habilidades digitales para la vida </t>
  </si>
  <si>
    <t>Aportar a la democratización de las TIC para desarrollar una sociedad del conocimiento y la tecnología durante el cuatrienio, a través de la  transformación digital y la formación de colombianos en habilidades TI para lograr el cambio que el país necesita.</t>
  </si>
  <si>
    <t>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</si>
  <si>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Programa de formación en habilidades digitales</t>
  </si>
  <si>
    <t>Formaciones finalizadas en habilidades digitales</t>
  </si>
  <si>
    <t>Este indicador mide las formaciones finalizadas en habilidades digitales y seguridad digital, dirigidas a toda la población colombiana con énfasis en grupos poblacionales priorizados.</t>
  </si>
  <si>
    <t>Dirección de Economia Digital</t>
  </si>
  <si>
    <t>Internet Seguro y Responsable</t>
  </si>
  <si>
    <t>Brindar herramientas para
promover el Uso Seguro y
Responsable de las TIC, con
el fin de prevenir los riesgos
y delitos en Internet.</t>
  </si>
  <si>
    <t>Personas sensibilizadas</t>
  </si>
  <si>
    <t>Personas sensibilizadas en el Uso Seguro y Responsable de las TIC</t>
  </si>
  <si>
    <t>Describe el número personas que se sensibilizan a través de la oferta del programa de sensibilización que ofrece la Dirección de Apropiación de TIC</t>
  </si>
  <si>
    <t>Sumatoria de personas sensibilizadas en el Uso Seguro y Responsable de las TIC</t>
  </si>
  <si>
    <t>Catalizador:  Conectividad digital para cambiar vidas
Comp: Estrategia de apropiación digital para la vida</t>
  </si>
  <si>
    <t>Capacidades para la resiliencia en seguridad digital</t>
  </si>
  <si>
    <t xml:space="preserve">Incrementar el conocimiento en materia de gestión de incidentes de seguridad digital en el país. </t>
  </si>
  <si>
    <t xml:space="preserve">Industria innovación e infraestructura </t>
  </si>
  <si>
    <t>Acceso uso y apropiación de las TC</t>
  </si>
  <si>
    <t>Servicio de atención a incidentes de seguridad digital</t>
  </si>
  <si>
    <t xml:space="preserve"> incidentes de Seguridad digital atendidos a traves de los canales de atencion   del ColCERT</t>
  </si>
  <si>
    <t>A través de este indicador se busca determinar el estado de la seguridad digital de las entidades públicas y privadas mediante la cantidad de los incidentes de seguridad digital reportados y a su vez,  la atención y  gestión del GIT de COLCERT.</t>
  </si>
  <si>
    <t>Gestión de los incidentes reportados sobre los incidentes trámitados por el GIT de COLCERT</t>
  </si>
  <si>
    <t>GIT COLCERT</t>
  </si>
  <si>
    <t>Servicio de información implementado</t>
  </si>
  <si>
    <t>Número de plataformas o sistemas de información disponibles para la seguridad digital del Estado</t>
  </si>
  <si>
    <t xml:space="preserve">Este indicador permite establecer el número de plataformas  o sistemas de información disponibles para la seguridad del Estado. </t>
  </si>
  <si>
    <t>Unidades adquiridas</t>
  </si>
  <si>
    <t>Documentos de evaluación</t>
  </si>
  <si>
    <t>Documentos desarrollados como habilitadores en la implementación de la Política de Seguridad Digital</t>
  </si>
  <si>
    <t>Mediante el presente indicador se busca generar documentos que sirvan como habilitadores de la politica de seguridad digital en cumplimiento del decreto 338 de 2022.</t>
  </si>
  <si>
    <t>Unidades generadas</t>
  </si>
  <si>
    <t>Servicio de análisis de vulnerabilidades de seguridad digital</t>
  </si>
  <si>
    <t>Personas Sensibilizadas en hábitos de seguridad digital</t>
  </si>
  <si>
    <t>Análisis de vulnerabilidades realizados en entidades del Estado</t>
  </si>
  <si>
    <t>A través de este indicador se busca determinar el estado de la seguridad digital de las entidades públicas y privadas mediante los analisis de vulnerabilidades realizados y la capacidades de gestión de los analisis de vulnerabilidades realizados por el GIT de COLCERT.</t>
  </si>
  <si>
    <t>Analisis de vulnerabilidades solicitados por entidades públicas y privadas sobre analisis de vulnerabilidades realizados por el GIT de COLCERT.</t>
  </si>
  <si>
    <t xml:space="preserve">Cultura de seguridad digital para prevención y preparación  del estado colombiano </t>
  </si>
  <si>
    <t>Apoyar en la implementación del marco de gobernanza en materia de seguridad digital en Colombia</t>
  </si>
  <si>
    <t>Documentos metodológicos</t>
  </si>
  <si>
    <t>Numero de Personas formadas a traves de cursos especializados en seguridad digital y participando en ejercicios de simulacros de crisis ciberneticas</t>
  </si>
  <si>
    <t>Actualmente los programas en formación en ciberseguridad estan siendo adelantados por la dirección de uso y apropiación.</t>
  </si>
  <si>
    <t>Formaciones en habilidades digitales finalizadas</t>
  </si>
  <si>
    <t>Acciones desarrolladas
de promoción y
prevención.</t>
  </si>
  <si>
    <t xml:space="preserve">Se busca con el indicador verificar el cumplimiento del plan de promoción y prevención </t>
  </si>
  <si>
    <t>sumatoria de las actividades de promoción y prevención realizadas</t>
  </si>
  <si>
    <t>Acercamiento al usuario y mitigación de incumplimientos de las empresas del sector</t>
  </si>
  <si>
    <t>Realizar las acciones de promoción y prevención para fortalecer el cumplimiento de las obligaciones  de los operadores de telecomunicaciones y servicios postales</t>
  </si>
  <si>
    <t>Vigilancia, Inspección y Control</t>
  </si>
  <si>
    <t>Servicio de vigilancia y control de telecomunicaciones y servicios postales</t>
  </si>
  <si>
    <t>Informe de vigilancia y control generado</t>
  </si>
  <si>
    <t xml:space="preserve">Dar a conocer los resultados de las estrategias de promoción y prevención implementadas </t>
  </si>
  <si>
    <t xml:space="preserve">Sumatoria de informes de vigilancia y control </t>
  </si>
  <si>
    <t>Cat: Conectividad digital para cambiar vidas</t>
  </si>
  <si>
    <t>Fortalecimiento del sector TIC y Postal</t>
  </si>
  <si>
    <t>Generar lineamientos de política y estrategias enfocadas a mejorar la competitividad del sector, contribuyendo a la disminución de la brecha digital e implementando planes sectoriales de modernización, simplificación normativa y eliminación de barreras de entrada.</t>
  </si>
  <si>
    <t>Gestión de la Industria de Comunicaciones</t>
  </si>
  <si>
    <t>Actualización normativa del sector TIC y sector Postal</t>
  </si>
  <si>
    <t>Proyectos de actualización normativa elaborados</t>
  </si>
  <si>
    <t>Proyectar los documentos normativos requeridos en lo relacionado con los servicios TIC, acorde con las nuevas necesidades de las Tecnologías de la Información y las Comunicaciones.</t>
  </si>
  <si>
    <t>Sumatoria de proyectos normativos elaborados</t>
  </si>
  <si>
    <t xml:space="preserve">Direcciónde Industria de Comunicaciones </t>
  </si>
  <si>
    <t>Servicio de asistencia técnica</t>
  </si>
  <si>
    <t>Beneficiarios de los trámites y servicios prestados para el fortalecimiento del sector tic y postal</t>
  </si>
  <si>
    <t>Cuantificar el número total de beneficiarios que han accedido a los trámites y servicios prestados por la Dirección de Industria de Comunicaciones publicados en la página de la entidad, que permiten fortalecer el sector de las Tecnologías de la Información y Comunicación (TIC) y el servicio postal. Los beneficiarios pueden ser proveedores de redes y/o servicios de telecomunicaciones, titulares de espectro radioeléctrico, comunidades organizadas sin ánimo de lucro, concesionarios del servicio público de radiodifusión sonora, licenciatarios del servicio de televisión, operadores postales, importadores, comercializadores y ciudadanía en general.</t>
  </si>
  <si>
    <t>Sumatoria beneficiarios de los servicios prestados para el fortalecimiento del sector tic y postal</t>
  </si>
  <si>
    <t xml:space="preserve">Oferta de espectro </t>
  </si>
  <si>
    <t>Procesos de asignación de espectro aperturados</t>
  </si>
  <si>
    <t>Realizar la gestión para la asignación del espectro radioelectrico para los servicios TIC ofrecidos por la DICOM.</t>
  </si>
  <si>
    <t>Sumatoria de procesos de asignación de espectro aperturados</t>
  </si>
  <si>
    <t xml:space="preserve">Plan de Modernización del sector postal 2020-2024 </t>
  </si>
  <si>
    <t xml:space="preserve">Líneas de acción implementadas </t>
  </si>
  <si>
    <t>Implementar las líneas de acción del Plan de Modernización del Sector Postal 2020-2024 con el fin de promover la modernización del sector postal.</t>
  </si>
  <si>
    <t>Sumatoria de líneas de acción implementadas</t>
  </si>
  <si>
    <t>Fortalecimiento de la radio pública nacional</t>
  </si>
  <si>
    <t>Fortalecer la radio pública, a través del despliegue de nueva infraestructura de estaciones y estudios de la red de la radio pública nacional operada por Radio Televisión Nacional de Colombia - RTVC</t>
  </si>
  <si>
    <t xml:space="preserve">Estaciones y estudios de radiodifusión sonora en funcionamiento	</t>
  </si>
  <si>
    <t xml:space="preserve">Nuevas estaciones de radio pública nacional Instaladas </t>
  </si>
  <si>
    <t xml:space="preserve">Este indicador mide las estaciones y estudios de radiodifusión sonora en funcionamiento, lo cual se realiza con la transferencia que realiza el Ministerio a RTVC para este proyecto </t>
  </si>
  <si>
    <t xml:space="preserve">Sumatoria de estaciones y estudios de Radiodifusion sonora instalados </t>
  </si>
  <si>
    <t>Fortalecimiento integral de los operadores públicos del servicio de televisión nacional</t>
  </si>
  <si>
    <t xml:space="preserve">Fortalecer a los operadores públicos en las condiciones técnicas y operativas de la prestación del servicio de televisión </t>
  </si>
  <si>
    <t>Industria, Innovación e Infraestructura</t>
  </si>
  <si>
    <t>Fortalecimiento de la Industria TIC</t>
  </si>
  <si>
    <t>Servicio de apoyo financiero a operadores de televisión pública</t>
  </si>
  <si>
    <t xml:space="preserve"> Operadores apoyados</t>
  </si>
  <si>
    <t>Mejorar la capacidad financiera de los operadores que prestan el servicio público de televisión</t>
  </si>
  <si>
    <t>Operadores Financiados</t>
  </si>
  <si>
    <t>GIT Medios Publicos</t>
  </si>
  <si>
    <t>Control integral de las decisiones en segunda instancia en los servicios de comunicaciones (Móvil/ no móvil), postal, radiodifusión sonora y televisión</t>
  </si>
  <si>
    <t>Resolver los recursos de apelación presentados por los vigilados dentro de los términos de ley.</t>
  </si>
  <si>
    <t>Resoluciones que resuelven los recursos de apelación en terminos de ley</t>
  </si>
  <si>
    <t xml:space="preserve">Porcentaje de resoluciones expedidas que resuelven los recursos de apelación en los términos de ley respectos a los interpuestos por los vigilados. </t>
  </si>
  <si>
    <t>Este indicador busca resolver los recursos de apelación presentados por los vigilados en términos de ley.</t>
  </si>
  <si>
    <t>GIT Apelaciones</t>
  </si>
  <si>
    <t xml:space="preserve"> transformación productiva, Internacionalización, acción climática</t>
  </si>
  <si>
    <t>Cat: De una economía extractivista a una sostenible y productiva: Política de Reindustrialización, hacia una economía del conocimiento, incluyente y sostenible	
Comp: Impulso a la industria de las tecnologías de la información (TI)</t>
  </si>
  <si>
    <t>Fortalecimiento de la Industria TI para la transformación productiva</t>
  </si>
  <si>
    <t>Fortalecer la Industria Digital Nacional durante el cuatrienio, para que responda a las demandas de adopción de tecnologías digitales por parte de los sectores productivos consolidando a Colombia como un país desarrollador de productos y servicios digitales.</t>
  </si>
  <si>
    <t xml:space="preserve">18. Seguimiento y evaluación del desempeño institucional </t>
  </si>
  <si>
    <t>8.2  Lograr niveles más elevados de productividad económica mediante la diversificación, la modernización tecnológica y la innovación, entre otras cosas centrándose en los sectores con gran valor añadido y un uso intensivo de la mano de obra</t>
  </si>
  <si>
    <t>Investigación, Desarrollo e Innovación en TIC</t>
  </si>
  <si>
    <t>Programa para la generación de habilidades digitales que promuevan la transformación</t>
  </si>
  <si>
    <t>Empresas y/o empresarios que adoptan tecnologías para la transformación digital.</t>
  </si>
  <si>
    <t>Este indicador mide la suma de empresas y/o empresarios que adoptan herramientas  tecnológicas para la transformación digital.</t>
  </si>
  <si>
    <t>Sumatoria de empresas y/o empresarios que adoptan tecnologías para la transformación digital.</t>
  </si>
  <si>
    <t>Programas de capacitación para el desarrollo de habilidades en la generación de negocios digitales </t>
  </si>
  <si>
    <t>Número de ciudadanos con herramientas para el emprendimiento digital</t>
  </si>
  <si>
    <t>Este indicador mide la cantidad de personas beneficiadas con herramientas generando habilidades y capacidades tecnológicas para potencializar la mentalidad del ecosistema de emprendimiento digital de Colombia.</t>
  </si>
  <si>
    <t>Número de personas capacitadas en emprendimiento digital</t>
  </si>
  <si>
    <t>Programas de acompañamiento, asistencia técnica y financiación para la Industria Digital</t>
  </si>
  <si>
    <t>Número de empresas de la Industria Digital fortalecidas para impulsar la transformación productiva del país.</t>
  </si>
  <si>
    <t xml:space="preserve">Este indicador mide la suma de empresas beneficiadas con programas de acompañamiento, asistencia técnica o financiación para la Industria Digital, con el fin de impulsar la transformación productiva del país. </t>
  </si>
  <si>
    <t xml:space="preserve">Sumatoria de empresas beneficiadas con programas de acompañamiento, asistencia técnica o financiación para la Industria Digital, con el fin de impulsar la transformación productiva del país. </t>
  </si>
  <si>
    <t>Fortalecimiento del Modelo Convergente de la Televisión Pública Regional y Nacional.</t>
  </si>
  <si>
    <t>Implementar  contenidos multiplataforma que fortalezcan la TV pública a través del conocimiento del entorno y análisis de las audiencias</t>
  </si>
  <si>
    <t>Servicio de medición de audiencias e impacto de los contenidos</t>
  </si>
  <si>
    <t xml:space="preserve"> Estudios e informes de medición de audiencias e impacto de contenidos</t>
  </si>
  <si>
    <t>El implementar contenidos multipantalla en la televisión pública, fortalece la articulación de las necesidades, expectativas y preferencias de las audiencias con los contenidos que los canales públicos ofrecen; para conocer dichas, expectativas y preferencias, se hace necesario un continuo (permanente y en tiempo real) y puntual (sobre contenidos específicos de los canales) monitoreo del consumo de los televidentes, del servicio de televisión e internet.</t>
  </si>
  <si>
    <t>Estudios de audiencia realizados</t>
  </si>
  <si>
    <t>Servicio de educación informal en temas relacionados con el modelo de convergencia de la televisión pública</t>
  </si>
  <si>
    <t>Capacitaciones en temas relacionados con el modelo de convergencia de la televisión pública</t>
  </si>
  <si>
    <t xml:space="preserve">Formar el talento de los canales públicos para desarrollar contenidos en otras plataformas. Formar y actualizar a los productores y realizadores de contenidos multiplataforma digitales. </t>
  </si>
  <si>
    <t>Capacitaciones realizadas</t>
  </si>
  <si>
    <t>Servicio de producción y/o coproducción de contenidos convergentes</t>
  </si>
  <si>
    <t>Personas beneficiadas con Estímulos entregados a través de convocatorias</t>
  </si>
  <si>
    <t>Contenidos convergentes producidos y coproducidos</t>
  </si>
  <si>
    <t>Un contenido multiplataforma es un material audiovisual que puede ser emitido y visto en la pantalla del televisor, en una página web, en el celular, en las diferentes redes sociales, en el entretenimiento a bordo de los aviones o en una tableta. No tiene una duración específica, simplemente tener la característica de tener imagen en video.</t>
  </si>
  <si>
    <t>Contenido Multiplataforma</t>
  </si>
  <si>
    <t>CONVERGENCIA REGIONAL</t>
  </si>
  <si>
    <t>Cat: Fortalecimiento institucional como motor de cambio para recuperar la confianza de la ciudadanía y para el fortalecimiento del vínculo Estado Ciudadanía</t>
  </si>
  <si>
    <t>2. Enfoque Transversal</t>
  </si>
  <si>
    <t>2.1 Cultura</t>
  </si>
  <si>
    <t>Gestión adecuada del talento humano dentro del ciclo de vida del servidor público para cumplimiento de las metas establecidas de la entidad.</t>
  </si>
  <si>
    <t>Implementar el Plan Estratégico de Talento Humano para el fortalecimiento de la cultura organizacional del Ministerio para las Tecnologías, Información y las Comunicaciones en el marco del ciclo de vida del servidor público</t>
  </si>
  <si>
    <t>04. Talento Humano.</t>
  </si>
  <si>
    <t>Gestión de Recursos Administrativos
Gestión de Atención a Grupos de Interés
Gestión del Talento Humano</t>
  </si>
  <si>
    <t>Modernización de la Gestión Institucional del Ministerio TIC Bogotá</t>
  </si>
  <si>
    <t>Plan Estratégico de Talento Humano (incluye estudio de rediseño institucional y transformación de la cultura organizacional)</t>
  </si>
  <si>
    <t>Plan Estratégico de Talento Humano realizado y publicado</t>
  </si>
  <si>
    <t>Definir las líneas de acción que orientarán los proyectos y prácticas de la Gestión del Talento Humano conforme a la normatividad vigente, la planeación estratégica y la cultura organizacional, con el propósito de cumplir con las estragias definidas para el logro de la gestión estratégica del talento humano.</t>
  </si>
  <si>
    <t>Sumatoria de Plan Estratégico Públicado</t>
  </si>
  <si>
    <t>Subdirección para la Gestión del Talento Humano</t>
  </si>
  <si>
    <t>Plan de vacantes</t>
  </si>
  <si>
    <t>Plan de vacantes elaborado y publicado</t>
  </si>
  <si>
    <t>Identificar la información relacionada  con los empleos de carrera administrativa que se encuentran en vacancia y su forma de provisión; a su vez, contar con la información de la oferta actualizada de empleos de la entidad.</t>
  </si>
  <si>
    <t>Sumatoria de Plan de Vacantes Publicado</t>
  </si>
  <si>
    <t>Plan Institucional de Capacitación</t>
  </si>
  <si>
    <t>Plan Institucional de Capacitación elaborado y publicado</t>
  </si>
  <si>
    <t xml:space="preserve">Generar el plan institucional de capacitación en atención  a las necesidades identificadas en cumplimiento con la normatividad vigente </t>
  </si>
  <si>
    <t>Sumatoria de Plan Institucional de Capacitación Publicado</t>
  </si>
  <si>
    <t>Plan de Bienestar</t>
  </si>
  <si>
    <t>Plan de Bienestar elaborado y publicado</t>
  </si>
  <si>
    <t xml:space="preserve">Generar el plan de bienestar e incentivos en atención a las necesidades identificadas en cumplimiento con la normatividad vigente </t>
  </si>
  <si>
    <t>Sumatoria de Plan de Bienestar Publicado</t>
  </si>
  <si>
    <t>Plan de Seguridad y Salud en el Trabajo</t>
  </si>
  <si>
    <t>Plan de Seguridad y Salud en el Trabajo elaborado y publicado</t>
  </si>
  <si>
    <t xml:space="preserve">Generar el plan de seguridad y salud en el trabajo atendiendo las necesiades establecidas y la normatividad vigente </t>
  </si>
  <si>
    <t>Sumatoria de Plan de Seguridad y Salud en el Trabajo Publicado</t>
  </si>
  <si>
    <t>Retiros por periodo gestionados</t>
  </si>
  <si>
    <t>Solicitudes de retiro gestionadas</t>
  </si>
  <si>
    <t xml:space="preserve">Realizar el seguimiento al cumplimiento de los requisitos para la adecuada gestión del retiro </t>
  </si>
  <si>
    <t>(cantidad de retiros en el trimstre / cumplimiento de requisitos para el retiro )*100</t>
  </si>
  <si>
    <t>Cuentas por cobrar de cuotas partes pensionales gestionadas</t>
  </si>
  <si>
    <t>Porcentaje de avance cuentas por cobrar gestionadas conforme a la nómina recibida por FOPEP</t>
  </si>
  <si>
    <t>Realizar el ejercicio de recobro dentro del proceso de administración de cuotas partes pensionales por cobrar a cargo del MinTIC, asociado con la recuperación de cartera.</t>
  </si>
  <si>
    <t>(Cuentas de cobro de cuotas partes pensionales de nómina de FOPEP recibidas / Cuentas de cobro de cuotas partes pensionales de nómina de FOPEP gestionadas)*100</t>
  </si>
  <si>
    <t>Porcentaje de cumplimiento de las actividades contenidas
 en el Plan Estratégico de Talento Humano.</t>
  </si>
  <si>
    <t>Realizar el seguimiento al desarrollo de las actividades contenidas en el Plan Estratégico de Talento Humano</t>
  </si>
  <si>
    <t>(actividades de ejecutadas / actividades contempladas en el Plan)*100</t>
  </si>
  <si>
    <t>Porcentaje de cumplimiento del recobro del proceso de administración de cuotas partes pensionales</t>
  </si>
  <si>
    <t>Sumatoria de generación de cuentas de cobro por cuotas partes pensionales en el año (revisar el indicador ya que si es porcentaje la formula no puede ser sumatoria)</t>
  </si>
  <si>
    <t>Certificaciones para bono pensional y pensiones</t>
  </si>
  <si>
    <t>Porcentaje de avance en la generación de las certificaciones de temas pensionales atendidas, en relación con las recibidas</t>
  </si>
  <si>
    <t>meta cumplida vigencia 2023</t>
  </si>
  <si>
    <t>2.2: Arquitectura Institucional</t>
  </si>
  <si>
    <t>Estrategia y operación de tecnología para lograr una transformación  digital con enfoque social y democrático en la entidad</t>
  </si>
  <si>
    <t xml:space="preserve">Definir e implementar una arquitectura tecnológica que permita optimizar, disponer y mantener los servicios de tecnología que apoyan la operación del ministerio, apropiando modelos y tecnologías de nueva generación dentro de las vigencias de 2023 a 2026 </t>
  </si>
  <si>
    <t>Gestión de la Información Sectorial
Gestión de Tecnologías de la Información</t>
  </si>
  <si>
    <t>Documentos de Planeación</t>
  </si>
  <si>
    <t>Documentos de planeación realizados</t>
  </si>
  <si>
    <t>Oficina de Tecnologias de la Información</t>
  </si>
  <si>
    <t>Servicios tecnologicos</t>
  </si>
  <si>
    <t>Índice de
capacidad en
la prestación
de servicios de
tecnología</t>
  </si>
  <si>
    <t>Reporte de disponibildad de la infraestructura tecnológica del Ministerio por parte del Data Center.</t>
  </si>
  <si>
    <t>Porcentaje de disponibilidad</t>
  </si>
  <si>
    <t>Servicios de información actualizados</t>
  </si>
  <si>
    <t>Sistemas de información actualizados</t>
  </si>
  <si>
    <t xml:space="preserve"> (Programación y seguimiento de ingresos, así como el monitoreo continuo de la ejecución presupuestal y contractual del Fondo Único de TIC) </t>
  </si>
  <si>
    <t xml:space="preserve">Fortalecer el seguimiento de los ingresos y gastos del Fondo Único de TIC en el marco de la integralidad y pertinencia requerida. </t>
  </si>
  <si>
    <t>02. Gestión presupuestal y eficiencia del gasto público.</t>
  </si>
  <si>
    <t>Informes de Seguimiento a los ingresos del Fondo Único de TIC</t>
  </si>
  <si>
    <t>Número de informes correspondientes al seguimiento a la cadena de gestión integral del cobro.</t>
  </si>
  <si>
    <t>En el avance del indicador se registran los Informes de Seguimiento a los ingresos del Fondo Único de TIC, que para la fecha de corte corresponde a 5 de los 16 programados. Es importante medir dicha gestión, toda vez que evidencia el seguimiento a la cadena de gestión integral del cobro y la generación de alertas y recomendaciones de manera oportuna</t>
  </si>
  <si>
    <t xml:space="preserve">
# de informes correspondientes al seguimiento a la cadena de gestión integral de cobro elaborados en el periodo</t>
  </si>
  <si>
    <t xml:space="preserve">Oficina para la Gestión de Ingresos del Fondo </t>
  </si>
  <si>
    <t>Informes de Seguimiento de la información presupuestal y contractual del Fondo Único de TIC</t>
  </si>
  <si>
    <t xml:space="preserve">Informes de ejecución presupuestal y contractual </t>
  </si>
  <si>
    <t xml:space="preserve"> Informes de ejecución presupuestal y contractual presentados en el periodo</t>
  </si>
  <si>
    <t># de informes de ejecución presupuestal y contractual elaborados en el periodo</t>
  </si>
  <si>
    <t>Informe de seguimiento mediante documentos e instrumentos derivados de la inteligencia empresarial (informe trimestral y tableros)</t>
  </si>
  <si>
    <t>Informe trimestral consolidado de ingresos y gastos del Fondo Único de TIC</t>
  </si>
  <si>
    <t># de informes trimestrales consolidado de ingresos y gastos del Fondo Único de TIC</t>
  </si>
  <si>
    <t>Actualización de la herramienta con los registros recientes de ingresos y gastos del Fondo Único de TIC</t>
  </si>
  <si>
    <t># de actualización de la herramienta con los registros recientes de ingresos y gastos del Fondo Único de TIC</t>
  </si>
  <si>
    <t>Gestión adecuada de los recursos financieros Ministerio de TIC</t>
  </si>
  <si>
    <t xml:space="preserve">Garantizar el financiamiento y cumplimiento de los objetivos misionales, estratégicos y legales. </t>
  </si>
  <si>
    <t>Gestión Financiera</t>
  </si>
  <si>
    <t>Disponibilidad de recursos para la ejecución de los mismos por parte de las áreas.</t>
  </si>
  <si>
    <t>Informes de Ejecución Presupuestal detallado de Gastos del MinTIC.</t>
  </si>
  <si>
    <t>Cuenta con informes mensuales en los cuales se eviedencia la ejecución del gasto los cuales son publicados en la pagina WEB de la entidad para concoimiento de los interesados.</t>
  </si>
  <si>
    <t>La sumatoria de informes de ejecución presupuestal de gastos en el cuatrenio</t>
  </si>
  <si>
    <t>Subdirección Financiera</t>
  </si>
  <si>
    <t>Gestión adecuada de los recursos Fondo Único de TIC</t>
  </si>
  <si>
    <t>Gestionar los recursos financieros para atender las actividades misionales, estratégicas y legales del Fondo Único de TIC.</t>
  </si>
  <si>
    <t>Informes de Ejecución Presupuestal detallada de Ingresos y de Gastos del Fondo Único de TIC.</t>
  </si>
  <si>
    <t>Fortalecimiento de la Gestión Documental en MinTIC</t>
  </si>
  <si>
    <t>Generar estrategias para consolidar la gestión documental con fines de conservación y preservación de los documentos producidos en el MINTIC.</t>
  </si>
  <si>
    <t>16. Gestión documental</t>
  </si>
  <si>
    <t>Gestión Documental</t>
  </si>
  <si>
    <t>Conservación de la Información Histórica del Sector TIC</t>
  </si>
  <si>
    <t>Servicio de gestión documental</t>
  </si>
  <si>
    <t>Sistema de gestión documental implementado</t>
  </si>
  <si>
    <t>Implementar un sistema de gestion documental con los diferentes instrumentos archivisticos</t>
  </si>
  <si>
    <t>Numero de  sistemas de gestion documental implementado</t>
  </si>
  <si>
    <t>Subdirección Administrativa</t>
  </si>
  <si>
    <t>Gestión Contractual del MINTIC para una  Contratación  Pública Eficiente y Transparente</t>
  </si>
  <si>
    <t>Brindar a la entidad un soporte para los diferentes tramites en etapas del proceso de contratación</t>
  </si>
  <si>
    <t xml:space="preserve">03. Política de Compras y Contratación Pública </t>
  </si>
  <si>
    <t>Gestión de Compras y Contratación</t>
  </si>
  <si>
    <t>Seguimiento al PAA</t>
  </si>
  <si>
    <t>Porcentaje de avance del PAA</t>
  </si>
  <si>
    <t>3.1. Porcentaje de Procesos contractuales gestionados
3.2 Seguimiento mensual al plan anual de adquisiciones</t>
  </si>
  <si>
    <t>Subdirección Contractual</t>
  </si>
  <si>
    <t>Implementación de herramientas para el manejo de la información de la Gestión Contractual</t>
  </si>
  <si>
    <t>Porcentaje de Avance en la implementación de herramientas de manejo de información contractual</t>
  </si>
  <si>
    <t>1. Porcentaje de implementación de la herramienta de expedición de certificaciones
2.1.  Porcentaje de Implementación de una base de datos de contratos de la entidad</t>
  </si>
  <si>
    <t>2.3: Relación con los Grupos de Interés</t>
  </si>
  <si>
    <t>Fortalecimiento de los mecanismos que generen confianza en la Institucionalidad y permiten la lucha contra la corrupción</t>
  </si>
  <si>
    <t>Fortalecer los mecanismos de lucha contra la corrupción a través de la divulgación activa de la información pública sin que medie solicitud alguna, respondiendo de buena fe, de manera adecuada, veraz, oportuna en lenguaje claro y gratuita a las solicitudes de acceso a la información pública</t>
  </si>
  <si>
    <t>06. Transparencia, acceso a la información pública y lucha contra la corrupción.</t>
  </si>
  <si>
    <t>Gestión de Atención a Grupos de Interés</t>
  </si>
  <si>
    <t>Lineamientos para el fortalecimiento de los mecanismos de aplicación de las políticas de gestión y desempeño</t>
  </si>
  <si>
    <t>Lineamientos definidos para el fortalecimiento de las políticas de gestión y desempeño</t>
  </si>
  <si>
    <t xml:space="preserve">Implica la definición de las estrategias, actividades y demás que se requieran para identificar las brechas en la aplicación de las políticas de gestión y desempeño institucional y establecer los planes requeridos para gestionar </t>
  </si>
  <si>
    <t>Actividades definidas para el fortalecimiento de los mecanismos de aplicación de las políticas de gestión y desempeño / Brechas identificadas para el fortalecimiento de los mecanismos de aplicación de las políticas de gestión y desempeño</t>
  </si>
  <si>
    <t>Oficina Asesora de Planeación y Estudios Sectoriales</t>
  </si>
  <si>
    <t>Información del avance en la implementación de los lineamientos de los mecanismos de aplicación de las políticas de gestión y desempeño</t>
  </si>
  <si>
    <t>Monitoreo a la aplicación de los lineamientos  de las políticas de gestión y desempeño</t>
  </si>
  <si>
    <t>Una vez identificadas las actividades / estrategias para cerrar las brechas de aplicación de las políticas MPG se realizan seguimientos periódicos a la gestión de las mismas</t>
  </si>
  <si>
    <t>Monitoreos realizados a la aplicación de los lineamientos para las políticas MIPG / Monitoreos programados a la aplicación de los lineamientos para las políticas MIPG</t>
  </si>
  <si>
    <t xml:space="preserve">Estrategia de divulgación y comunicaciones del MinTIC </t>
  </si>
  <si>
    <t>Diseñar e implementar la estrategia de comunicaciones que permitirá a la entidad informar e interactuar sobre los planes, programas, proyectos, y servicios a la ciudadanía</t>
  </si>
  <si>
    <t>Comunicación Estratégica</t>
  </si>
  <si>
    <t>Servicios de divulgación, promoción y socialización de programas y proyectos en TIC.</t>
  </si>
  <si>
    <t>Número de menciones en medios de comunicación convencionales y digitales</t>
  </si>
  <si>
    <t>Oficina Asesora de Prensa</t>
  </si>
  <si>
    <t>Fortalecimiento en la gestión internacional, según las necesidades que tengan de MINTIC</t>
  </si>
  <si>
    <t>Incentivar la cooperación internacional en apoyo a las iniciativas del Plan Estratégico, posicionando al Ministerio como líder regional en materia TIC</t>
  </si>
  <si>
    <t>15. Gestión del conocimiento y la innovación.</t>
  </si>
  <si>
    <t>Gestión Internacional</t>
  </si>
  <si>
    <t>Gestionar la participación del MINTIC en alianzas de cooperación y agenda internacional.</t>
  </si>
  <si>
    <t>(Variable 1 - Alianzas y/o instrumentos de cooperación realizados / Variable 2 - Alianzas y/o instrumentos de cooperación proyectados) *100</t>
  </si>
  <si>
    <t>Oficina internacional</t>
  </si>
  <si>
    <t>2. SEGURIDAD HUMANA Y JUSTICIA SOCIAL</t>
  </si>
  <si>
    <t>Fortalecimiento de capacidades de los grupos con interés en temas TIC del país, orientado hacia el cierre de brecha digital regional.</t>
  </si>
  <si>
    <t xml:space="preserve">Fortalecer a través de asistencias técnicas, socializaciones, mesas de trabajo y atenciones en temas TIC, a los grupos de interés, para disminuir la brecha digital regional </t>
  </si>
  <si>
    <t>Uso y Apropación de TIC</t>
  </si>
  <si>
    <t>Asistentecias</t>
  </si>
  <si>
    <t xml:space="preserve">Numero de asistencias técnicas en la formulación y presentación de proyectos de inversión del sector  TIC </t>
  </si>
  <si>
    <t>Este indicador busca medir las asistencias técnicas realizadas a las entidades territoriales en la consecución de recursos del sistema general de regalías, mecanismo de obras por impuestos, cooperación internacional  y/o otras fuentes de inversión pública y privada para la financiación de proyectos de inversión del sector TIC.</t>
  </si>
  <si>
    <t>Numero de Asistencias Técnicas realizadas</t>
  </si>
  <si>
    <t>Oficina de Fomento Regional</t>
  </si>
  <si>
    <t>Herramientas formativas para el auto-aprendizaje en competencias digitales y apropiación de tecnologías de la información y las comunicaciones</t>
  </si>
  <si>
    <t>Número de herramientas formativas para el auto-aprendizaje en competencias digitales y apropiación de tecnologías de la información y las comunicaciones</t>
  </si>
  <si>
    <t>Co-laboratorios
especializados en
medios digitales instalados</t>
  </si>
  <si>
    <t>Número de colaboratorios
especializados en
medios digitales instalados</t>
  </si>
  <si>
    <t>Actas de caracterizaciones para la implementación de la iniciativa CDC - Comunidades de Conectividad y/o proyectos de última milla en todo el territorio nacional</t>
  </si>
  <si>
    <t>Número de caracterizaciones para la implementación de la iniciativa CDC - Comunidades de Conectividad y/o proyectos de última milla en todo el territorio nacional.</t>
  </si>
  <si>
    <t>Socializaciones</t>
  </si>
  <si>
    <t>Número de socializaciones, mesas de trabajo y/o atenciones que tengan por objetivo el fortalecimiento y sensibilización a nivel nacional,  de los grupos con intereses TIC, en la oferta institucional y en los procesos y procedimientos estratégicos del sector.</t>
  </si>
  <si>
    <t>Este indicador busca medir el número de socializaciones y /o atenciones a los grupos con intereses TIC sobre la oferta institucional y en los procesos y procedimientos estratégicos del sector, con el objeto de mejorar los indicadores y la perspectiva de los factores externos. Por intermedio de los enlaces regionales se divulga la oferta institucional del Ministerio a nivel nacional.</t>
  </si>
  <si>
    <t>Sumatoria de los municipios  socializados y/o atendidos para el fortalecimiento y sensibilización de la oferta institucional y en los procesos y procedimientos estratégicos del sector</t>
  </si>
  <si>
    <t>Fortalecimiento de acciones institucionales diferenciadas para fomentar el uso y la apropiación de las TIC en comunidades étnicas, grupos comunitarios, victimas y/o colectivos sociales</t>
  </si>
  <si>
    <t>Promover la articulación y desarrollo de acciones institucionales que fomenten el uso y la apropiación de las TIC en grupos de especial protección tales como comunidades étnicas, grupos comunitarios, victimas y /o colectivos sociales</t>
  </si>
  <si>
    <t>1. Espacios de dialogo y/o concertación e implementación de acciones con enfoque diferencial con comunidades étnicas, grupos comunitarios, victimas y/o colectivos sociales</t>
  </si>
  <si>
    <t xml:space="preserve">1. Número de acciones realizadas con comunidades étnicas, grupos comunitarios, victimas y/o colectivos sociales derivadas de espacios de dialogo y/o concertación </t>
  </si>
  <si>
    <t>Por medio de este indicador se busca evidenciar las diferentes actividades y/o gestiones con enfoque diferencial que adelanta el MinTIC de acuerdo a las necesidades, usos y costumbres de las diferentes comunidades étnicas, grupos comunitarios, víctimas y/o colectivos sociales. Dichas actividades son realizadas en cumplimiento a diferentes compromisos asumidos en espacios de dialogo y concertación y/o como iniciativas propias del MinTIC.  
Entiéndase por acciones: espacios de dialogo, socializaciones, talleres de formación y/o capacitaciones, Intercambio de experiencias, foros, mesas de dialogo, contenidos multiformato (audiovisuales, sonoros, digitales, trasmedia, infografías, cartillas, etc.), paginas web, Apps, entre otros. 
Todas las acciones realizadas son previamente concertadas con las comunidades étnicas, grupos comunitarios, victimas y/o colectivos sociales.</t>
  </si>
  <si>
    <t xml:space="preserve">Sumatoria de acciones realizadas con comunidades étnicas, grupos comunitarios, victimas y/o colectivos sociales derivadas de espacios de dialogo y/o concertación </t>
  </si>
  <si>
    <t>Adopción e implementación de la Política Pública de Comunicaciones de y para los Pueblos Indígenas</t>
  </si>
  <si>
    <t>Numero de acciones realizadas en el marco de la politica Pública de Comunicaciones de y para los Pueblos Indígenas</t>
  </si>
  <si>
    <t xml:space="preserve">Indicador que busca medir las diferentes gestiones y/o acciones que viene adelantando el MinTIC en el marco de la Política Pública de Comunicaciones de y para los Pueblos indígenas, conforme a los acuerdos concertados con las siguientes organizaciones: 
1. MPC (Mesa Permanente de Concertación)
2. CRIC (Consejo Regional Indígena del Cauca)
3. MRA (Mesa Regional Amazónica)
Conforme al Plan Nacional de Desarrollo (PND) 2022-2026 "Colombia Potencia Mundial de la Vida" con dichas organizaciones indígenas se han concertados una serie de compromisos encaminados al desarrollo de la Política Pública de Comunicaciones de y para los Pueblos indígenas, por lo cual, anualmente, se concertan una serie de actividades a desarrollarse las cuales se materializan el en marco de diferentes contrataciones, convocatorias, entre otras iniciativas lideradas y/o apalancas por el MinTIC. 
Es preciso tener en cuenta, que a pesar de que es una única Política, las acciones que desarrollaran están orientadas a las necesidades de cada organización indígena y sus pueblos, resguardos, etc. 
Teniendo en cuenta que las acciones a realizar deben ser concertadas con las organizaciones indígenas, se esta supeditado a que el cumplimiento de dicho indicador dependa del éxito de dicha concertación y del resultado de las actividades, toda vez, que en la mayoria de los casos, las acciones son ejecutadas por los mismos pueblos indígenas. 
Observaciones: 1. Las acciones realizadas con comunidades étnicas, grupos comunitarios, victimas y/o colectivos sociales son ejecutadas en el marco de una o varias contratación que suscribe anualmente el Grupo Interno de Trabajo de Consenso Social. 
2. La regionalización y focalización de los recursos asociados al cumplimiento de este indicador, solo se podrá tener una vez finalicen las actividades propuestas. </t>
  </si>
  <si>
    <t>Sumatoria de acciones realizadas en el marco de la  Política Pública de Comunicaciones de y para los Pueblos Indígenas concertadas e implementadas</t>
  </si>
  <si>
    <t>3. Seguimiento a acciones en el marco de políticas, programas y/o planes para la atención a comunidades étnicas, grupos comunitarios, victimas y/o colectivos sociales</t>
  </si>
  <si>
    <t>3. Gestión para el cumplimiento de acciones de políticas, programas y/o planes para la atención a comunidades étnicas, grupos comunitarios, victimas y/o colectivos sociales</t>
  </si>
  <si>
    <t xml:space="preserve">Indicador que busca visibilizar las acciones y gestiones adelantadas al interior del MinTIC en cumplimiento a diferentes compromisos y/o acuerdos suscritos en el marco de políticas, programas y/o planes para la atención a comunidades étnicas, grupos comunitarios, víctimas y/o colectivos sociales tales como: 
1. Cerrem 
2. Alertas Tempranas
3. Planes para la atención a Victimas 
4. Sentencias y ordenes judiciales 
El seguimiento a dichas acciones se realizará por medio de diferentes herramientas que se acuerdan año a año con el objetico que se pueda validar el cumplimiento y/o avance de los compromisos y acuerdos suscritos. 
Teniendo en cuenta que el indicador mide el seguimiento al cumplimiento acciones de políticas, programas y/o planes para la atención a comunidades étnicas, grupos comunitarios, victimas y/o colectivos sociales, no focaliza ni regionaliza recursos asociados a dichos cumplimientos, estos son realizados por las diferentes áreas encargadas de la materialización de los acuerdos. </t>
  </si>
  <si>
    <t>(No. de compromisos y/o acuerdos gestionados / No. compromisos y acuerdos adquiridos)* 100%</t>
  </si>
  <si>
    <t xml:space="preserve"> Acciones y seguimientos orientados a garantizar el cumplimiento del acuerdo de paz</t>
  </si>
  <si>
    <t>Número de seguimientos en el año realizados para garantizar el cumplimiento de los indicadores del Plan Marco de Implementación del acuerdo de paz</t>
  </si>
  <si>
    <t xml:space="preserve">Este indicador busca Medir el cumplimiento de los indicadores del Plan Marco de Implementación del Acuerdo de Paz a cargo del sector TIC, por medio del seguimiento a las gestiones que adelantan las diferentes áreas conforme a sus planes, programas y proyectos. 
Dichos seguimientos se realizan de manera trimestral (mes vencido) que corresponden a los siguientes periodos: 
1T. Enero - Marzo (reporte en abril)
2T. Abril - Junio (reporte en julio)
3T. Julio - Septiembre (reporte en octubre)
4T. Octubre - Diciembre (reporte en enero de la siguiente vigencia)
Estos reportes son consolidados en una matriz de seguimiento, y posteriormente son cargados en la plataforma SIIPO 2.0 (Sistema Integrado de Información para el Posconflicto), los cuales son validados posteriormente por el Departamento Nacional de Planeación (DNP).
Posterior a la aprobación de los reportes de avance por parte del DNP, al interior del MinTIC se elabora un boletín trimestral por medio del cual se informa los avances en materia de los indicadores del PMI. Dichos boletines son socializados por los canales de comunicación interna del MinTIC y son publicados en la pagina de la entidad.   </t>
  </si>
  <si>
    <t>Sumatoria de seguimiento realizados para garantizar el cumplimiento de los indicadores del Plan Marco de Implementación del acuerdo de paz</t>
  </si>
  <si>
    <t>Gestión Jurídica integral para el cumplimiento de objetivos y funciones del MinTIC/Fondo Único TIC</t>
  </si>
  <si>
    <t>Definición de parámetros para la implementación de prácticas de mejora normativa en todos nuestros proyectos normativos. Propender por  la unidad de criterio jurídico del Ministerio/Fondo Único de TIC y representar sus intereses judicial y extrajudicialmente.</t>
  </si>
  <si>
    <t>13. Defensa jurídica.
17. Mejora Normativa.</t>
  </si>
  <si>
    <t>Gestión Jurídica</t>
  </si>
  <si>
    <t>Lineamientos sobre mejora normativa.</t>
  </si>
  <si>
    <t>Porcentaje de avance en la emisión de conceptos solicitados competencia de la Dirección Jurídica</t>
  </si>
  <si>
    <t>Porcentaje conceptos emitidos que se le solicitan a la Dirección Jurídica por ser de su competencia.</t>
  </si>
  <si>
    <t>Porcentaje</t>
  </si>
  <si>
    <t>Direccion Juridica</t>
  </si>
  <si>
    <t>Información a remitir a los deudores.</t>
  </si>
  <si>
    <t>porcentaje de acuerdos de pago suscritos</t>
  </si>
  <si>
    <t>Porcentaje de acuerdos de pago que se causen sobre le periodo</t>
  </si>
  <si>
    <t>Fortalecimiento del relacionamiento con los grupos de interés</t>
  </si>
  <si>
    <t>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t>
  </si>
  <si>
    <t>09. Participación ciudadana en la gestión pública.</t>
  </si>
  <si>
    <t>Informe del fortalecimiento del servicio hacia los grupos de interés</t>
  </si>
  <si>
    <t>Informe de Fortalecimiento realizado</t>
  </si>
  <si>
    <t>Informe de Fortalecimiento realizadoRealizar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t>
  </si>
  <si>
    <t>2.4: Seguimiento, análisis y mejora</t>
  </si>
  <si>
    <t>Aseguramiento, asesoría y análisis basados en riesgos, con el fin de mejorar y proteger el valor de la Entidad</t>
  </si>
  <si>
    <t>Evaluar el cumplimiento de las metas, actividades y objetivos estratégicos de la entidad, el cumplimiento normativo, así como  a los riesgos institucionales </t>
  </si>
  <si>
    <t>19. Control Interno.</t>
  </si>
  <si>
    <t>Evaluación y Apoyo al Control de la Gestión</t>
  </si>
  <si>
    <t>Informes de auditorías, seguimientos, informes de Ley y evaluaciones del PAAI realizados durante la vigencia</t>
  </si>
  <si>
    <t>Porcentaje de ejecución del Programa Anual de Auditorías Internas</t>
  </si>
  <si>
    <t>El indicador se encuentra relacionado con el avance en la ejecución de las auditorías de gestión a los procesos, realización de evaluaciones, presentación de informes y seguimientos de ley, realización de auditorias internas a los sistemas de gestión, y la realización de actividades de apoyo a la gestión. 
El Programa Anual de Auditorías Interna (PAAI) es elaborado a partir de la realización de un análisis del impacto que tienen los diferentes procesos de la entidad sobre la consecución de los objetivos y su apoyo a la estrategia la entidad, lo cual se complementa con la contemplación de criterios de evaluación adicionales como la recurrencia con la que se ha realizado evaluación (auditoría) a ciertos procesos, el nivel de materialización de riesgos y la existencia de acciones de mejora producto de auditorias externas o internas. A dicha priorización de procesos a evaluar se integran evaluaciones y seguimientos de ley que son responsabilidad de la Oficina de Control Interno, así como actividades de apoyo a la gestión para ejercer un apoyo permanente a la dirección de la entidad.</t>
  </si>
  <si>
    <t>(Cantidad de actividades del PAAI totalmente ejecutadas / Total de actividades programadas en el PAAI para la vigencia)*100</t>
  </si>
  <si>
    <t>Oficina de Control Interno</t>
  </si>
  <si>
    <t>2.5: Liderazgo, Innovación y Gestión del Conocimiento</t>
  </si>
  <si>
    <t xml:space="preserve">Fortalecimiento de las Capacidades Institucionales para Generar Valor Público </t>
  </si>
  <si>
    <t>Establecer lineamientos y estrategias para transformar continuamente la gestión institucional</t>
  </si>
  <si>
    <t xml:space="preserve">01. Planeación Institucional.
02. Gestión presupuestal y eficiencia del gasto público.
07. Fortalecimiento organizacional y simplificación de procesos. 
12. Seguridad Digital.
15. Gestión del conocimiento y la innovación.
15. Control Interno.
18. Seguimiento y evaluación del desempeño institucional. </t>
  </si>
  <si>
    <t>Direccionamiento Estratégico
Fortalecimiento Organizacional
Seguimiento y Evaluación de Políticas TIC
Gestión del conocimiento
Arquitectura Empresarial</t>
  </si>
  <si>
    <t>Lineamientos para la gestión de los procesos</t>
  </si>
  <si>
    <t>Efectividad en la generación de lineamientos definidos para la gestión de los procesos</t>
  </si>
  <si>
    <t>Lineamientos a nivel de actualización del modelo de operación por procesos representados en documentos del sistema de gestión que deben ser articulados a nivel institucional entre los ejecutores, líderes y Oficina Asesora de Planeación</t>
  </si>
  <si>
    <t>Lineamientos actaulizados / Lineamientos requeridos en actualización</t>
  </si>
  <si>
    <t>Lineamientos para la gestión de la Arquitectura Empresarial</t>
  </si>
  <si>
    <t>Lineamientos definidos de forma efectiva para la gestión de la Arquitectura Empresarial</t>
  </si>
  <si>
    <t>Se establece, con la alta dirección, la hoja de ruta para los proyectos alineados a la aplicación del Marco de Referencia de Arquitectura Empresarial y sus seguimientos</t>
  </si>
  <si>
    <t>Actividades ejecutadas de la HDR de AE / Actividades programdas de la HDR de AE</t>
  </si>
  <si>
    <t>Lineamientos para la Gestión del Conocimiento</t>
  </si>
  <si>
    <t>Lineamientos definidos de forma efectiva para la gestión del conocimiento</t>
  </si>
  <si>
    <t>Definición y control de ejecución de las actividades enfocadas en la identificación, adquisición, organización y transferencia de conocimientos estratégicos y vitales para la gestión de la entidad</t>
  </si>
  <si>
    <t>Actividades ejecutadas para la gestión del conocimiento / Actividades programadas para la gestión del conocimiento</t>
  </si>
  <si>
    <t>Asesorías, acompañamiento y promoción en la implementación de las directrices y lineamientos</t>
  </si>
  <si>
    <t>Espacios de asesorías, acompañamiento y promoción para la implementación de las directrices y lineamientos para la gestión</t>
  </si>
  <si>
    <t>En el marco de la aplicación del Modelo Integrado de Gestión, se realizan diversas actividades para que los integrantes de la entidad apropien conceptos y metodologías asociadas</t>
  </si>
  <si>
    <t>Actividades realizadas / Actividades programadas</t>
  </si>
  <si>
    <t>Planeación y seguimiento de la estrategia y el plan de acción  y el presupuesto de inversión de la entidad</t>
  </si>
  <si>
    <t>cumplimiento del plan de acción</t>
  </si>
  <si>
    <t xml:space="preserve">Evalua el porcentaje de cumplimiento en el avance de las acciones planificadas del Plan de Acción durante la vigencia. Este indicador se encuentra asociado a la gestión del proceso de Direccionamiento Estratégico, el cual se reporta en SIMIG.									</t>
  </si>
  <si>
    <t xml:space="preserve"> (% de avance de la gestión del Plan de Acción / % programado de la gestión del Plan de Acción)									</t>
  </si>
  <si>
    <t>Avance en el desarrollo e implementación de Plataforma Integrada de Planeación y Seguimiento (PIPS)</t>
  </si>
  <si>
    <t xml:space="preserve">Permite visibilizar el avance en las acciones articuladas desde la Oficina de TI con la Oficina Asesora de Planeación, para la implementación de una nueva plataforma que soporte el proceso de Direccionamiento Estratégico.									</t>
  </si>
  <si>
    <t xml:space="preserve">(No de actividades ejecutadas/No. Actividades planificadas)*100									</t>
  </si>
  <si>
    <t>Liderazgo en la generación de estadísticas y estudios del sector TIC</t>
  </si>
  <si>
    <t>Desarrollar proyectos que permitan la generación de estadísticas y el desarrollo de estudios del sector TIC</t>
  </si>
  <si>
    <t>06. Transparencia, acceso a la información pública y lucha contra la corrupción.
05. Transparencia, acceso a la información pública y lucha contra la corrupción.</t>
  </si>
  <si>
    <t>Gestión de la Información Sectorial</t>
  </si>
  <si>
    <t>Generar la información estadística y documentos sectoriales TIC para la toma de decisiones</t>
  </si>
  <si>
    <t>Porcentaje de avance en la implementación del Plan de Información Estadística Institucional - PINEI</t>
  </si>
  <si>
    <t>Medir el avance de la implementación del Plan de Información Estadística Institucional - PINEI de manera trimestral para cada una de las vigencias 2023 a 2026 de acuerdo con las actividades programadas para cada uno de los años disponiendo un peso porcentual del 25% independiente para cada año, cuya sumatoria final debe ser el 100% de la implementación.</t>
  </si>
  <si>
    <t>(Actividades ejecutadas en el periodo / Actividades programadas en el periodo) *100</t>
  </si>
  <si>
    <t>Evaluación de políticas, programas (iniciativas) y/o proyectos, estudios sectoriales</t>
  </si>
  <si>
    <t>Visualizador de la oferta institucional</t>
  </si>
  <si>
    <t>NA</t>
  </si>
  <si>
    <t>Evaluación de políticas, programas (iniciativas) y/o proyectos, estudios sectoriales realizadas</t>
  </si>
  <si>
    <t xml:space="preserve">
Busca determinar los cambios directos e indirectos generados por el proyecto en relación con sus objetivos y metas, contribuyendo así a la toma de decisiones informadas y la mejora continua de la gestión del Ministerio</t>
  </si>
  <si>
    <t>Sumatoria de evaluaciones realizadas</t>
  </si>
  <si>
    <t>Fortalecimiento de las capacidades Institucionales para la Seguridad y Privacidad de la Información</t>
  </si>
  <si>
    <t>Establecer lineamientos y estrategias para fortalecer la confidencialidad, integridad, disponibilidad, autenticidad, privacidad y no repudio de la información que circula en el mapa de operación por procesos de la entidad</t>
  </si>
  <si>
    <t xml:space="preserve">07. Fortalecimiento organizacional y simplificación de procesos. 
12. Seguridad Digital.
15. Gestión del conocimiento y la innovación.
</t>
  </si>
  <si>
    <t>Seguridad y Privacidad de la Informacion</t>
  </si>
  <si>
    <t>Desarrollo de los planes y estrategias de Seguridad y Privacidad de la Información</t>
  </si>
  <si>
    <t>Avance en el cumplimiento de las actividades de los planes y estrategias de Seguridad y Privacidad de la Información</t>
  </si>
  <si>
    <t>(Actividades de los planes y estrategias de seguridad y privacidad de la información ejecutados / Actividades de los planes y estragetgias de seguridad y privacidad de la información programados) X 100</t>
  </si>
  <si>
    <t>SPI</t>
  </si>
  <si>
    <t>A continuación, se presenta el reporte de avance del plan de estratégico sectorial para el primer trimestre de 2023 a nivel de iniciativas, la información se distribuye de la siguiente manera, teniendo en cuenta que la primera columna es la "A" de izquierda a derecha.
Columna A "Bases PND": Se refiere al curso de acción del sector TIC para remover obstáculos y transformar las condiciones que hagan posible acelerar el crecimiento económico y la equidad de oportunidades correspondiente a las iniciativas dentro del Plan Nacional de Desarrollo, son un factor determinante en el cambio que reclama el país para una sociedad más equitativa, el cierre de brechas, el rol de los jóvenes y las mujeres en la transformación de la sociedad y la definición territorial de las políticas que se necesitan en los municipios, veredas y departamentos y el reconocimiento de la heterogeneidad de organizaciones sociales existentes en el país. 
Columna B "Catalizadores-Componentes PND": Dan cuenta de los principales objetivos, metas y estrategias de orden superior, que posteriormente se desagregarán en componentes sectoriales se definen las líneas estratégicas del Plan Estratégico del sector TIC a saber:
Columna C. "Enfonque": 
1.	Enfoque estratégico: Establece objetivos claros pensados a largo plazo, con el conjunto de acciones necesarias a corto plazo que permitan alcanzarlos, y en Mintic son:
•	Conectividad reducción de la Brecha digital y la Pobreza
•	Ecosistemas de innovacion
•	Educacion Digital
2.	Enfoque Transversal:	
•	Cultura
•	Arquitectura Institucional
•	Relación con los Grupos de Interés
•	Seguimiento Análisis 
•	Liderazgo, Innovación y Gestión del Conocimiento
Columna D. “Línea estratégica / Dimensión MIG”: Conjunto de políticas para la adopción de medidas/Componentes del Modelo Integrado de Gestión que permiten evaluar el  cumplimiento integral de los requisitos establecidos por las normas y políticas vigentes que en materia de desempeño institucional promueve el Estado.
Líneas Estratégicas:
1.- Conectividad reducción de la Brecha digital y la Pobreza: Utilizaremos las distintas
tecnologías disponibles para conectar a todos los colombianos con las oportunidades, reducir la Brecha Digital y recibir en nuestro país la era del 5G. Trabajaremos hombro a hombro con todo el sector para llegar a con internet de calidad a las ciudades y a todos los rincones del país.
2.- Ecosistemas de innovacion :La tecnología debe tener un propósito: generar inclusión, oportunidades, productividad y una relación de confianza y colaboración entre la ciudadanía y el Estado. Fomentaremos los ecosistemas de innovación
como mecanismo para acelerar la transformación digital del sector público y del sector privado. Seremos referentes latinoamericanos en el uso de la Inteligencia Artificial para superar problemáticas sociales del país.
3.- Educacion Digital: Queremos que todos los colombianos tengamos las herramientas para ser exitosos en esta revolución tecnológica. Formaremos habilidades digitales para promover la generación de nuevos empleos y la protección de los empleos actuales. Formaremos el talento que requiere nuestro país para impulsar la transformación digital. La tecnología será la herramienta para acompañar a rectores y docentes en la transformación de la educación. Llevaremos servicios y contenidos pedagógicos innovadores a los maestros, estudiantes y padres de familia. Este será un trabajo en equipo con todo el sector educativo.
1.	Dimensión Arquitectura Institucional
2.	Dimensión Seguimiento, Control y Mejora
3.	Dimensión de Cultura
4.	Dimensión Estrategia
5.	Dimensión Relación con los Grupos de Interés
Columna E “iniciativa”: Define el plan de actuación con el que se logrará el objetivo de la iniciativa.
Columna F "Objetivo Iniciativa": se relacionan las iniciativas del plan estratégico para la vigencia actual, se definen como el componente básico o módulo articulador del esquema de planeación estratégica adoptado por el Ministerio TIC, como cabeza de sector.
Columna G “Política de Gestión y Desempeño Institucional”: Finalidad al que se desea lograr en el desarrollo de la iniciativa.
Columna H "Objetivo de desarrollo Sostenible": Son 17 Objetivos de Desarrollo Sostenible y sus 169 metas son de carácter integrado e indivisible, de alcance mundial y de aplicación universal, tienen en cuenta las diferentes realidades, capacidades y niveles de desarrollo de cada país y respetan sus políticas y prioridades nacionales.
1.	Poner fin a la pobreza en todas sus formas en todo el mundo
2.	Poner fin al hambre, lograr la seguridad alimentaria y la mejora de la nutrición y promover la agricultura sostenible.
3.	Garantizar una vida sana y promover el bienestar para todos en todas las edades
4.	Garantizar una educación inclusiva, equitativa y de calidad y promover oportunidades de aprendizaje durante toda la vida para todos.
5.	Lograr la igualdad entre los géneros y el empoderamiento de todas las mujeres y niñas
6.	Garantizar la disponibilidad de agua y su ordenación sostenible y el saneamiento para todos.
7.	Garantizar el acceso a una energía asequible, segura, sostenible y moderna para todos.
8.	Promover el crecimiento económico sostenido, inclusivo y sostenible, el empleo pleno y productivo y el trabajo decente para todos.
9.	Construir infraestructura resiliente, promover la industrialización inclusiva y sostenible y fomentar la innovación.
10.	Reducir la desigualdad en y entre los países.
11.	Lograr que las ciudades y los asentamientos humanos sean inclusivos, seguros, resilientes y sostenibles.
12.	Garantizar modalidades de consumo y producción sostenibles.
13.	Adoptar medidas urgentes para combatir el cambio climático y sus efectos (tomando nota de los acuerdos celebrados en el foro de la Convención Marco de las Naciones Unidas sobre el Cambio Climático).
14.	Conservar y utilizar en forma sostenible los océanos, los mares y los recursos marinos para el desarrollo sostenible.
15.	Proteger, restablecer y promover el uso sostenible de los ecosistemas terrestres, efectuar una ordenación sostenible de los bosques, luchar contra la desertificación, detener y revertir la degradación de las tierras y poner freno a la pérdida de la diversidad biológica.
16.	Promover sociedades pacíficas e inclusivas para el desarrollo sostenible, facilitar el acceso a la justicia para todos y crear instituciones eficaces, responsables e inclusivas a todos los niveles.
17.	Fortalecer los medios de ejecución y revitalizar la alianza mundial para el desarrollo sostenible.
Columna I:"Proceso MIG": Proceso por el cual la iniciativa se clasifica dentro del Modelo Integrado de Gestión.
Columna J "Apropiación 2023": Se relaciona la ejecución por iniciativa para la vigencia 2023.
Columna K "Ejecución 2023": Se relaciona la ejecución por iniciativa para la vigencia 2023.
Columna L "Apropiación 2024": Se relaciona la ejecución por iniciativa para la vigencia 2024.
Columna M "Apropiación 2025": Se relaciona la ejecución por iniciativa para la vigencia 2025.
Columna N "Apropiación 2026": Se relaciona la ejecución por iniciativa para la vigencia 2026.
Columna O "Proyecto Fuente de Recursos vigencia 2023": Se relaciona el proyecto (ficha) de inversión que aporta recursos al desarrollo de cada iniciativa
Columna P “Producto de la Iniciativa”: Se refiere al resultado puntual del logro al que se quiere llegar
Columna Q "Indicador de la Iniciativa": Se refiere al nombre de cada uno de los indicadores que muestran el cumplimiento de las iniciativas del Plan estratégico.
Columna R "Tipo de Indicador": Forma en que se calculan los avances del indicador con respecto a la meta
-Acumulado: mide el resultado obtenido en una fecha determinada, incluyendo en el cálculo cuatrienal los resultados de los años anteriores.
-Capacidad: Centran la atención entre el punto de partida (línea base) y el punto esperado de llegada (meta)
-Flujo: Miden los logros que se repiten cada año y a lo largo de este, sin que los resultados de este afecten los del año anterior o el siguiente.
-Reducción: Miden los esfuerzos de un sector o entidad por disminuir un valor que se tiene a una fecha determinada.
Columna S "Línea base": Punto de referencia a partir del cual, se puede medir el cambio que genera la intervención pública.
Columna T "Meta 2023": Se refiere a las unidades a entregar asociadas al cumplimiento del indicador para la vigencia 2023.
Columna U "Avance 2023": Se refiere al avance entregado acumulado o sin acumular (dependiendo del tipo de indicador) para la vigencia 2023.
Columna V "Meta 2024": Se refiere a las unidades a entregar asociadas al cumplimiento del indicador para la vigencia 2024.
Columna W "Avance 2024": Se refiere al avance entregado acumulado o sin acumular (dependiendo del tipo de indicador) para la vigencia 2024.
Columna X "Meta 2025": Se refiere a las unidades a entregar asociadas al cumplimiento del indicador para la vigencia 2025.
Columna Y "Avance 2025": Se refiere al avance entregado acumulado o sin acumular (dependiendo del tipo de indicador) para la vigencia 2025.
Columna Z "Meta 2026": Se refiere a las unidades a entregar asociadas al cumplimiento del indicador para la vigencia 2026.
Columna AA "Avance 2026": Se refiere al avance entregado acumulado o sin acumular (dependiendo del tipo de indicador) para la vigencia 2026.
Columna AC "Meta Cuatrienio": Se refiere a las unidades acumuladas a entregar asociadas al cumplimiento del indicador para el cuatrienio.
Columna AD: "Avance Cuatrienio": Se refiere al avance acumulado entregado para el cuatrienio.
Columna AE "Dependencia responsable": Corresponde a la dependencia o entidad asociada al cumplimiento de cada una de las iniciativas del Plan Estratégico</t>
  </si>
  <si>
    <t>PEI 1T</t>
  </si>
  <si>
    <t>Ajustes realizados versión 1.1 – Actualización 31 de marzo de 2023 contra la versión 1.0 publicada el 31 de enero de 2023
Con el fin de que los indicadores del Plan estratégico Institucional_PEI cumplan con los criterios de calidad, desde la Oficina Asesora de Planeación y Estudios sectoriales_OAPES, se realizan las siguientes modificaciones:
•	Dirección de Vigilancia, Inspección y Control, indicador, "Verificaciones de cumplimiento a las obligaciones de los Proveedores de redes y servicios de telecomunicaciones y servicios postales, realizadas". se modifica redacción en el indicador por temas de calidad.
•	Dirección de Vigilancia, Inspección y Control, indicador, "Trámites que impactan la gestión de las actuaciones administrativas, realizados", se modifica redacción en el indicador por temas de calidad
•	Dirección de Infraestructura, indicador, "Cabeceras con redes de transporte de alta velocidad", se ajusta el catalizador por temas de calidad
•	Dirección de Economía Digital, indicador, "Número de ciudadanos con herramientas para el emprendimiento digital", se ajusta el catalizador por temas de calidad
•	Subdirección para la Gestión del Talento Humano, indicador, "Plan Estratégico de Talento Humano realizado y publicado", se ajusta la línea base por temas de calidad
•	Subdirección para la Gestión del Talento Humano, indicador, "Plan de vacantes elaborado y publicado", se ajusta la línea base por temas de calidad
•	Subdirección para la Gestión del Talento Humano, indicador, "Plan Institucional de Capacitación elaborado y publicado", se ajusta la línea base por temas de calidad
•	Subdirección para la Gestión del Talento Humano, indicador, "Plan de Bienestar elaborado y publicado", se ajusta la línea base por temas de calidad
•	Subdirección para la Gestión del Talento Humano, indicador, "Plan de Seguridad y Salud en el Trabajo elaborado y publicado", se ajusta la línea base por temas de calidad
•	Subdirección para la Gestión del Talento Humano, indicador, "Solicitudes de retiro gestionadas", se ajusta la línea base por temas de calidad
•	Subdirección para la Gestión del Talento Humano, indicador, "Porcentaje de avance cuentas por cobrar gestionadas conforme a la nómina recibida por FOPEP", se ajusta la línea base por temas de calidad
•	Subdirección para la Gestión del Talento Humano, indicador, "Porcentaje de avance en la generación de las certificaciones de temas pensionales atendidas, en relación con las recibidas", se ajusta la línea base por temas de calidad
•	Oficina para la Gestión de Ingresos del Fondo, indicador, "Número de informes correspondientes al seguimiento a la cadena de gestión integral del cobro", se modifica la redacción del indicador por temas de calidad
•	Oficina para la Gestión de Ingresos del Fondo, indicador, "Informes de ejecución presupuestal y contractual", se modifica la redacción del, indicador por temas de calidad
•	Subdirección Contractual, indicador, "Porcentaje de avance del PAA" se ajusta la línea base por temas de calidad en el indicador.
•	Oficina internacional, indicador, "Realizar o mantener acuerdos o convenios mediante instrumentos de cooperación internacional con países estratégicos y/o actores internacionales, que  aporten en la ejecución del plan nacional de desarrollo 2022-2026 en materia TIC", se modifica la redacción del indicador, y se ajusta la línea base por temas de calidad
•	Subdirección Administrativa, indicador, "Informe de Fortalecimiento realizado", se modifica la redacción del indicador por temas de calidad
•	Oficina Asesora de Planeación y Estudios Sectoriales, indicador, "cumplimiento del plan de acción", se ajusta línea base por temas de calidad
•	Oficina Asesora de Planeación y Estudios Sectoriales, indicador, "Avance en el desarrollo e implementación de Plataforma Integrada de Planeación y Seguimiento (PIPS)" se ajusta por temas de calidad
•	 Dirección Jurídica, indicador, "Disminución de la probabilidad de pérdida de demandas contra actos administrativos generales" se ajusta la línea base por temas de calidad
•	Dirección Jurídica, indicador, "Aumento en la suscripción de acuerdos de pago“, se ajusta la línea base por temas de calidad
•	“El catalizador Democratización de las TIC”, se cambia por “Superación de privaciones como fundamento de la dignidad humana y condiciones básicas para el bienestar” Dado que este sufrió modificación en el PND (areas: las que apliquen)</t>
  </si>
  <si>
    <t>PEI 2T</t>
  </si>
  <si>
    <r>
      <t>Ajustes realizados versión 1.1 – Actualización 31 de marzo 2023 contra la versión 1.2 publicada el 31 de julio de 2023
Con el fin de que los indicadores del Plan Estratégico Sectorial_PES cumplan con los criterios de calidad, desde la Oficina Asesora de Planeación y estudios sectoriales_OAPES, se realizan las siguientes modificaciones:
* OCI ajuste por calidad se retira el verbo del objetivo uqedando de la siguiente forma "Evaluar el cumplimiento de las metas, actividades y objetivos estratégicos de la entidad, el cumplimiento normativo, así como  a los riesgos institucionales"
* GITEES, se unifican los indicadores del PINEI en uno solo "PORCENTAJE DE AVANCE DEL PINEI"
* JURIDICA se modifica el nombre del indicador y la tipologia del indicador quedando asi: "porcentaje de acuerdos de pago suscritos" y pasando a tipología Stock
*JURIDICA se modifica el nombre del indicador y la tipologia del indicador quedando asi: "porcentaje de avance en la emision de conceptos solicitados  competencia de la 
direccion juridica" y pasando a tipología Stoc
*Direccion de industria y comunicaciones se incluye elm indicador "Comunicaciones relevadas entre personas sordas y oyentes a través del servicio del
Centro de Relevo"
*</t>
    </r>
    <r>
      <rPr>
        <sz val="11"/>
        <rFont val="Aptos Narrow"/>
        <family val="2"/>
        <scheme val="minor"/>
      </rPr>
      <t>Direccion de Gobierno Digital: debido a un error involuntario por parte de la direccion, se ajusta a 0% el avance cuantitativo de los indicadores "Índice de gobierno digital en entidades del Orden Territorial " y el "Índice de gobierno digital en entidades del Orden Nacional"</t>
    </r>
    <r>
      <rPr>
        <sz val="11"/>
        <color theme="1"/>
        <rFont val="Aptos Narrow"/>
        <family val="2"/>
        <scheme val="minor"/>
      </rPr>
      <t xml:space="preserve">
*Direccion de Gobierno Digital Se modifica el nombre del indicador de "Transformación Digital de las Entidades Públicas del Orden Nacional medido en la variación porcentual del Índice de Gobierno Digital" por "Índice de gobierno digital en entidades del Orden nacional"
*Direccion de Gobierno Digital Se modifica el nombre del indicador de "Transformación Digital de las Entidades Públicas del Orden Territorial medido en la variación porcentual del Índice de Gobierno Digital " por "Índice de gobierno digital en entidades del Orden nacional"
Direccion de gpbierno Digital, se incluye el indicador "Servidores públicos de entidades de orden nacional y territorial que participan en los espacios de transferencia de conocimiento para la generación de competencias"
*Direccion de Gobierno Digital, se incluye el,indicador "Entidades del orden nacional y territorial que aperturen, actualicen o usen los datos abiertos"
*Direccion de Economia Digital SE UNIFICAN LOS DOS INDICADORES ANTERIORES (Número de niños, niñas y adolescentes formados en TI Y Número de adultos formados en habilidades digitales) QUUEDANDO UNO SOLO "Formaciones finalizadas en habilidades digitales" ASIMISMO SE UNIFICA LA MAGNITUD FISICA DE LAS METAS
*GIT Medios publicos se modifica la meta " Estudios e informes de medición de audiencias e impacto de contenidos"pasando de 4 a 5 para la vigenciua 2023
*GIT Medios publicos se modifica la meta "Contenidos convergentes producidos y coproducidos" magnitud fisica pasa de 869 a 907
*OGIF se ajusta la meta "Informes de ejecución presupuestal y contractual !
*OGIF se ajusta la meta "Actualización de la herramienta con los registros recientes de ingresos y gastos del Fondo Único de TIC"
* Los valores de asignacion presupuestal estan en proceso de ajuste en el aplicativo
*se ajustan las lineas estrategicas de acuerdo con las 3 nuevas lineas establecidas
* teniendo en cuenta la version definitiva del plan de desarollo, se ajustan las transformaciones y catalizadores 
</t>
    </r>
  </si>
  <si>
    <t>PEI 3T</t>
  </si>
  <si>
    <t>*Direccion de Economia Digital pasa el indicador "Empresas y/o empresarios que adoptan tecnologías para la transformación digital." a la iniciativa TECNOLOGIA QUE TRANSFORMA
* Medios Publicos, se ajusta la magnitud fisica de la meta "“Contenidos convergentes producidos y coproducidos” 
*DATIC, se ajusta la magnitud fisica de las metas "Formaciones en HabilidadesDigitales" y "Comunicaciones relevadas entre personas sordas y oyentes a través del servicio del Centro de Relevo
*DICOM, se ajusta la magnitud fisica del indicador "Líneas de acción implementadas"
*Direccion Juridica, se ajustan los indicadores "Porcentaje de avance en la emisión de conceptos solicitados competencia de la Dirección Jurídica" y "porcentaje de acuerdos de pago suscritos"
*Direccion de Infraestructura, se modifica la tipologia del indicador "Conexiones a internet fijo en operación"
*OTI, se incluye el indicador "Índice de capacidad en la prestación de servicios de tecnología"
* COLCERT, se incluye el indicador "Número de plataformas o sistemas de información disponibles para la seguridad digital del Estado" y se elimina el indicador "Personas capacitadas para la gestion TI y en seguridad y privacidad de la informacion"</t>
  </si>
  <si>
    <t>OFRTIC: teniendo en cuenta el ejercicio de planeacion estrategica realizado a finales de 2023 y actualizacion de las HV de indicadores se actualizan las metas vigencia 2024 para los indcadores "Número de socializaciones, mesas de trabajo y/o atenciones que tengan por objetivo el fortalecimiento y sensibilización a nivel nacional,  de los grupos con intereses TIC, en la oferta institucional y en los procesos y procedimientos estratégicos del sector." y "Numero de acciones realizadas en el marco de la politica Pública de Comunicaciones de y para los Pueblos Indígenas"
OI: ajuste de nombre de un indicador
DED:AJUSTE DE META DE LA VIGENCIA DEL INDICADOR DE FORMACIONES FINALIZADAS EN
HABILIDADES DIGITALES DEL PLAN ESTRATEGICO SECTORIAL 2022-2026
Se solicita realizar los ajustes en las metas del 2024 al 2026 del proyecto Talento Tech de la iniciativa
“E1-L2-7.000/Desarrollo de habilidades digitales para la vida”, toda vez que el despliegue de la
estrategia se ajustó hacia una modalidad de presencialidad, lo que implica que los operadores destinen
recursos para la adecuación, oferta de espacios, logística y otros factores administrativos para lograr
implementar la estrategia, haciendo que las metas proyectadas de 2024 a 2026 para el beneficio se
vean impactadas hacia un menor número de personas del que se había proyectado inicialmente con
una modalidad virtual.
De acuerdo con el ajuste de las metas del proyecto Talento Tech que aporta directamente al
cumplimiento de meta del indicador Formaciones finalizadas en habilidades digitales y que hace parte
del Plan Estratégico Sectorial e Institucional 2022-2026, se solicita actualizar la meta de 2024 a 2026 y
la meta cuatrienio a 582.220 formaciones.</t>
  </si>
  <si>
    <t>*DGD: se ajusta el ppto modificación del valor asignado a la
iniciativa “E1-L2-1000 TRANSFORMACIÓN DIGITAL PARA LA PRODUCTIVIDAD DEL ESTADO A TRAVÉS DE LA
POLÍTICA DE GOBIERNO DIGITAL”, en el Plan Estratégico Institucional (PEI) cuyos recursos se derivan la ficha de inversión: “Fortalecimiento de las tecnologías de la información y las comunicaciones en las entidades del estado para la transformación digital del sector público a nivel nacional” a cargo de la Dirección de Gobierno Digital; al proyecto de la ficha de inversión “Servicio de asistencia, capacitación y apoyo para el uso y apropiación de las tic, con enfoque diferencial y en beneficio de la comunidad para participar en la economía digital. Nacional” buscando responder a las acciones necesarias para robustecer las estrategias de la Dirección de Apropiación de TIC en el marco de la formación del programa CiberPaz, así como la cantidad de personas para el seguimiento, asesoramiento y control sobre programas que tienen impacto en la población colombiana, pasando de un valor total actual de $ 210.611.190.272 a un valor total ajustado de $ 206.611.190.272 
*DGD: De conformidad con el asunto referenciado, procedo a solicitar comedidamente la modificación del indicador 1.13.
Servidores públicos de entidades de orden nacional y territorial que participan en los espacios de transferencia
de conocimiento para la generación de competencias (PES) a cargo de la Dirección de Gobierno Digital; POR  Número de participantes en espacios de transferencia de conocimiento para la generación de competencias digitales (PES); lo anterior
debido a que por temas de calidad de la información se requiere relacionar los resultados de los esfuerzos articulados no
solo con servidores públicos, sino también con los demás actores de la Política de Gobierno Digital.
*MP:De conformidad con el asunto referenciado, se ha realizado un traslado presupuestal por valor de
$12.718.412.270 el cual pretende financiar el proyecto “Renovación Tecnológica – Actualización cabeceras
satelitales de los canales de televisión y radio pública nacional, y canales de televisión regional” el cual
consiste en realizar la reposición de los sistemas de codificación, multiplexación, modulación, amplificación
y generación de tramas T2MI de las cabeceras satelitales a cargo de RTVC.
Por esta razón procedo a solicitar comedidamente la modificación del valor asignado a la iniciativa
“Fortalecimiento integral de los operadores públicos del servicio de televisión nacional”, en el Plan Estratégico
Institucional (PEI) y Sectorial (PES), cuyos recursos se derivan la ficha de inversión: BPIN 202300000000011/
Fortalecimiento integral de los operadores públicos del servicio de televisión nacional a cargo del GIT de
Fortalecimiento al Sistema de Medios Públicos; pasando de un valor total actual de $318.042.858.314 a un valor
total ajustado de $330.761.270.584.
*“Servicio de medición de audiencias e impacto de los contenidos” actualmente tiene meta 3 estudios
de audiencias realizados y esta debe pasar a 4. El producto “Servicio de educación informal en temas
relacionados con el modelo de convergencia de la televisión pública” actualmente tiene meta 130 capacitaciones
realizadas y esta debe pasar a 170. El producto “Servicio de producción y/o coproducción de contenidos
convergentes” actualmente tiene meta 988 contenidos multiplataforma y esta debe pasar a 1.221.
Las razones por las cuales se da el aumento en las metas son gracias a la financiación de la encuesta TDT
(Televisión Digital Terrestre) que se desarrolla dentro del producto de medición de audiencias. Por otra parte, el
producto de educación informal cuenta con más presupuesto y una estrategia de socialización y pedagogía para
recepción de la Televisión Digital con una mayor penetración. Finalmente, el producto de producción y/o
coproducción de contenidos destinó más recursos a la convocatoria Abre Cámara la cual entregará más
incentivos al igual que la convocatoria de emisoras comunitarias.
DVIC: Se ajusta la meta de los indicadores “Realizar las verificaciones, bajo el enfoque de riesgo a los PRST y Operadores Postales, conforme a la planeación establecida” y “Realizar los trámites que impactan la gestión de las actuaciones administrativas”
*SE AJUSTA PPTO POR ADICION E INCREMENTO De conformidad con el traslado presupuestal efectuado por la ficha de inversión “Desarrollo Masificación
Acceso a Internet Nacional” a la ficha de inversión “Transformación del modelo de Vigilancia, Inspección y
Control del sector TIC, a nivel Nacional” por valor de DIEZ MIL QUINIENTOS MILLONES DE PESOS
($10.500.000.000) MCTE, de manera atenta me permito solicitar la modificación de valor asignado a la
iniciativa SUPERVISIÓN INTELIGENTE E1-L1-1000, cuyo valor actual es de VEINTITRES MIL DOSCIENTOS
NOVENTA Y OCHO MILLONES DOSCIENTOS OCHO MIL DOSCIENTOS OCHENTA Y SEIS PESOS
($23.298.208.286) MCTE, pasando a un valor total de TREINTA Y TRES MIL SETECIENTOS NOVENTA Y
OCHO MILLONES DOCIENTOS OCHO MIL DOSCIENTOS OCHENTA Y SEIS PESO ($33.798.208.286)
MCT DE META DE INDICADOR Sumado a lo anterior, se solicita hacer la modificación del indicador Realizar los trámites que impactan la
gestión de las actuaciones administrativas
*traslado de indicador "Desarrollar Acciones de Promoción y Prevención" entre iniciativas
DATIC: Se solicita ajustar las metas de las vigencias 2024 a 2026 en el indicador "Formaciones en habilidades digitales", distribución que se ajusta al
cumplimiento de la meta general dentro de Plan Nacional de Desarrollo de Formaciones Finalizadas en
Habilidades Digitales, el cual se encuentra a cargo del Viceministerio de Transformación Digital.
*se ajusta la tipologia del indicador pasando a "capacidad" al ajustar la tipologia de acumulado a capacidad, se tiene en cuenta la linea base por lo tanto la programacion cuatrienio inicial seria   de 2.160.000 mas la linea base 2.071.846, para un total de meta cuatrienio de  4.231.846
*Se solicita ajustar las metas de las vigencias 2024 y 2025 en este indicador, y con ello la del cuatrienio presidencial. Todo esto con el fin de que la Dirección de Apropiación de TIC asuma la meta de 200.000 personas sensibilizadas en el cuatrienio que antes estaban a cargo de COLCERT. Así las cosas, para el caso del 2024, se trasladaron recursos adicionales a esta dependencia por parte de la Dirección de Gobierno Digital, por valor de $3.500.000.000 de pesos, con el fin de incrementar en 100.000 la meta 2024. Se adjunta como evidencia la solicitud de traslado que se fue aprobada por el Departamento Nacional de Planeación el pasado mes de marzo de la vigencia en curso. se ajusta por temas de calidad el objetivo, pasando de "1, 2, 3 X TIC, desde un
enfoque de salud mental,brinda herramientas para promover el uso seguro y responsable de las TIC y para prevenir los riesgos y delitos en Internet." a Brindar herramientas para promover el Uso Seguro y Responsable de las TIC, con el fin de prevenir los riesgos y delitos en Internet. Se ajusta el ppro pasando de 8.824.700.000 a 12.824.700.000
DED: Se requiere disminuir el aporte a la meta del indicador "Formaciones finalizadas en habilidades digitales", ya que el programa sociedad digital, que se está desarrollando
sin recursos, requiere de la firma de memorandos de entendimiento, que dependen de la voluntad de las
partes. Esto conlleva a nueva distribución de la meta a nivel viceministerio y la asignación de la Dirección
de Economía Digital pasa de estar en 582.220 para el cuatrienio, a estar en 576.800.
*al ajustar la tipologia de acumulado a capacidad, se tiene en cuenta la linea base por lo tanto la programacion cuatrienio inicial seria   de 2.160.000 mas la linea base 2.071.846, para un total de meta cuatrienio de  4.231.846
COLCERT: se ajusta el presupuesto de la iniciativa pasando de $ 15.000.000.000 a $ 1.009.800.000, asimismo se realizarán capacitaciones y
sensibilizaciones en habilidades y seguridad digital, vinculados a la meta del Plan Nacional de Desarrollo,
tal y como se prevé en la iniciativa E1-L2-4000 Cultura de seguridad digital para prevención y preparación
del estado colombiano. No obstante, este proyecto beneficia a 3.000 personas formadas y 11.000
personas sensibilizadas en seguridad digital personas sensibilizadas en seguridad digital.  se reduzca la meta debido a que de acuerdo con el presupuesto y los proyectos previstos por el GIT de COLCERT no es posible llevar a cabo el cumplimiento total de las 7.800 personas formadas previstas para la vigencia 2024. Finalmente, se aclara que la meta de las 4.800 personas quedará en cabeza y gestión del Viceministerio de Transformación Digital. SE PASA EL INDICADOR "Documentos desarrollados como habilitadores en la implementación de la Política de Seguridad Digital" DE LA INICIATIVA E1-L2-3000 A LA E1-L2-4000
OFICINA INTERNACIINAL: SE AJUSTA EL NOMBRE DEL INDICADOR (Con el fin de mejorar y optimizar el indicador asociado del PES_PEI 2024 de la Oficina Internacional y de la
Iniciativa “E2-D3-3000 Fortalecimiento en la gestión internacional, según las necesidades del MINTIC”, me permito solicitar de manera cordial y formal el cambio de nombre del indicador “Realizar y/o mantener alianzas e instrumentos de cooperación con cuatro (4) países estratégicos y/o actores internacionales, anualmente, que contribuyan a la ejecución del Plan Nacional de Desarrollo 2022- 2026 en materia TIC”. por: “Establecer y mantener alianzas e instrumentos de cooperación con países estratégicos, organismos internacionales y/o empresas del sector tecnológico anualmente, con el fin de contribuir a la ejecución del Plan Nacional de Desarrollo 2022-2026 en el ámbito de las TIC”.)
FOMENTO REGIONAL: se crean los indicadores "Número de herramientas formativas para el auto-aprendizaje en competencias digitales y apropiación de tecnologías de la información y las comunicaciones" y "Número de colaboratorios especializados en medios digitales instalados"</t>
  </si>
  <si>
    <t>PEI 3T:
DICOM: Se ajusta el presupuesto de las iniciativas “E1-L1-7000 Fortalecimiento del sector TIC y Postal” pasando de $22.314.438.981 a $20.314.438.981 y “E1-L2-5000 Fortalecimiento de la radio pública nacional”, pasando de  debido a un traslado presupuestal aprobado por el Departamento Nacional de Planeación, las
cuales actualmente en Plan Estratégico Sectorial y Plan de Acción pasando de $6.119.330.472 a $8.119.330.472
MP: Se Actualiza el PES_PEI 2024 del GIT de Fortalecimiento al Sistema de Medios Públicos en la iniciativa “E1-L2-6000 “Fortalecimiento integral de los operadores públicos del servicio de televisión nacional”, debido a traslado presupuestal por valor de $55.000.000.000 el cual pretende financiardos frentes importantes para la televisión pública, los cuales son el fortalecimiento de la infraestructura física y tecnológica, y la producción de contenidos de interés nacional con impacto internacional.para lo,cual se modifica el valor asignado a la iniciativa
“Fortalecimiento integral de los operadores públicos del servicio de televisión nacional”, en el Plan Estratégico
Institucional (PEI) y Sectorial (PES), cuyos recursos se derivan de la ficha de inversión: BPIN 202300000000011/
Fortalecimiento integral de los operadores públicos del servicio de televisión nacional a cargo del GIT de
Fortalecimiento al Sistema de Medios Públicos; pasando de un valor total actual de $330.761.270.584 a un valor
total ajustado de $385.761.270.584
DIRECCION DE INFRAESTRUCTURA: teniendo en cuenta que durante el mes de junio de 2024 el Ministerio Hacienda y Crédito Público aprobó el traslado presupuestal entre las fichas de inversión “Ampliación Programa de Telecomunicaciones Sociales Nacional” y “Fortalecimiento integral de los operadores públicos del servicio
de televisión nacional” por un valor de $55.000.000.000, dando como resultado una reducción en la apropiación de la ficha de inversión de Ampliación Programa de Telecomunicaciones Sociales Nacional, por lo que se procede a solicitar comedidamente la modificación del valor de esta iniciativa pasando de un valor de $283.906.651.498 a $228.906.651.498
FOMENTO REGIONAL: actualización del presupuesto, y creación de 3  productos con sus respectivos indicadores en la iniciativa “Fortalecimiento de capacidades de los grupos con interés en temas TIC del país, orientado hacia el cierre de brecha digital regional.” en el Plan Estratégico Institucional pasando de un valor de $ 6.212.232.791 a $ 26.445.953.566:  producto "Herramienta formativa para el auto-aprendizaje en competencias digitales y apropiación de tecnologías de la información y las comunicaciones" cuya meta es "Número de
herramientas formativas para el auto-aprendizaje en competencias digitales y apropiación de tecnologías de la información y las comunicaciones"; producto "Co-laboratorios
especializados en medios digitales"cuya meta es "Número de colaboratorios especializados en medios digitales" ; producto "Actas de caracterizaciones para la implementación de la iniciativa CDC - Comunidades de Conectividad y/o proyectos de última milla en todo el territorio nacional" meta "Número de caracterizaciones para la implementación de la iniciativa CDC -
Comunidades de Conectividad y/o proyectos de última milla en todo el territorio nacional.
COLCERT: ajuste en el plan estratégico sectorial y se realizó la actualización del presupuesto de las iniciativas E1-L2-3000/Capacidades para la resiliencia en Seguridad Digital pasando de $ 18.490.200.000,00 a $ 18.475.011.000 y E1-L2-4000 Cultura de seguridad digital para prevención y preparación del estado colombiano pasando de $ 1.009.800.000 a $ 1.024.989.000
SPI:  actualizar el valor total de la iniciativa "FORTALECIMIENTO DE LAS CAPACIDADES INSTITUCIONALES PARA LA SEGURIDAD Y PRIVACIDAD DE LA INFORMACIÓN. E2-D5-
3000" dado a la redistribución de recursos por la eliminación de actividades del proyecto, tendrá una nueva distribución presupuestal. El presupuesto asignado originalmente de $2.481.012.000,00 se ha modificado a $2.391.012.000,00 Esta actualización ha sido realizada con el fin de optimizar los recursos y garantizar una correcta ejecución del proyecto.
GTO: ajuste en el ppto de  las iniciativas iniciativa E2-D5-1000 Fortalecimiento de las Capacidades Institucionales para Generar Valor Público pasando de $ 444.192.000 a  $413.490.274 y
la iniciativa y E2-D3-1000 FORTALECIMIENTO DE LOS MECANISMOS QUE GENEREN CONFIANZA EN LA INSTITUCIONALIDAD Y PERMITEN LA LUCHA CONTRA LA CORRUPCIÓN pasando de $8.004.538.182 a $ 8.907.419.776
DVIC: Por Traslado presupuestal se ajusta presuouesto de la iniciativa E1-L1-1000_ Supervisión Inteligente pasando a $ 22.370.105.598 y la inciativa E1-L1-6000 Acercamiento al usuario y mitigación de incumplimientos de las empresas del sector  pasando a $ 100.552.000
APELACIONES : Se ajusta el ppto de la iniciativa E1-L1-8000 Control integral de las decisiones en segunda instancia en los servicios de comunicaciones (móvil/ no móvil), postal, radiodifusión sonora y televisión. pasando a $ 320.744.180
SUBD FINANCIERA: Se ajusta el ppto de la iniciativa E2-D2-4000_Gestión Adecuada de los Recursos Fondo Único de TIC, pasando a $2.671.396.790
OFICINA INTERNACIONAL:Se ajusta el ppto de la iniciativa E2-D3-3000 Fortalecimiento en la gestión internacional, según las necesidadeS que tengan de MINTIC pasando a $ 1.365.755.932
* EN CUMPLIMIENTO DEL HALLAZGO 14 SE INCLUYEN LOS INDICADORES (en las iniciativas que aplique): "Personas Sensibilizadas en hábitos de seguridad digital"; "ESTUDIANTES BENEFICIADOS EN PENSAMIENTO COMPUTACIONAL",  "Beneficiarios de los trámites y servicios prestados para el fortalecimiento del sector tic y postal", "Personas beneficiadas con Estímulos entregados a través de convocatorias" y se ajustan los siguientes " Hogares Conectados a internet fijo en operación",  "Número de participantes en espacios de transferencia de conocimiento para la generación de competencias digitales (PES)s"</t>
  </si>
  <si>
    <t>PES 4T</t>
  </si>
  <si>
    <t>* DED: redistribución y aumento de la meta del indicador Formaciones finalizadas en habilidades
digitales de la iniciativa E1-L3-5000/Desarrollo de habilidades digitales para la vida
*DICOM: ajustar el presupuesto
de la iniciativa “E1-L1-7000 Fortalecimiento del sector TIC y Postal”, debido a la reducción presupuestal
indicada en los Decretos 1522 y 1523 del 18 de diciembre de 2024
*DGD: modificación del valor asignado a la
iniciativa “E1-L2-1000 TRANSFORMACIÓN DIGITAL PARA LA PRODUCTIVIDAD DEL ESTADO A TRAVÉS DE LA
POLÍTICA DE GOBIERNO DIGITAL”, en el Plan Estratégico Institucional (PEI) y en Plan Estratégico Sectorial (PES) cuyos
recursos se derivan la ficha de inversión: “202300000000132- Fortalecimiento de las tecnologías de la información y las
comunicaciones en las entidades del estado para la transformación digital del sector público a nivel nacional” a cargo de
la Dirección de Gobierno Digital; debido a la reducción de recursos bloqueados mediante el Decreto 1522 del 18 de
diciembre 2024 “Por el cual se reducen unas apropiaciones en el Presupuesto General de la Nación de la vigencia fiscal
de 2024 y se dictan otras disposiciones”
*CPE: actualización de metas en PES_PEI 2024; teniendo en cuenta el aumento en la adquisición de numero de equipos y laboratorios. iniciativa: Facilitar el acceso y uso de las tecnologías de la información y las comunicaciones en todo el territorio nacional
*MP: ajustar la meta del producto Servicio de producción y/o coproducción de contenidos convergentes, la cual actualmente se encuentra en 1225 y debe aumentar a 1227. El motivo del ajuste se debe a la optimización de los recursos sobrantes de un proceso de selección abreviada realizado en otro proyecto de la misma iniciativa.</t>
  </si>
  <si>
    <t>ACTUALIZACION PEI 2025</t>
  </si>
  <si>
    <t>*DICOM: Dado que RTVC, reintegró el capital no ejecutado por valor de $ 6.119.330.472, informado
mediante Radicado 241107734 del 19 de diciembre de 2024. Así las cosas, para el 2025 se cuenta con los
recursos asignados a la ficha de inversión por valor de $ 11.687.204.340, se ajusta
la meta de 2025 del indicador “230100800 Estaciones terrenas en funcionamiento” a 4, lo anterior
para cumplir con el rezago de 2024, se ajusta la meta 2025 del indicador "Líneas de acción implementadas" pasando de 0 a 3 2025 y 9 total cuatrienio
*DVIC: Modificación en el nombre de los indicadores
E1-L1-1000 Supervisión Inteligente y E1-L1-6000 Acercamiento al usuario y mitigación de
incumplimientos de la empresa del sector, atendiendo a temas de calidad; Asociar el indicador Acciones desarrolladas de promoción y prevención a la iniciativa E1-L1-6000
Acercamiento al usuario y mitigación de incumplimientos de la empresa del sector, tanto en el PES
como en el Plan de Acción, con el fin de guardar relación con los proyectos de esta iniciativa.
*MP: ajuste meta indicadores 2025 y por ende cuatrienio
*APELACIONES: se ajustan nombre del producto, nombre del indicador y se complementa la formula del indicador</t>
  </si>
  <si>
    <t>pes</t>
  </si>
  <si>
    <t>EJECUCION 2025</t>
  </si>
  <si>
    <t>Proyecto Fuente de Recursos vigencia 2024</t>
  </si>
  <si>
    <t>Línea Base 2024</t>
  </si>
  <si>
    <t>Meta 2025</t>
  </si>
  <si>
    <t>reporte de avance  cuantitativo 1T_2025</t>
  </si>
  <si>
    <t>reporte de avance  cuantitativo  2T_2025</t>
  </si>
  <si>
    <t>reporte de avance cuantitativo 3T_2025</t>
  </si>
  <si>
    <t>reporte de avance 4T_2025</t>
  </si>
  <si>
    <t>Avance Acumulado 2025 (AA+AB+AD)</t>
  </si>
  <si>
    <t>Avance 2025</t>
  </si>
  <si>
    <t>Avance 2026</t>
  </si>
  <si>
    <t>AVANCE CUALITATIVO 1T</t>
  </si>
  <si>
    <t>JUSTIFICACION DEL RETRASO Y OBSERVACIONES  1T</t>
  </si>
  <si>
    <t>AVANCE CUALITATIVO 2T</t>
  </si>
  <si>
    <t>JUSTIFICACION DEL RETRASO Y OBSERVACIONES  2T</t>
  </si>
  <si>
    <t>AVANCE CUALITATIVO 3T</t>
  </si>
  <si>
    <t>JUSTIFICACION DEL RETRASO Y OBSERVACIONES  3T</t>
  </si>
  <si>
    <t>AVANCE CUALITATIVO ACUMULADO A 31 DE DICIEMBRE DE 2024_4T</t>
  </si>
  <si>
    <t>SI SE REQUIERE REPROGRAMAR META CON REZAGO EN 2025 JUSTIFICAR</t>
  </si>
  <si>
    <t>COLUMNA PARA FILTRAR POR DEPENDENCIA</t>
  </si>
  <si>
    <t>Código NUEVO iniciativa (ASPA)</t>
  </si>
  <si>
    <t>responsable area GITPSE</t>
  </si>
  <si>
    <t>ESTADO ENTREGA HV indicadores 2024</t>
  </si>
  <si>
    <t>link soportes/evidencias</t>
  </si>
  <si>
    <t>indicador hallazgo 14</t>
  </si>
  <si>
    <t>OBSERVACIONES A SEGUIMEINTO 3T</t>
  </si>
  <si>
    <t xml:space="preserve">Transformación del modelo de vigilancia, inspección y control del sector tic desde 2024/Fortalecimiento y modernización del modelo de Inspección, Vigilancia y Control del sector TIC. Nacional 2023 </t>
  </si>
  <si>
    <t>Para el primer trimestre de 2025, se realizaron 224 verificaciones frente al cumplimiento de obligaciones a cargo de los PRST y Operadores Postales.</t>
  </si>
  <si>
    <t>No aplica retraso teniendo en cuenta que la programación del indicador PES esta en linea con la programación de Clarity y su periodicidad de reporte es trimestral, siendo este:  
1: 226
2:1.356
3:2.127
4:1.194</t>
  </si>
  <si>
    <t>E1-L1-1000</t>
  </si>
  <si>
    <t xml:space="preserve">Para el primer trimestre se adelantaron un total de 1.557 actuaciones administrativas de las 1.310 programadas,  dentro de los terminos legalmente establecidos, superando con ello la programación de los tramites administrativos a resolver y mostrando con ello la  eficiencia en los resultados obtenidos para el periodo  </t>
  </si>
  <si>
    <t>No aplica retraso teniendo en cuenta que la programación del indicador PES esta en linea con la programación de Clarity, la cual es: 
1T:1.310
2T:1.540
3T:1.140
4T:980</t>
  </si>
  <si>
    <t xml:space="preserve">Durante el primer trimestre se adelanto todo el proceso de planeación para adelantar el proceso de contratación con el proveedor Tes-America, logrando el 19 de marzo radicar ante la Subdirección de Gestión Contractual el proceso de contratación </t>
  </si>
  <si>
    <t xml:space="preserve">No Aplica </t>
  </si>
  <si>
    <t>Ampliación programa de telecomunicaciones sociales nacional</t>
  </si>
  <si>
    <t xml:space="preserve">Respecto al proyecto Nacional de Alta Velocidad, de los 47 AMN establecidos en la meta, ha se había entregado 36 y se instaló en el ANM Yavaraté, su zona wifi y dos hogares conectados con tecnología de microonda.
</t>
  </si>
  <si>
    <t>Sobre los municipios restantes, estamos en un proceso de presunto incumplimiento con el contratista ANDIRED.</t>
  </si>
  <si>
    <t>E1-L1-2000</t>
  </si>
  <si>
    <t xml:space="preserve">Se tienen los 788 municipios instalados y en operación </t>
  </si>
  <si>
    <t>No aplica</t>
  </si>
  <si>
    <t>Desarrollo masificación acceso a internet nacional</t>
  </si>
  <si>
    <t>El avance de los hogares conectados a marzo 31 de 2025 representa la suma de los accesos que se lograron con la implementación de los proyectos de Líneas de Fomento I, Líneas de fomento II y Conectividad en entes territoriales Atlántico y Norte de Santander</t>
  </si>
  <si>
    <t>E1-L1-3000</t>
  </si>
  <si>
    <t>Implementación soluciones de acceso comunitario a las tecnologías de la información y las comunicaciones nacional</t>
  </si>
  <si>
    <t xml:space="preserve">
El avance reportado de 13.477 centros corresponde a 7468 de la Región A, con cumplimiento de requisitos y en operación. Así mismo, para la Región B se tienen 6009 centros digitales que se encuentran en operación y los 580 restantes. </t>
  </si>
  <si>
    <t xml:space="preserve"> De los 580 centros restantes 570 se encuentran en etapa de instalación y puesta servicio, los 10 restantes se encuentran en planeación. </t>
  </si>
  <si>
    <t>E1-L1-4000</t>
  </si>
  <si>
    <t xml:space="preserve">Del proyecto de Centros Digitales se tienen 13.477 en operación y 1.211 Zonas Comunitarias para la Paz en operación. </t>
  </si>
  <si>
    <t>Con respecto a las 1.211 Instituciones educativas en fase de operación a la fecha. Durante el mes de marzo la interventoría efectúo visitas de verificación a 21 nuevas sedes educativas cuyas instalaciones fueron aprobadas e iniciaran operación el 01 de abril. Con respeto a las 22 instituciones educativas cuya instalación se encontraba rezagada en el departamento de Arauca por eventos de fuerza mayor, se está avanzando de acuerdo con el cronograma propuesto por el contratista, se tienen ya instaladas 11 las cuales están en proceso de verificación por parte del interventor. Se espera que las 1262 ZCP que conforman el proyecto se encuentren completamente operativas el 01 de mayo.</t>
  </si>
  <si>
    <t>cumplido</t>
  </si>
  <si>
    <t xml:space="preserve">Apoyo financiero para el programa computadores para educar </t>
  </si>
  <si>
    <t>Los recursos en rezago por ejecutar, correspondiente a: $94,410,622,168, fueron ejecutados asi: $86.341.491,927 se ejecutaron mediante una reserva por falta de PAC, ya desembolsada, y los recursos restantes correspondientes a $8.069.130.241 fueron reintegrados al FUTIC, debido a ahorros en el proceso de contratación. Para una ejecución del 100% de los recursos en rezago 2024</t>
  </si>
  <si>
    <t>El convenio se prorrogó a 30 de junio de 2025, y ya cuenta con la ejecucion al 100% de todos los recursos.</t>
  </si>
  <si>
    <t>E1-L3-1000</t>
  </si>
  <si>
    <t>Servicio de asistencia, capacitación y apoyo para el uso y apropiación de las TIC, con enfoque diferencial y en beneficio de la comunidad para participar en la
economía digital nacional</t>
  </si>
  <si>
    <t>Se avanzó en la diagramación y corrección de estilo de las guías pedagógicas para la enseñanza de pensamiento computacional en los grados de transición,1,2,5,8,9,10 y 11. Se llevó a cabo la primera ronda de talleres de formación presencial a los pares expertos de los nodos y se seleccionaron las primeras 331 sedes de transferencia que conformarán la red de experticia colaborativa de los nodos durante el año 2025. Se avanzó en los talleres de formación de la 2 cohorte de docentes rurales del caribe y la primera cohorte de docentes rurales del pacífico, en donde se entregaron170 kits del juego Biobots para su implementación en aula.</t>
  </si>
  <si>
    <t>E1-L3-3000</t>
  </si>
  <si>
    <t>Se inició y se continúa en la etapa precontractual. Desde la DATIC se adelantó el proceso de cotización en el que se recibieron cotizaciones por parte de algunas universidades públicas, lo que abre las puertas para la posibilidad de estructurar un contrato interadministrativo. Se confirma que se emitió el CDP para el programa.</t>
  </si>
  <si>
    <t>Durante este periodo se finalizó la consolidación de los documentos contractuales, se realizó un evento de cotización en SECOP II y se recibió la propuesta técnica de un proveedor.</t>
  </si>
  <si>
    <t>Aprovechamiento y uso de las tecnologías de la información y las comunicaciones en el sector público (desde 2024) /FORTALECIMIENTO DE LAS TECNOLOGÍAS DE LA INFORMACIÓN Y LAS COMUNICACIONES EN LAS ENTIDADES DEL ESTADO PARA LA TRANSFORMACIÓN DIGITAL (2023)</t>
  </si>
  <si>
    <t>la primera fecha de medición se encuentra como avance despues del 1er Semestre 2025</t>
  </si>
  <si>
    <t>No se presenta retraso, la primera fecha de medición se encuentra como avance despues del 1er Semestre 2025</t>
  </si>
  <si>
    <t>E1-L2-1000</t>
  </si>
  <si>
    <t>Al corte del mes de marzo, se reporta un avance significativo de 832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</si>
  <si>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No se registraron retrasos en el primer trimestre (1T), ya que todas las actividades se desarrollaron conforme al cronograma establecido. La planificación y ejecución han permitido el cumplimiento de los plazos previstos.</t>
  </si>
  <si>
    <t>Se registra un progreso del 26%, equivalente a 206 de las 800 entidades del orden nacional y territorial que han abierto, actualizado o implementado el uso de datos abiertos. Este avance refleja el esfuerzo continuo por promover la transparencia y el acceso a la información pública, alineado con los objetivos establecidos en la estrategia de datos abiertos.</t>
  </si>
  <si>
    <t>$ 245.485.790.812</t>
  </si>
  <si>
    <t xml:space="preserve">
Fortalecimiento de la Industria TI Nacional/Fortalecimiento de la Economía Digital a nivel Nacional
</t>
  </si>
  <si>
    <t>SENATIC: Se avanzó en la validación de personas certificadas para el desembolso, por lo que se mantiene la cifra de las 34.380 personas certificadas.
TALENTO TECH: Durante el periodo de corte se avanzó con el proceso de firmas para la modalidad de selección abreviada (FTIC-SAPMC-001-2025) de la Región 7 Lote 2 y Región 8 Lote 1 y 2,  al cual se presentaron 19 oferentes los cuales estan en etapa de evaluación. Asi mismo, en el periodo señalado de la vigencia 2025 se certificaron 10.056 personas en habilidades digitales, lo que da un consolidado final de 41.708 personas certificadas en habilidades digitales.
SOCIEDAD DIGITAL: Se definió plan de acción 2025 con cada uno de los aliados, se aprobó un nuevo enfoque del programa por ciclos de inscripciones (dos al año), se articuló con equipos de los aliados TEC una nueva oferta de formación con +50 cursos. Adicionalmente, se definió y aprobó el evento de lanzamiento de convocatoria: AvanzaTEC FEST junto a los 13 aliados tecnológicos, en un espacio académico y de formación en la U Santo Tomás. Por ultmo, se solicitaron ajustes página web con nueva oferta de formación 2025 para lanzamiento.
GENERACION TIC: El proyecto ya alcanzó sus metas proyectadas. Estuvo en ejecución hasta el 30 de julio. Se encuentra en etapa de cierre. Continúa el proceso de liquidación.</t>
  </si>
  <si>
    <t>E1-L3-5000</t>
  </si>
  <si>
    <t>Se inició y se continúa en la etapa precontractual. Se han realizado ajustes en el estudio previo, anexo técnico y estudio del sector de acuerdo con los requerimientos del FUTIC y la subdirección de contratación. Adicionalmente, se confirma que se realizó la emisión del CDP.</t>
  </si>
  <si>
    <t>E1-L3-4000</t>
  </si>
  <si>
    <t>Fortalecimiento de las capacidades de prevención, detección y recuperación de incidentes de seguridad digital de los ciudadanos, del sector publico y del sector privado. Nacional</t>
  </si>
  <si>
    <t>Durante este periodo se han atendido y gestionado el 100% de los incidentes de seguridad digital reportados al ColCERT.</t>
  </si>
  <si>
    <t>Las actividades se han desarrollado según el tiempo previsto</t>
  </si>
  <si>
    <t>E1-L2-3000</t>
  </si>
  <si>
    <t>SIN PROGRAMACION 2025</t>
  </si>
  <si>
    <t>Durante este periodo el equipo inicio con el diseño y el desarrollo del contenido de unas infografias en seguridad digital para las entidades públicas.</t>
  </si>
  <si>
    <t>Durante el presente periodo se sensibilizaron a 110 pertenecientes al Fondo Nacional del Ahorro en habitos de seguridad digital</t>
  </si>
  <si>
    <t>Durante este periodo se han realizado el 100% de los ánalisis de vulnerabilidades solicitados al ColCERT y se han generado las recomendaciones correspondientes.</t>
  </si>
  <si>
    <t>Actualmente se esta estruturando el proceso con los respectivos documentos precontractuales de acuerdo a los tiempos previsto en el cronograma</t>
  </si>
  <si>
    <t>E1-L2-4000</t>
  </si>
  <si>
    <t xml:space="preserve">Durante el periodo se realizaron 19 actividades de promoción y prevención cuyo resultado se consolidará en el informe final de promoción y prevención </t>
  </si>
  <si>
    <t>No Aplica</t>
  </si>
  <si>
    <t>E1-L1-6000</t>
  </si>
  <si>
    <t>Durante el primer trimestre se llevaron a cabo un total de 19 actividades de promoción y prevención, logrando con ello un cumplimiento satisfactorio</t>
  </si>
  <si>
    <t>No aplica retraso teniendo en cuenta que la programación del indicador PES esta en linea con la programación de Clarity, la cual es: 
1T:17
2T:96
3T:96
4T:67</t>
  </si>
  <si>
    <t>Fortalecimiento de
políticas sectoriales
para el desarrollo de la
industria de
comunicaciones_12.921.368.238</t>
  </si>
  <si>
    <t>Dentro de los proyectos normativos publicados para comentarios de los grupos de valor, se destaca el proyecto de resolución sobre requisitos de red del servicio de Mensajería Expresa, el propósito del proyecto, por una parte, es ajustar los requisitos patrimoniales previstos en la reglamentación vigente para el servicio de Mensajería Expresa acorde a lo preceptuado en el inciso 4 del artículo 313 de la Ley 2294 de 2023, asimismo se racionalizan los mencionados requisitos patrimoniales con el objetivo de verificar únicamente los soportes conducentes que demuestran el capital social establecido en el literal b) del artículo 4 de la ley 1369 de 2009 para los Operadores Postales.
Por otra parte, en materia operativa se desarrolla con mayor claridad los aspectos que debe contemplar el plan detallado que corresponde acreditar a los interesados en habilitarse como operadores postales del servicio de Mensajería Expresa por primera vez. En general, se ajustan todos los requisitos de red con la finalidad que su acreditación sea más clara y expedita para impulsar la presentación de solicitudes de habilitación e impulsar la libre competencia del sector portal.
Los comentarios se recibieron hasta el 17 de marzo.</t>
  </si>
  <si>
    <t>El avance se encuentra conforme lo planeado.</t>
  </si>
  <si>
    <t>Direcciónde Industria de Comunicaciones</t>
  </si>
  <si>
    <t>E1-L1-7000</t>
  </si>
  <si>
    <t>Con corte al 30 de marzo se dio atención a 1959 solicitudes (Trámites - PQRSD), las cuales han sido presentadas por 1494 grupos de valor de la industria de comunicaciones.</t>
  </si>
  <si>
    <t>El 10 de marzo se publicó la Resolución 00918, “Por la cual se ordena la apertura de la Convocatoria Pública No. 001 de 2024 y se crea el Comité Evaluador”, cuyo objeto es la selección objetiva para declarar viabilidades para el otorgamiento de licencias de concesión en virtud de las cuales se prestará, en gestión indirecta, el Servicio Público de Radiodifusión Sonora Comunitario, por parte de comunidades organizadas, en frecuencia modulada (F.M.), con estaciones de cubrimiento clase D, en los municipios y áreas no municipalizadas del territorio nacional incluidas en el anexo técnico de los términos de referencia definitivos de la Convocatoria.
El 13 de marzo se publicó la Resolución 1027, 'Por la cual se declara la apertura del Proceso de Selección Objetiva No. 001 de 2025', cuyo objeto es el otorgamiento de permisos para el uso del espectro radioeléctrico en las bandas atribuidas a los servicios radioeléctricos fijo y móvil terrestre, de conformidad con el Cuadro Nacional de Atribución de Bandas de Frecuencias (CNABF).</t>
  </si>
  <si>
    <t>Se ha trabajado en la definición de la estrategia y el análisis de las acciones previas, el proceso aún se encuentra en una fase de planificación. Se han coordinado esfuerzos con la Subdirección de Competencia Digital para evaluar los resultados de la formación de los operadores postales durante 2024, lo cual permitirá ajustar y mejorar la estrategia para 2025. Además, se están definiendo y consolidando los contenidos formativos en comercio electrónico, a través de la colaboración con la Subdirección de Transformación Sectorial. Aunque el proceso está avanzando, la implementación de la convocatoria y la integración de los operadores postales depende de la finalización de esta fase estratégica.</t>
  </si>
  <si>
    <t>La implementación de las líneas de acción del PMSP se verán reflejadas al finalizar el cuarto trimestre 2024.</t>
  </si>
  <si>
    <t>Fortalecimiento de la Radio Pública en el Territorio Nacional</t>
  </si>
  <si>
    <t>Se realizaron ajustes a la propuesta a RTVC y los documentos pertinentes para la resolucion de transferencia</t>
  </si>
  <si>
    <t>se tendran reportes de avance a partir del segundo trimestre</t>
  </si>
  <si>
    <t>E1-L2-5000</t>
  </si>
  <si>
    <t>Fortalecimiento Integral de los Operadores Públicos del Servicio de Televisión Nacional</t>
  </si>
  <si>
    <t>En el primer trimestre de la vigencia 2025 se ha fortalecido a cada uno de los operadores públicos de televisión (Telecaribe, Teleislas, Teleantioquia, Telecafé, Telepacífico, Canal TRO, Canal Capital, Teveandina y el operador nacional RTVC), con la financiación de sus planes de inversión. Con estos recursos los canales siguen cumpliendo su misionalidad de informar y educar a las audiencias del país, mediante la producción de nuevos contenidos multiplataforma. Que llegan a fortalecer sus parrillas. También se entregaron recursos al operador nacional RTVC para la ejecución de proyectos audiovisuales. Por otra parte, se firmó convenio con la red ATEI que les permite a los operadores públicos tener acceso a toda la plataforma de contenidos iberoamericanos. También se firmó convenio con FICCI para la participación de MinTIC en el marco del Festival de Cine de Cartagena. Finalmente se realizó una charla virtual con el proyecto Producción Audiovisual Colombia – PAC llamada “Derechos de autor en la música y el audiovisual: Gestión, regulación y como aplicarlo en nuestras producciones, la cual contó con la participación de 115 asistentes.</t>
  </si>
  <si>
    <t>E1-L2-6000</t>
  </si>
  <si>
    <t>Cantidades de resoluciones expedidas dentro de los términos de Ley /Cantidades de recursos recibidos) *100</t>
  </si>
  <si>
    <t>Durante el primer tirmestre se resolvieron todos los recursos de apelación en terminos de ley presentados por los vigilados, de la siguiente manera: de 19 recursos recibidos se resolvieron 19 recursos para un avance del 100% del indicador.</t>
  </si>
  <si>
    <t>N/a</t>
  </si>
  <si>
    <t>E1-L1-8000</t>
  </si>
  <si>
    <t>$ 63.003.772.088</t>
  </si>
  <si>
    <t>Fortalecimiento a la transformación digital de las empresas a nivel nacional (hasta 31/12/2023)
Fortalecimiento de la Industria TI Nacional / Fortalecimiento de la Economía Digital a nivel Nacional</t>
  </si>
  <si>
    <t>En el mes de enero se entregaron y aprobaron 1.129 beneficiarios que implementaron su solución de comercio electrónico, para le mes de febrero la supervisión aprobó 1.340 beneficiarios del proyecto, en el mes de marzo se aprobaron 1.593 beneficiarios del proyecto Tu Negocio en Línea, para un acumulado de 4.062 benerficiarios en la vigencia 2025.</t>
  </si>
  <si>
    <t>E1-L2-7000</t>
  </si>
  <si>
    <t>Se trabaja en la planeación de los proyectos que se llevarán a cabo en la vigencia 2025 mediante los cuales se beneficiarán 16.000 personas con herramientas para el desarrollo de habilidades en la generación de negocios digitales.</t>
  </si>
  <si>
    <t xml:space="preserve">Se trabaja en la planeación de los proyectos que se llevarán a cabo en la vigencia 2025  mediante los cuales se beneficiaran 432 empresas con programas de acompañamiento, asistencia técnica o financiación para la Industria Digital, con el fin de impulsar la transformación productiva del país. </t>
  </si>
  <si>
    <t>Fortalecimiento del modelo convergente de la televisión pública regional y nacional.</t>
  </si>
  <si>
    <t>El acceso a la herramienta para la medición y el impacto de las audiencias se encuentra en etapa de contratación, se recibieron los documentos del contratista y actualmente se trabaja en la expedición del CDP. 
El estudio de audiencias en proceso de contratación es Centro Nacional de Consultoría – RPD Rating, que posee una muestra de hogares de 237.059 en los cuales hay más de 274 mil decodificadores de CLARO reportando información. Estos hogares se ubican en 733 municipios de Colombia. Algunas variables que se obtienen del estudio son: 
• Identificador único de hogar 
• Identificador único de dispositivo 
• Identificador de canal 
• Identificador de programa 
• Identificador de tiempo de cambio de canal 
• Código de municipio y tiempo local del municipio 
• Nivel Socio Económico 
• Modelo de dispositivo
La herramienta hoy permite entregar a la industria un análisis de Perfilamiento de la audiencia de los programas por sexo y edad asociada inicialmente a los hogares Claro, pero con integración de fuentes propias y secundarias que permiten establecer consumo, tenencia de servicios y sobre todo probabilidad precisa de composición del hogar y la estructura del consumo.  
• Establecer el perfil de los televidentes de un canal 
• Establecer el perfil de los televidentes de una franja 
• Establecer el perfil de los televidentes de un Programa 
• Establecer el perfil de los televidentes de un lapso de 5 minutos</t>
  </si>
  <si>
    <t>Por movimiento de recursos necesarios para la contratación del estudio de audiencias, se extendio la fecha para la expedición del CDP</t>
  </si>
  <si>
    <t>E1-L2-11000</t>
  </si>
  <si>
    <t>Estimulos entregados por las convocatorias Abre Cámara y Territorios al Aire para la producción y coproducción de contenidos multiplataforma para televisión y radio.</t>
  </si>
  <si>
    <t>Estímulos entregados</t>
  </si>
  <si>
    <t>Actualmente los proyectos para las capacitaciones en temas relacionados con el modelo de convergencia de la televisión pública se encuentran sin recurso. Por esta razón no se tienen avances en el primer trimestre de la vigencia 2025.</t>
  </si>
  <si>
    <t xml:space="preserve">En la convocatoria ABRE CÁMARA, el 27 de marzo se realizó una mesa con los representantes de las agremiaciones con el fin de escuchar su propuesta sobre las categorías a presentar. Luego el equipo técnico se reunió y se finalizó la redacción del borrador de condiciones, el cual se publicará para comentarios el 4 de abril.
Con respecto a la convocatoria Territorios al Aire, una alianza entre MINTIC Y CULTURAS que entrega recursos para la generación de contenidos sonoros a las radios comunitarias del país, publicó el borrador de Condiciones de Participación el pasado 27 de marzo el cual recibe comentarios hasta el 3 de abril. Paralelo a esto, se llevaron a cabo 5 Mesas del Sector para la Socialización del Borrador de Condiciones. En abril se tiene proyectado publicar las Condiciones Definitivas de la Convocatoria y la apertura de dicho esquema concursable.
</t>
  </si>
  <si>
    <t>Se aprobó en el comité MIG #87 El plan estratégico del talento humano y posteriormente se público antes del 31 de enero en la página web de la entidad con el objetivo de establecer las estrategias asociadas a la Gestión del Talento Humano para el fortalecimiento de la calidad de vida laboral, competencias y cultura organizacional en la entidad</t>
  </si>
  <si>
    <t>E2-D1-1000</t>
  </si>
  <si>
    <t xml:space="preserve">Se aprobó en el comité MIG #87 El plan de vacantes y posteriormente se público antes del 31 de enero en la página web de la entidad con el objetivo de identificar las necesidades de personal y diseñar estrategias para proveer los empleos vacantes del Ministiero TIC </t>
  </si>
  <si>
    <t>Se aprobó en el comité MIG #87 El Plan Institucional de Capacitación y posteriormente se público antes del 31 de enero en la página web de la entidad con el objetivo de fortalecer las competencias laborales y comportamentales mediante procesos de 
formación que apunten al logro de los objetivos y metas Institucionales permitiendo el 
mejoramiento de los procesos, servicios, y el crecimiento personal de las y los servidores 
públicos, que contribuyan a la consolidación del Sector TIC.</t>
  </si>
  <si>
    <t>Se aprobó en el comité MIG #87 El Plan de Bienestar y posteriormente se público antes del 31 de enero en la página web de la entidad mantener y mejorar las condiciones que favorecen el equilibrio y desarrollo humano integral de los servidores públicos y sus familias; propiciando el mejoramiento del clima laboral y eleve los niveles de satisfacción, eficacia y eficiencia en la prestación del servicio.</t>
  </si>
  <si>
    <t>Se aprobó en el comité MIG #87 El Plan de Seguridad y Salud en el Trabajo se público antes del 31 de enero en la página web de la entidad mantener y mejorar las condiciones que favorecen el equilibrio y desarrollo humano integral de los servidores públicos y sus familias; propiciando el mejoramiento del clima laboral y eleve los niveles de satisfacción, eficacia y eficiencia en la prestación del servicio.</t>
  </si>
  <si>
    <t xml:space="preserve">Durante el primer trimestre de 2025 desde la Subdirección se han gestionado 37 retiros de personal, cumpliendo con los requisitos establecidos en el manual de servidor público. Los retiros se han presentado de la siguiente manera:
Enero 17
Febrero 7
Marzo 13 </t>
  </si>
  <si>
    <t>Durante el primer trimestre 2025 se han expedido 755 cuentas de cobro por valor de $ 2.317.921.926 liquidadas por el aplicativo Kactus del PAR Telecom</t>
  </si>
  <si>
    <t>En el marco del Plan Estratégico se adelantaron los procesos precontractuales de Bienestar con CAFAM, Plan de capacitaciones con Universidad Nacional, EDUMINTIC con ICETEX y actividades cultura con Caja de Compensación.</t>
  </si>
  <si>
    <t>Fortalecimiento del Portafolio de Servicios de Tecnologías de Información para la Transformación Digital</t>
  </si>
  <si>
    <t>E2-D2-1000</t>
  </si>
  <si>
    <t>Durante el primer trimestre de la vigencia 2025, el índice de disponibilidad de la plataforma tecnológica ha sido superior al 95% en cada uno de los meses.</t>
  </si>
  <si>
    <t>No se presentaron retrasos durante el tercer trimestre de la vigencia 2025</t>
  </si>
  <si>
    <t>La OGIF ha elaborado (1) informe trimestral de proyección vs recaudo, (1) informe trimestral de cartera, (1) informe trimestral asociado al ciclo de tiempos de los actos administrativos y (1) informe semestral alusivo al análisis de los procesos judiciales  y su presunta incidencia sobre los recursos del Fondo Único de TIC. Todos los anteriores correspondientes al cierre de la vigencia 2024 y se incorpora  en su contenido alertas y recomendaciones derivadas de la labor de seguimiento a la cadena de gestión integral del cobro. A su vez, se elaboró la proyección de ingresos del Fondo Único de TIC para el 2026, en la que se contempla la metodología aplicada y los insumos que se dispusieron para llevar a cabo la estimación.</t>
  </si>
  <si>
    <t>E2-D2-2000</t>
  </si>
  <si>
    <t>Se han generado (3) informes mensuales asociados al seguimiento a la ejecución presupuestal y estado de pagos, en el que se detalla el manejo y disposición de los recursos del Fondo Único de TIC. De igual modo se ha adelantado el seguimiento a la ejecución contractual y financiera a través de (3) reportes mensuales relacionados con los contratos de aporte, convenios, contratación derivada, contratos de prestación de servicio, órdenes de compra y transferencias, para las dependencias de la entidad. Lo anterior en procura de generar alertas tempranas y de contribuir de manera efectiva a la toma de decisiones.</t>
  </si>
  <si>
    <t>El área ha elaborado un informe trimestral con corte a diciembre de 2024, en el que se aborda el seguimiento a la cadena de gestión integral del cobro, la cadena presupuestal y contractual del Fondo Único de TIC, en aras de garantizar la detección de alertas tempranas así como las recomendaciones consistentes con el balance trimestral.</t>
  </si>
  <si>
    <t>Se han realizado actualizaciones mensuales con corte a diciembre de 2024, enero y febrero de 2025 a los tableros asociados al seguimiento de ejecución de recursos y el mensual CPS, ordenes de compra, contratos y convenios así como el tablero de control de  ingreso y metodología costo-beneficio.</t>
  </si>
  <si>
    <t>La Subdirección Financiera gestiona la ejecución presupuestal de gastos de MinTIC y publica mensualmente de manera oportuna según lo programado  en la página WEB del Ministerio el informe de Ejecución Presupuestal de Gasto; así las cosas para el trimestre periodo de análisis se cumplió con la publicación de 3 informes de un total de 12 programados para la vigencia; cumpliendo con la meta establecida para el indicador.</t>
  </si>
  <si>
    <t>E2-D2-3000</t>
  </si>
  <si>
    <t>La Subdirección Financiera gestiona la ejecución presupuestal de gastos de FuTIC y publica mensualmente de manera oportuna según lo programado  en la página WEB del Ministerio el informe de Ejecución Presupuestal de Gasto; así las cosas para el trimestre periodo de análisis se cumplió con la publicación de 3 informes de un total de 12 programados para la vigencia; cumpliendo con la meta establecida para el indicador.</t>
  </si>
  <si>
    <t>E2-D2-4000</t>
  </si>
  <si>
    <t>Se atendieron las consultas y prestamos de expediente solicitados por la entidad, ciudadanía y entes de control al archivo central y gestión; Se llevo a cabo la custudia y salvaguarda de la documentación del Ministerio y las entidades extintas del sector Tic mediante su organización, clasificación, ordenación, conservación y alistamiento</t>
  </si>
  <si>
    <t xml:space="preserve">Se encuentra pendiente la entrega del informe de ejecución de las actividades realizadas durante el mes de marzo. El proveedor dispone de un plazo de 7 días hábiles del mes siguiente para enviarlo, junto con las evidencias correspondientes. Una vez recibido, la supervisión procede a validar el cumplimiento de las obligaciones estipuladas en el contrato y se solicitan los ajustes que sean necesarios. </t>
  </si>
  <si>
    <t>E2-D2-5000</t>
  </si>
  <si>
    <t>En el marco de la inciativa a cartgo de esta Subdirección, el avance  para el periodo, se debe  a la las publicaciones en el SECOP II y en la pagína Web institucional, de las modificaciones al plan anual de adquisiciones de acuerdo con las solicitudes presentadas por las dependencias de la entidad, en el mismo sentido las actividades de apoyo en la estructuración de los procesos, consolidación del PAA, gestión de los procesos contractuales, apoyo en la estructuración de riesgos previsibles de los contratos, igualmente con la expedición de certificaciones de contratos suscritos por parte de la entidad</t>
  </si>
  <si>
    <t>E2-D2-6000</t>
  </si>
  <si>
    <t>Se han venido adeantando las actividades relacionadas con la implementación de la base de datos de contratos y de la expedición de certificaciones, de acuerdo con lo programado.</t>
  </si>
  <si>
    <t xml:space="preserve">Se viene realizando el diligenciamiento del FURAG a partir de las evidencias y respuestas enviadas por cada dependencia lider de política recolectadas por cada Asesor de Política.  </t>
  </si>
  <si>
    <t>Oficina Asesora de Planeación y Estudios Sectoriales (GTO)</t>
  </si>
  <si>
    <t>E2-D3-1000</t>
  </si>
  <si>
    <t xml:space="preserve">Se presentaron ante el Comité MIG # 87 los resultados del Plan FOGEDI 2024, en la misma, se incluyeron los avances por política y las actividades a realizar para el cumplimiento en el 2025 </t>
  </si>
  <si>
    <t>Fortalecimiento de las estrategias de comunicación que incentiven el uso y apropiación de las TIC a lo largo del territorio Nacional (desde 2024)/ Servicios de divulgación, promoción y socialización de programas y proyectos en TIC. (2023)</t>
  </si>
  <si>
    <t>Se organizaron los equipos de trabajo que apoyan y gestionan la implementación de la estrategia de divulgación de la entidad. En este sentido, y manteniendo los lineamientos se empezaron a generar mayores contenidos para las sinergias en redes sociales, la generación de espacios con los medios de comunicación para la difusión de los avances de los programas y proyectos a través de los tres ejes comunicacionales: comunicación externa, comunicación interna y comunicación digital.  
La estrategia sombrilla para la vigencia 2025 está enfocada en la conectividad, la cual será la prioridad en las regiones, así como también la socialización del desarrollo de programas, proyectos y servicios en el marco de las líneas base del Plan Nacional de Desarrollo. Así las cosas, las actividades de difusión y socialización se realizaron a partir comunicaciones disruptivas que facilitaron a nuestros grupos de conocer la oferta institucional y sus programas, así como también el incentivar los diálogos de doble vía con la ciudadanía a través de espacios virtuales de socialización y de diálogo.
En el proceso de la implementación de la estrategia de divulgación se adelantaron actividades de promoción, difusión y socialización a través de los diferentes canales propios de divulgación con los que cuenta el ministerio.
Desde comunicación externa se adelantaron diferentes acciones con medios de comunicación: i) entrevistas con medios de comunicación regionales y nacionales; ii) redacción de columnas de opinión y comunicados de prensa y iii) participación en eventos nacionales e internacionales.
Desde comunicación digital se generaron formatos novedosos que siguen la línea comunicativa trazada a través de plataformas como Twitter; Facebook; Instragram y Tik-Tok, así como la generación de contenidos transmedia y multiplataforma y el podcast.
Los temas de comunicaciones fueron los siguientes:
Convocatoria docentes rurales, conectividad Casanare, Computadores para Educar, Centros PotencIA, Espectro 5G, emisión filatélica, proyecto regularización de redes, ANE, Espectro Radioeléctrico, Convocatoria Asignación de Espectro, Mesa de Diálogo Modernización Secop II, Cumbre Mundial de Gobiernos, Crea Informa y Transforma desde las Regiones, Conectividad y Gobierno Digital, Conpes IA, Acuerdo Fortalecimiento de Conectividad, Programa Pensamiento Computacional, Conectividad para Cambiar Vidas, Servicio de Mensajería Expresa, Boletín TIC 3T.2024, entre otras.</t>
  </si>
  <si>
    <t>No existe retraso en lo reportado para el primer trimestre ni en el acumulado.</t>
  </si>
  <si>
    <t>E2-D3-2000</t>
  </si>
  <si>
    <t>Numero de alianzas e instrumentos de cooperación establecidos y mantenidos con países estratégicos, organismos internacionales y/o empresas del sector tecnológico anualmente, con el fin de contribuir a la ejecución del Plan Nacional de Desarrollo 2022-2026 en el ámbito de las TIC.</t>
  </si>
  <si>
    <t>Durante el primer trimestre de 2025, el Ministerio de Tecnologías de la Información y las Comunicaciones (MinTIC) avanzó significativamente en el fortalecimiento de su estrategia internacional a través del establecimiento y mantenimiento de alianzas e instrumentos de cooperación con países estratégicos, organismos internacionales y empresas del sector tecnológico, en línea con las metas del Plan Nacional de Desarrollo 2022-2026. En este periodo se consolidó la presencia internacional del Ministerio mediante su participación en espacios de alto nivel como el Congreso Latinoamericano de Transformación Digital, el M360 LATAM, la ExpoGreentech 2025 y el United Nations-Singapore Cyber Fellowship Programme, así como en el Foro Empresarial de la Asociación de Empresarios de Colombia (AEC), lo que permitió promover la visibilidad de Colombia en escenarios globales, fortalecer capacidades nacionales en ciberseguridad y establecer vínculos con empresas internacionales interesadas en colaborar con el país en temas de innovación y transformación digital. De forma paralela, se avanzó en la formalización de alianzas estratégicas con Emiratos Árabes Unidos y la Unión Europea, y se establecieron acuerdos preliminares con el operador satelital Hispasat para mejorar la conectividad en zonas rurales de Colombia. Además, se afianzaron relaciones con la Fundación FESCO para desarrollar iniciativas de inclusión digital, y se participó en reuniones técnicas con la Unión Europea orientadas a temas prioritarios como inteligencia artificial, innovación digital y ciberseguridad. En este mismo trimestre, se firmaron dos nuevos Memorandos de Entendimiento: el primero, con la Embajada del Reino de Dinamarca, con el fin de promover la cooperación en materia de conectividad, GovTech, servicios digitales y aplicaciones basadas en inteligencia artificial; y el segundo, con el Ministerio de Hacienda de la República de Costa Rica, enfocado en el intercambio de experiencias en transformación digital y la promoción de estrategias para fortalecer la resiliencia digital, particularmente en sectores como el financiero y de recursos humanos. Estos avances reflejan el compromiso del MinTIC con el fortalecimiento del relacionamiento internacional como instrumento clave para el desarrollo digital inclusivo y sostenible, y consolidan el cumplimiento de los objetivos institucionales en materia de cooperación internacional, contribuyendo directamente a la ejecución del Plan Nacional de Desarrollo en el ámbito de las TIC.</t>
  </si>
  <si>
    <t>E2-D3-3000</t>
  </si>
  <si>
    <t>Ampliación del Acceso a la Oferta Institucional del Sector TIC para los Grupos de Interés y Entidades Territoriales a Nivel Nacional (desde 2024)/Fortalecimiento de capacidades regionales en desarrollo de política pública tic orientada hacia el cierre de brecha digital regional.(2023)</t>
  </si>
  <si>
    <t>Durante el primer trimestre de 2025 se realizaron 45 mesas de trabajo de acompañamiento a las entidades territoriales para la formulación de proyectos y presentación de proyectos del sector TIC: Bolívar (2); Caldas (2); Caquetá (1); Cauca (4); Cesar (1); Cundinamarca (7); Guaviare (1); Meta (1); Nariño (15); Norte de Santander (2); Risaralda (1); Sucre (6) y Valle del Cauca (2).</t>
  </si>
  <si>
    <t>E2-D3-4000</t>
  </si>
  <si>
    <t>No se reporta avance dado que la instalación del colaboratorio especializado en medios digitales está proyectada para cumplirse al final de la vigencia 2025 (26/12/2024).
Se proyecta que, para el cuarto trimestre de 2025 se solicite el Comité de Contratación (003/102025), se radiquen los documentos precontractuales para revisión del GIT de Contratación y la OGIF (07/11/2025) y se elabore la minuta del Convenio (05/12/2025).</t>
  </si>
  <si>
    <t>Durante el primer trimestre de 2025 se ha realizado la identificación de 61 territorios dispersos, rurales y alejados que están interesados en el proyecto de Juntas de Internet Comunidades de Conectividad: Antioquia (2); Boyacá (1); Caldas (8); Córdoba (10); Guaviare (3); Huila (1); La Guajira (2); Meta (2); Nariño (3); Quindío (2); Santander (4); Tolima (19); Valle del Cauca (3) y Vaupés (1). La información suministrada por los territorios consta de las condiciones sociales, socioeconómicas de dichos territorios y los servicios públicos con los que hoy cuentan.</t>
  </si>
  <si>
    <t>Durante el primer trimestre se han realizado 304 socializaciones sobre la oferta institucional del MINTIC a grupos de interés en temas TIC desagregados en las siguientes regiones: Boyacá y Cundinamarca (1); Caribe (32); Centro Sur (99); Eje Cafetero (118); Llanos (36) y Pacífico (18).</t>
  </si>
  <si>
    <t>*Ampliación del Acceso a la Oferta Institucional del Sector TIC para los Grupos de Interés y Entidades Territoriales a Nivel Nacional.               *Apoyo para el Fomento de Iniciativas TIC que Impulsen la Implementación de la Política Pública de Comunicaciones de y para los Pueblos Indígenas con la MPC (desde 2024)/Servicio de asistencia, capacitación y apoyo para el uso y apropiación de las tic, con enfoque diferencial y en beneficio de la comunidad para participar en la economía digital nacional (2023)</t>
  </si>
  <si>
    <t>Durante el primer trimestre de la vigencia se ha avanzado en la estructuración técnica de los documentos de propuesta, anexo técnico, estudio previo y estudio de costos, con versiones que reflejan los acuerdos entre las partes a la fecha, del potencial convenio interadministrativo a suscribir para la vigencia con un canal regional y cuyo objeto será “Aunar esfuerzos administrativos, financieros, logísticos y técnicos con el fin de generar espacios de participación y diálogo; promover el desarrollo de material multiformato e incentivar la divulgación de contenidos de interés público y cultural por parte de grupos étnicos y sujetos de especial protección constitucional, en aras de fortalecer el uso y apropiación de las Tecnologías de la Información y las Comunicaciones – TIC y dar cumplimiento a compromisos de la entidad con dichas poblaciones”.
Asimismo, en lo corrido de la vigencia, se ha participado en 8 espacios de concertación y/o dialogo con diferentes comunidades étnicas, sociales, victimas y/o población de especial protección. Lo anterior, con el propósito de articular acciones en beneficio de sus comunidades.</t>
  </si>
  <si>
    <t>Oficina de Fomento Regional (CS)</t>
  </si>
  <si>
    <t>E2-D3-5000</t>
  </si>
  <si>
    <r>
      <rPr>
        <sz val="16"/>
        <color rgb="FF000000"/>
        <rFont val="Arial Narrow"/>
        <family val="2"/>
      </rPr>
      <t xml:space="preserve">Durante el primer trimestre de la vigencia, el Grupo Interno de Trabajo de Consenso Social, viene avanzando en las siguientes gestiones con relación a los procesos contractuales a realizarse en el marco de la Política Pública de Comunicaciones de y para los Pueblos Indígenas: 
1. Mesa Permanente de Concertación - MPC: 
- Convenio 1399-2024: Se continúa trabajando de la mano con las organizaciones que integran la CONCIP con el propósito de terminar de consolidar los entregables correspondientes al tercer desembolso. Se realizó la legalización del segundo desembolso del convenio con AICO y adicionalmente se está trabajando en elaboración de la propuesta del convenio 2025. 
- Serie Territorios y Voces: las organizaciones indigenas de la CONCIP definieron que la Serie será producida por la organización AICO y la circulación de esta serie será a través de canal regional Telepacífico. 
- Serie Buen del Buen Vivir: Se definicó que la serie será producida por el colectivo Yanama y emitida por Canal 13.
</t>
    </r>
    <r>
      <rPr>
        <sz val="16"/>
        <color rgb="FFFF0000"/>
        <rFont val="Arial Narrow"/>
        <family val="2"/>
      </rPr>
      <t xml:space="preserve">
</t>
    </r>
    <r>
      <rPr>
        <sz val="16"/>
        <color rgb="FF000000"/>
        <rFont val="Arial Narrow"/>
        <family val="2"/>
      </rPr>
      <t xml:space="preserve">2. Mesa Regional Amazónica MRA:
Se realizaron 2 solicitudes a la OPIAC para que esta allegara la propuesta como insumo necesario para la construcción de los estuidos previos y convenio de asociación. A la fecha el grupo étnico no ha allegado la propuesta requerida; sin embargo, el Mintic ya culminó el proceso de inclusón en el PAA para el mes de marzo. Esto corresponde al recurso 2025: $700.000.000, el objeto del contrato es "Aunar esfuerzos técnicos, administrativos y
financieros para facilitar espacios de participación y concertación que permitan culminar con los hitos o etapas necesarias para la expedición del capítulo amazónico de la Política Pública de Comunicaciones de y Para los Pueblos Indígenas, ello en cumplimiento de los compromisos concertados entre la Mesa Regional Amazónica y el Ministerio/Fondo Único de Tecnologías de la Información y las Comunicaciones".
Se tuvo participación en la mesa de partidas presupuestales 2026, con el fin de socializar las propuestas de recursos que se tienen a la fecha para dar cumplimiento a los item IT2-188 Y 189, ante lo cual se indicó que con relación al IT2-188 se dispondrá de un total de $1.425.000.000 para ejecutar un convenio con vigencias futuras. Ahora bien, con relación al ítem 189 se indicó que se podría cumplir por medio del proyecto Juntas de Internet Comunidades de Conectividad llegando a los 32 puntos de conexión en la amazónica, ante lo cual se deja estimado un presupuesto de $920.699.483, lo cual es aceptado por la OPIAC. 
3.⁠ ⁠Consejo Regional Indígena del Cauca - CRIC: 
En el marco de la ejecución de los convenios interadministrativos No. 1480-2024 y No. 1636-2024, se han materializado las acciones orientadas al cumplimiento de los compromisos suscritos con los programas de Comunicaciones y Jóvenes del Consejo Regional Indígena del Cauca – CRIC, enfocadas en el fortalecimiento de la comunicación propia y apropiada de las comunidades indígenas del departamento del Cauca. A la fecha, se ha avanzado de manera progresiva en el desarrollo de ambos convenios, cumpliendo con las actividades y obligaciones definidas en los cronogramas y planes de trabajo establecidos, conforme a lo dispuesto en los respectivos anexos técnicos.
En lo corrido de la vigencia 2025, los procesos han continuado su curso conforme a lo establecido en los cronogramas y planes de trabajo, con avances significativos en la ejecución de actividades pactadas. En el caso del Convenio de Comunicaciones No. 1480-2024, se encuentra en trámite la gestión del tercer desembolso correspondiente a la vigencia 2024, por un valor de $731.650.000, el cual ya cuenta con reserva presupuestal. Por otra parte, para el Convenio de Jóvenes No. 1636-2024, se adelanta el proceso para la solicitud del segundo desembolso, correspondiente vigencia 2025, por un valor de $201.300.000.
Asi las cosas, se está cumplimiento con las acciones acordadas con el CRIC y la MPC, acciones que estan directamente relacionadas con el cumplimiento de los indicadores IT2-37, IT2-38 y IT2-43 del Plan Nacional de Desarrollo 2022-2026. </t>
    </r>
  </si>
  <si>
    <t>Durante el primer trimestre de la vigencia se participó en 32 espacios interinstitucionales y/o de Gobierno, los cuales tenian como finalidad el seguimiento a políticas, programas y/o planes para la atención a comunidades étnicas, grupos comunitarios, victimas y/o colectivos sociales. 
Asimismo, se continuó trabajando en la articulación y engranaje con las diferentes áreas del Ministerio y entidades aliadas, con el fin de ejecutar las diferentes acciones que viabilizan el cumplimiento de sentencias, órdenes judiciales y/o medidas instauradas por el Gobierno Nacional en protección a las comunidades étnicas, grupos comunitarios, victimas y/o colectivos sociales.</t>
  </si>
  <si>
    <t>Durante el primer trimestre de la vigencia, se realizó el seguimiento al cuarto trimestre y cierre de la vigencia 2024 de los indicadores del Plan Marco de Implementación del Acuerdo Final de Paz a cargo del Sector TIC. La información correspondiente fue cargada en el Sistema de Información Integrada para el Posconflicto (SIIPO) y aprobada por el Departamento Nacional de Planeación en febrero de 2025. Adicionalmente, se solicitó a las áreas correspondientes el envío del reporte de avance del primer trimestre de 2025. En paralelo, se llevó a cabo el diseño y la divulgación del Boletín PMI del cuarto trimestre de 2024, con el objetivo de dar a conocer a la ciudadanía los avances de las acciones lideradas por el sector TIC en cumplimiento del Acuerdo Final de Paz.</t>
  </si>
  <si>
    <t>Durante el primer trimestre llegaron dos (2) solicitudes de emisión de conceptos internos</t>
  </si>
  <si>
    <t>E2-D3-6000</t>
  </si>
  <si>
    <t>Durante el primer trimestre del 2025 se suscribieron 2 facilidades de pago</t>
  </si>
  <si>
    <t>Consolidación del valor compartido en el MinTIC</t>
  </si>
  <si>
    <t>https://mintic-my.sharepoint.com/:f:/r/personal/jtorresm_mintic_gov_co/Documents/Documentos/2025/CLARITY/INFORMES?csf=1&amp;web=1&amp;e=6scfek</t>
  </si>
  <si>
    <t>E2-D3-7000</t>
  </si>
  <si>
    <t xml:space="preserve">Con corte al 31 de marzo de 2025, el equipo auditor de la Oficina de Control Interno ha concluido la elaboración de 21 informes de ley. El 17 de marzo de 2025, se realizó la divulgación del primer boletín de la Oficina de Control Interno a través de los canales de comunicación interna. Se encuentran en desarrollo 3 auditorías de gestión, las cuales están en fase de ejecución y trabajo de campo. Adicionalmente, se han llevado a cabo diversas actividades de apoyo a la gestión y asesoría, entre las que se destacan: la revisión de correcciones y acciones correctivas derivadas de auditorías de gestión, la participación en comités organizacionales y el seguimiento a los 8 indicadores de gestión registrados en SIMIG, dando cumplimiento a las actividades programadas en el Programa Anual de Auditorías Interna (PAAI) a la fecha.
</t>
  </si>
  <si>
    <t>E2-D4-1000</t>
  </si>
  <si>
    <t>Fortalecimiento y Apropiación del Modelo de Gestión Institucional del Ministerio Tic Bogotá (2023)/Modernización de la Gestión Institucional del Ministerio TIC Bogotá (2024)</t>
  </si>
  <si>
    <t>Según requerimientos de las áreas se actualizaron los documentos en los procesos de la Entidad, se programarón mesas de trabajo en los casos necesarios. Se continua con la revisión del inventario documental de los 25 procesos identificando documentación por actualizar, generando cronogramas para cumplir con esta labor y realizando mesas de trabajo para alcanzar dicha actualización</t>
  </si>
  <si>
    <t>E2-D5-1000</t>
  </si>
  <si>
    <t xml:space="preserve">La hoja de ruta de proyectos de arquitectura empresarial cuenta con una herramienta de seguimiento generada por la Oficina Asesora de Planeación y Estudios Sectoriales y validada por lo arquitectos de los dominios de OTI. En ella, se incluyen los avances que han surtido efecto tanto desde el punto de vista de negocio (OAPES) como por los dominios de Tecnologías y Sistemas de Información. En este sentido, de los 26 proyectos contenidos en la hoja de ruta se tiene, según clasificación que 6 proyectos pertenecen al dominio de negocio, 6 a datos e información, 6 a Fortalecimiento de SI, 5 a Desarrollo e implementación de módulos en SI existentes y 3 son sectoriales. De igual forma, se identifica que 11 se encuentran en ejecución, 8 en revisión por parte de los dominios tecnológicos, 5 fueron definidos y se encuentran en revisión con los responsables de los procesos, 1 está implementado y 1 se eliminó. De esta forma, según se requiere como resultado de las iteraciones que se han realizado en la entidad se gestiona la etapa del proceso denominada Implementar la Arquitectura Empresarial. Referente a la iteración del 2025, se cuenta con un avance en el dominio institucional (negocio) del 51% según cronograma definido. </t>
  </si>
  <si>
    <t>Se definieron las siguientes estrategias de gestión del conocimiento: para la Transferencia de Conocimiento, identificación de conocimiento existente y requerido, activos de conocimiento, acciones para mitigar la fuga de conocimiento, creación y socialización de mapas de conocimiento</t>
  </si>
  <si>
    <t>Se realizó acompañamiento a los procesos de la entidad, por medio de capacitaciones con los nuevos lineamientos desde el MIG, seguimiento por medio de informes de la revisión de las actas de GCP y se inicio a la revisión de los actividades de los procesos para sistematización y automatización. Asimismo, se realizaron mesas de trabajo con el Sistema Integrado de Gestión, revisar la estrategia de efectividad de las acciones de mejora, se publico y socializó la Resolución del MIG. Se solicitaron los temas a presentar en el Comité MIG, se formalizó el formato de eventos materioalizados y el formato para el seguimiento de los procesos.</t>
  </si>
  <si>
    <t>Para el mes de marzo se ejecutó el 12,65% del Plan de Acción de la vigencia 2025, para el trimestre se presenta un rezago generado por las iniciativas: Supervisión Inteligente, Fortalecimiento del sector TIC y Postal, Fortalecimiento del Modelo Convergente de la Televisión Pública Regional y Nacional, Fortalecimiento de la Industria TI para la transformación productiva, Facilitar el acceso y uso de las tecnologías de la información y las comunicaciones en todo el territorio nacional Computadores para Educar, Apropiación TIC para el Cambio, Internet Seguro y Responsable, Desarrollo de habilidades digitales para la vida, Estrategia de divulgación y comunicaciones del MinTIC, Fortalecimiento en la gestión internacional, según las necesidades que tengan de MINTIC, Fortalecimiento de capacidades de los grupos con interés en temas TIC del país, orientado hacia el cierre de brecha digital regional, Fortalecimiento de acciones institucionales diferenciadas para fomentar el uso y la apropiación de las TIC en comunidades étnicas, grupos comunitarios, victimas y/o colectivos sociales, Liderazgo en la generación de estadísticas y estudios del sector TIC.</t>
  </si>
  <si>
    <t>Oficina Asesora de Planeación y Estudios Sectoriales (GITPYSE)</t>
  </si>
  <si>
    <t>META CUMPLIDA EN 2024</t>
  </si>
  <si>
    <t>Generación de Información Estadística del Sector Tic Nacional (desde 2024)/Fortalecimiento de la Información Estadística del Sector TIC Nacional (2023)</t>
  </si>
  <si>
    <r>
      <t xml:space="preserve">3. GENERAR LA INFORMACIÓN ESTADÍSTICA Y DOCUMENTOS SECTORIALES TIC PARA LA TOMA DE DECISIONES
3.1 Radicar documentos para revisión en GIT Contratación
</t>
    </r>
    <r>
      <rPr>
        <sz val="9"/>
        <rFont val="Arial Narrow"/>
        <family val="2"/>
      </rPr>
      <t>Se está llevando a cabo una consulta con diversos proveedores con el objetivo de determinar el precio de mercado para la implementación de la Encuesta TIC dirigida al segmento de empresas.</t>
    </r>
    <r>
      <rPr>
        <b/>
        <sz val="9"/>
        <rFont val="Arial Narrow"/>
        <family val="2"/>
      </rPr>
      <t xml:space="preserve">
3.5 Generar documentos sectoriales para el seguimiento a los indicadores y estadísticas del sector TIC 
S</t>
    </r>
    <r>
      <rPr>
        <sz val="9"/>
        <rFont val="Arial Narrow"/>
        <family val="2"/>
      </rPr>
      <t>e realizo la publicación y difusión de 5 documentos Sectoriales correspondientes al Boletín TIC 3T 2024.</t>
    </r>
    <r>
      <rPr>
        <b/>
        <sz val="9"/>
        <rFont val="Arial Narrow"/>
        <family val="2"/>
      </rPr>
      <t xml:space="preserve">
3.6 Implementar los lineamientos, clasificaciones, estándares y nomenclaturas, definidos por el DANE
</t>
    </r>
    <r>
      <rPr>
        <sz val="9"/>
        <rFont val="Arial Narrow"/>
        <family val="2"/>
      </rPr>
      <t>Se encuentra en elaboración el documento metodológico y la ficha metodológica de la OE de POSTAL.</t>
    </r>
    <r>
      <rPr>
        <b/>
        <sz val="9"/>
        <rFont val="Arial Narrow"/>
        <family val="2"/>
      </rPr>
      <t xml:space="preserve">
5. DISPONER DE PRESUPUESTO PARA EL DIAGNÓSTICO Y FORTALECIMIENTO DE REGISTROS ADMINISTRATIVOS Y DE LAS OPERACIONES ESTADÍSTICAS A CARGO DEL MINISTERIO
</t>
    </r>
    <r>
      <rPr>
        <sz val="9"/>
        <rFont val="Arial Narrow"/>
        <family val="2"/>
      </rPr>
      <t>5.1 Contratación del personal idóneo para la gestión de la información estadística
Actualmente, el GIT cuenta con 8 profesionales contratados por prestación de servicios, los cuales atienden de manera transversal las actividades asociadas al proyecto. Esto contratos estarán vigentes para 2 profesionales por 12 meses y lo demás por 8 meses.</t>
    </r>
    <r>
      <rPr>
        <b/>
        <sz val="9"/>
        <rFont val="Arial Narrow"/>
        <family val="2"/>
      </rPr>
      <t xml:space="preserve">
6. FORTALECER LA INFORMACIÓN ESTADÍSTICA QUE PRODUCE EL MINTIC
6.2 Priorizar y analizar las demandas de información no satisfechas producto del cruce de la oferta y demanda
</t>
    </r>
    <r>
      <rPr>
        <sz val="9"/>
        <rFont val="Arial Narrow"/>
        <family val="2"/>
      </rPr>
      <t>El Grupo de Estadísticas y Estudios Sectoriales, en cumplimiento de la Norma Técnica de Calidad del Proceso Estadístico, aplica anualmente la Encuesta de Necesidades a cinco categorías de usuarios de información estadística (internos, territoriales, operadores, sector privado y academia). Actualmente, los formularios de la encuesta para la vigencia 2025 están en proceso de actualización, y se prevé realizar la consulta a los usuarios en abril de 2025.</t>
    </r>
    <r>
      <rPr>
        <b/>
        <sz val="9"/>
        <rFont val="Arial Narrow"/>
        <family val="2"/>
      </rPr>
      <t xml:space="preserve">
8. GENERAR ESPACIOS Y MECANISMOS QUE PERMITAN LA GESTIÓN DEL CONOCIMIENTO PROMOVIENDO EL USO Y APROPIACIÓN DE LA INFORMACIÓN ESTADÍSTICA DISPUESTA EN EL PORTAL COLOMBIA TIC
8.1 Divulgar piezas de comunicación dando a conocer la información estadística que se encuentra en el portal Colombia TIC
1</t>
    </r>
    <r>
      <rPr>
        <sz val="9"/>
        <rFont val="Arial Narrow"/>
        <family val="2"/>
      </rPr>
      <t>. Pieza de comunicación difundida a través de correo electrónico: Consulte el Boletín trimestral del sector TIC - Cifras tercer trimestre de 2024.</t>
    </r>
  </si>
  <si>
    <t>Oficina Asesora de Planeación y Estudios Sectoriales (GITEES)</t>
  </si>
  <si>
    <t>E2-D5-2000</t>
  </si>
  <si>
    <t>Los expertos se encuentran realizando la recopilación de la información suministrada por las diferentes dependencias. Una vez consolidada, esta información será procesada mediante un modelo de inteligencia de negocios (dashboard), en el cual se integrará de manera organizada y visual la totalidad de la oferta institucional del Ministerio TIC</t>
  </si>
  <si>
    <t>Oficina Asesora de Planeación y Estudios Sectoriales  (GITEES)</t>
  </si>
  <si>
    <t>Durante el primer trimestre, se llevaron a cabo diversas actividades en el marco del Sistema de Gestión de Seguridad y Privacidad de la Información. En primer lugar, se realizó un seguimiento exhaustivo de la ejecución de las actividades establecidas en el plan operativo, con el fin de garantizar un alto nivel de cumplimiento en todas las áreas relacionadas con la seguridad de la información. En relación con los incidentes reportados a la mesa de servicios, se filtraron mensualmente exclusivamente aquellos que estaban relacionados con la seguridad de la información. Durante este periodo, el indicador correspondiente alcanzó un nivel alto, debido a que estos incidentes fueron gestionados oportunamente según el procedimiento establecido en la entidad, logrando una gestión del 100%. Así mismo, durante el trimestre se remite únicamente una ficha de solicitud de modificación al Plan Anual de Adquisiciones. Por otro lado, es relevante destacar que, se han comprometido $424.148.567 de la iniciativa en cuestión. Igualmente, se menciona que a corte del primer trimestre de 2025 se ha ejecutado un valor de $44.387.234.</t>
  </si>
  <si>
    <t>No</t>
  </si>
  <si>
    <t>E2-D5-3000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</si>
</sst>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 #,##0;[Red]\-&quot;$&quot;\ #,##0"/>
    <numFmt numFmtId="8" formatCode="&quot;$&quot;\ #,##0.00;[Red]\-&quot;$&quot;\ #,##0.00"/>
    <numFmt numFmtId="44" formatCode="_-&quot;$&quot;\ * #,##0.00_-;\-&quot;$&quot;\ * #,##0.00_-;_-&quot;$&quot;\ * &quot;-&quot;??_-;_-@_-"/>
    <numFmt numFmtId="43" formatCode="_-* #,##0.00_-;\-* #,##0.00_-;_-* &quot;-&quot;??_-;_-@_-"/>
    <numFmt numFmtId="164" formatCode="_-&quot;$&quot;* #,##0_-;\-&quot;$&quot;* #,##0_-;_-&quot;$&quot;* &quot;-&quot;_-;_-@_-"/>
    <numFmt numFmtId="165" formatCode="&quot;$&quot;#,##0"/>
    <numFmt numFmtId="166" formatCode="&quot;$&quot;\ #,##0.00"/>
    <numFmt numFmtId="167" formatCode="&quot;$&quot;#,##0.00"/>
    <numFmt numFmtId="168" formatCode="0.0%"/>
    <numFmt numFmtId="169" formatCode="#,##0.0"/>
    <numFmt numFmtId="170" formatCode="&quot;$&quot;\ #,##0"/>
    <numFmt numFmtId="171" formatCode="_-[$$-240A]\ * #,##0.00_-;\-[$$-240A]\ * #,##0.00_-;_-[$$-240A]\ * &quot;-&quot;??_-;_-@_-"/>
    <numFmt numFmtId="172" formatCode="_-&quot;$&quot;\ * #,##0.00_-;\-&quot;$&quot;\ * #,##0.00_-;_-&quot;$&quot;\ * &quot;-&quot;_-;_-@_-"/>
    <numFmt numFmtId="173" formatCode="_-* #,##0_-;\-* #,##0_-;_-* &quot;-&quot;??_-;_-@_-"/>
  </numFmts>
  <fonts count="31" x14ac:knownFonts="1">
    <font>
      <sz val="11"/>
      <color theme="1"/>
      <name val="Aptos Narrow"/>
      <family val="2"/>
      <scheme val="minor"/>
    </font>
    <font>
      <sz val="11"/>
      <color theme="1"/>
      <name val="Aptos Narrow"/>
      <family val="2"/>
      <scheme val="minor"/>
    </font>
    <font>
      <b/>
      <sz val="11"/>
      <color theme="0"/>
      <name val="Aptos Narrow"/>
      <family val="2"/>
      <scheme val="minor"/>
    </font>
    <font>
      <sz val="12"/>
      <name val="Arial Narrow"/>
      <family val="2"/>
    </font>
    <font>
      <b/>
      <sz val="12"/>
      <color theme="0"/>
      <name val="Arial Narrow"/>
      <family val="2"/>
    </font>
    <font>
      <sz val="16"/>
      <name val="Arial Narrow"/>
      <family val="2"/>
    </font>
    <font>
      <b/>
      <sz val="16"/>
      <color theme="0"/>
      <name val="Arial Narrow"/>
      <family val="2"/>
    </font>
    <font>
      <sz val="16"/>
      <color theme="0"/>
      <name val="Arial Narrow"/>
      <family val="2"/>
    </font>
    <font>
      <b/>
      <sz val="16"/>
      <name val="Arial Narrow"/>
      <family val="2"/>
    </font>
    <font>
      <sz val="16"/>
      <color theme="3"/>
      <name val="Arial Narrow"/>
      <family val="2"/>
    </font>
    <font>
      <sz val="16"/>
      <color rgb="FF44546A"/>
      <name val="Arial Narrow"/>
      <family val="2"/>
    </font>
    <font>
      <sz val="16"/>
      <color theme="1"/>
      <name val="Arial Narrow"/>
      <family val="2"/>
    </font>
    <font>
      <sz val="16"/>
      <color theme="1"/>
      <name val="Aptos Narrow"/>
      <family val="2"/>
      <scheme val="minor"/>
    </font>
    <font>
      <sz val="10"/>
      <name val="Arial Narrow"/>
      <family val="2"/>
    </font>
    <font>
      <sz val="11"/>
      <name val="Aptos Narrow"/>
      <family val="2"/>
      <scheme val="minor"/>
    </font>
    <font>
      <u/>
      <sz val="11"/>
      <color theme="10"/>
      <name val="Aptos Narrow"/>
      <family val="2"/>
      <scheme val="minor"/>
    </font>
    <font>
      <b/>
      <sz val="12"/>
      <color theme="0"/>
      <name val="Arial"/>
      <family val="2"/>
    </font>
    <font>
      <sz val="11"/>
      <name val="Arial"/>
      <family val="2"/>
    </font>
    <font>
      <b/>
      <sz val="16"/>
      <color theme="3"/>
      <name val="Arial Narrow"/>
      <family val="2"/>
    </font>
    <font>
      <sz val="12"/>
      <color rgb="FF000000"/>
      <name val="Calibri Light"/>
      <family val="2"/>
    </font>
    <font>
      <b/>
      <sz val="16"/>
      <color theme="1"/>
      <name val="Arial Narrow"/>
      <family val="2"/>
    </font>
    <font>
      <sz val="16"/>
      <color rgb="FF000000"/>
      <name val="Arial Narrow"/>
      <family val="2"/>
    </font>
    <font>
      <sz val="14"/>
      <name val="Arial Narrow"/>
      <family val="2"/>
    </font>
    <font>
      <sz val="18"/>
      <name val="Arial Narrow"/>
      <family val="2"/>
    </font>
    <font>
      <b/>
      <sz val="18"/>
      <name val="Arial Narrow"/>
      <family val="2"/>
    </font>
    <font>
      <sz val="12"/>
      <color theme="8" tint="-0.499984740745262"/>
      <name val="Arial Narrow"/>
      <family val="2"/>
    </font>
    <font>
      <sz val="8"/>
      <name val="Arial Narrow"/>
      <family val="2"/>
    </font>
    <font>
      <b/>
      <sz val="10"/>
      <name val="Arial Narrow"/>
      <family val="2"/>
    </font>
    <font>
      <sz val="16"/>
      <color rgb="FFFF0000"/>
      <name val="Arial Narrow"/>
      <family val="2"/>
    </font>
    <font>
      <b/>
      <sz val="9"/>
      <name val="Arial Narrow"/>
      <family val="2"/>
    </font>
    <font>
      <sz val="9"/>
      <name val="Arial Narrow"/>
      <family val="2"/>
    </font>
  </fonts>
  <fills count="50">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92D05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4.9989318521683403E-2"/>
        <bgColor rgb="FF000000"/>
      </patternFill>
    </fill>
    <fill>
      <patternFill patternType="solid">
        <fgColor theme="0" tint="-0.249977111117893"/>
        <bgColor rgb="FF000000"/>
      </patternFill>
    </fill>
    <fill>
      <patternFill patternType="solid">
        <fgColor theme="0" tint="-0.499984740745262"/>
        <bgColor rgb="FF000000"/>
      </patternFill>
    </fill>
    <fill>
      <patternFill patternType="solid">
        <fgColor theme="0" tint="-0.14999847407452621"/>
        <bgColor rgb="FF000000"/>
      </patternFill>
    </fill>
    <fill>
      <patternFill patternType="solid">
        <fgColor theme="7" tint="0.39997558519241921"/>
        <bgColor indexed="64"/>
      </patternFill>
    </fill>
    <fill>
      <patternFill patternType="solid">
        <fgColor rgb="FFCC99FF"/>
        <bgColor indexed="64"/>
      </patternFill>
    </fill>
    <fill>
      <patternFill patternType="solid">
        <fgColor theme="0" tint="-0.499984740745262"/>
        <bgColor rgb="FFA8D08D"/>
      </patternFill>
    </fill>
    <fill>
      <patternFill patternType="solid">
        <fgColor theme="0" tint="-4.9989318521683403E-2"/>
        <bgColor rgb="FFA8D08D"/>
      </patternFill>
    </fill>
    <fill>
      <patternFill patternType="solid">
        <fgColor theme="9" tint="0.79998168889431442"/>
        <bgColor indexed="64"/>
      </patternFill>
    </fill>
    <fill>
      <patternFill patternType="solid">
        <fgColor rgb="FF6666FF"/>
        <bgColor indexed="64"/>
      </patternFill>
    </fill>
    <fill>
      <patternFill patternType="solid">
        <fgColor rgb="FF0000FF"/>
        <bgColor indexed="64"/>
      </patternFill>
    </fill>
    <fill>
      <patternFill patternType="solid">
        <fgColor theme="8" tint="-0.249977111117893"/>
        <bgColor indexed="64"/>
      </patternFill>
    </fill>
    <fill>
      <patternFill patternType="solid">
        <fgColor rgb="FF33CCCC"/>
        <bgColor indexed="64"/>
      </patternFill>
    </fill>
    <fill>
      <patternFill patternType="solid">
        <fgColor theme="9" tint="-0.249977111117893"/>
        <bgColor indexed="64"/>
      </patternFill>
    </fill>
    <fill>
      <patternFill patternType="solid">
        <fgColor rgb="FFCC00FF"/>
        <bgColor indexed="64"/>
      </patternFill>
    </fill>
    <fill>
      <patternFill patternType="solid">
        <fgColor theme="4" tint="0.79998168889431442"/>
        <bgColor indexed="64"/>
      </patternFill>
    </fill>
    <fill>
      <patternFill patternType="solid">
        <fgColor rgb="FF66FFFF"/>
        <bgColor indexed="64"/>
      </patternFill>
    </fill>
    <fill>
      <patternFill patternType="solid">
        <fgColor theme="9" tint="0.79998168889431442"/>
        <bgColor rgb="FF000000"/>
      </patternFill>
    </fill>
    <fill>
      <patternFill patternType="solid">
        <fgColor rgb="FFFFFF00"/>
        <bgColor indexed="64"/>
      </patternFill>
    </fill>
    <fill>
      <patternFill patternType="solid">
        <fgColor rgb="FFFFCCFF"/>
        <bgColor indexed="64"/>
      </patternFill>
    </fill>
    <fill>
      <patternFill patternType="solid">
        <fgColor theme="9" tint="0.79998168889431442"/>
        <bgColor rgb="FFA8D08D"/>
      </patternFill>
    </fill>
    <fill>
      <patternFill patternType="solid">
        <fgColor rgb="FFFF0000"/>
        <bgColor rgb="FFA8D08D"/>
      </patternFill>
    </fill>
    <fill>
      <patternFill patternType="solid">
        <fgColor rgb="FF66FF66"/>
        <bgColor indexed="64"/>
      </patternFill>
    </fill>
    <fill>
      <patternFill patternType="solid">
        <fgColor rgb="FFFF9999"/>
        <bgColor indexed="64"/>
      </patternFill>
    </fill>
    <fill>
      <patternFill patternType="solid">
        <fgColor theme="5" tint="0.59999389629810485"/>
        <bgColor indexed="64"/>
      </patternFill>
    </fill>
    <fill>
      <patternFill patternType="solid">
        <fgColor rgb="FFDAF2D0"/>
        <bgColor rgb="FF000000"/>
      </patternFill>
    </fill>
    <fill>
      <patternFill patternType="solid">
        <fgColor theme="0" tint="-0.249977111117893"/>
        <bgColor rgb="FFA8D08D"/>
      </patternFill>
    </fill>
    <fill>
      <patternFill patternType="solid">
        <fgColor rgb="FFDAF2D0"/>
        <bgColor rgb="FFA8D08D"/>
      </patternFill>
    </fill>
    <fill>
      <patternFill patternType="solid">
        <fgColor theme="8" tint="0.59999389629810485"/>
        <bgColor indexed="64"/>
      </patternFill>
    </fill>
    <fill>
      <patternFill patternType="solid">
        <fgColor rgb="FF7030A0"/>
        <bgColor indexed="64"/>
      </patternFill>
    </fill>
    <fill>
      <patternFill patternType="solid">
        <fgColor rgb="FF9999FF"/>
        <bgColor rgb="FF000000"/>
      </patternFill>
    </fill>
    <fill>
      <patternFill patternType="solid">
        <fgColor rgb="FFFFC000"/>
        <bgColor rgb="FF000000"/>
      </patternFill>
    </fill>
    <fill>
      <patternFill patternType="solid">
        <fgColor rgb="FF009999"/>
        <bgColor indexed="64"/>
      </patternFill>
    </fill>
    <fill>
      <patternFill patternType="solid">
        <fgColor rgb="FF00B0F0"/>
        <bgColor indexed="64"/>
      </patternFill>
    </fill>
    <fill>
      <patternFill patternType="solid">
        <fgColor theme="7" tint="0.59999389629810485"/>
        <bgColor indexed="64"/>
      </patternFill>
    </fill>
    <fill>
      <patternFill patternType="solid">
        <fgColor rgb="FF9966FF"/>
        <bgColor indexed="64"/>
      </patternFill>
    </fill>
    <fill>
      <patternFill patternType="solid">
        <fgColor theme="6" tint="0.79998168889431442"/>
        <bgColor indexed="64"/>
      </patternFill>
    </fill>
    <fill>
      <patternFill patternType="solid">
        <fgColor theme="7" tint="-0.249977111117893"/>
        <bgColor indexed="64"/>
      </patternFill>
    </fill>
    <fill>
      <patternFill patternType="solid">
        <fgColor rgb="FFFFC000"/>
        <bgColor indexed="64"/>
      </patternFill>
    </fill>
    <fill>
      <patternFill patternType="solid">
        <fgColor rgb="FF000099"/>
        <bgColor indexed="64"/>
      </patternFill>
    </fill>
    <fill>
      <patternFill patternType="solid">
        <fgColor rgb="FF0066FF"/>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164" fontId="1" fillId="0" borderId="0" applyFont="0" applyFill="0" applyBorder="0" applyAlignment="0" applyProtection="0"/>
    <xf numFmtId="43" fontId="1"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cellStyleXfs>
  <cellXfs count="402">
    <xf numFmtId="0" fontId="0" fillId="0" borderId="0" xfId="0"/>
    <xf numFmtId="0" fontId="3" fillId="3" borderId="0" xfId="0" applyFont="1" applyFill="1" applyAlignment="1">
      <alignment horizontal="center" vertical="center"/>
    </xf>
    <xf numFmtId="0" fontId="0" fillId="0" borderId="0" xfId="0" applyAlignment="1">
      <alignment horizontal="center" vertical="center"/>
    </xf>
    <xf numFmtId="44" fontId="0" fillId="0" borderId="0" xfId="1" applyFont="1" applyAlignment="1">
      <alignment horizontal="center" vertical="center"/>
    </xf>
    <xf numFmtId="10" fontId="3" fillId="3" borderId="0" xfId="0" applyNumberFormat="1" applyFont="1" applyFill="1" applyAlignment="1">
      <alignment horizontal="center" vertical="center"/>
    </xf>
    <xf numFmtId="0" fontId="2" fillId="5" borderId="2" xfId="3" applyFill="1" applyBorder="1" applyAlignment="1">
      <alignment horizontal="center" vertical="center" wrapText="1"/>
    </xf>
    <xf numFmtId="0" fontId="3" fillId="0" borderId="0" xfId="0" applyFont="1" applyAlignment="1">
      <alignment horizontal="center" vertical="center"/>
    </xf>
    <xf numFmtId="0" fontId="5" fillId="6" borderId="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3" fontId="5" fillId="7" borderId="4" xfId="0" applyNumberFormat="1" applyFont="1" applyFill="1" applyBorder="1" applyAlignment="1">
      <alignment horizontal="center" vertical="center" wrapText="1"/>
    </xf>
    <xf numFmtId="3" fontId="5" fillId="8" borderId="4" xfId="0" applyNumberFormat="1" applyFont="1" applyFill="1" applyBorder="1" applyAlignment="1">
      <alignment horizontal="center" vertical="center" wrapText="1"/>
    </xf>
    <xf numFmtId="3" fontId="6" fillId="5" borderId="4" xfId="0" applyNumberFormat="1" applyFont="1" applyFill="1" applyBorder="1" applyAlignment="1">
      <alignment horizontal="center" vertical="center" wrapText="1"/>
    </xf>
    <xf numFmtId="3" fontId="6" fillId="5" borderId="4" xfId="0" applyNumberFormat="1" applyFont="1" applyFill="1" applyBorder="1" applyAlignment="1">
      <alignment horizontal="center" vertical="center"/>
    </xf>
    <xf numFmtId="3" fontId="7" fillId="5" borderId="4" xfId="0" applyNumberFormat="1"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4" xfId="0" applyFont="1" applyFill="1" applyBorder="1" applyAlignment="1">
      <alignment horizontal="center" vertical="center" wrapText="1"/>
    </xf>
    <xf numFmtId="165" fontId="6" fillId="5" borderId="4" xfId="4" applyNumberFormat="1" applyFont="1" applyFill="1" applyBorder="1" applyAlignment="1">
      <alignment horizontal="center" vertical="center" wrapText="1"/>
    </xf>
    <xf numFmtId="166" fontId="6" fillId="5" borderId="4" xfId="4" applyNumberFormat="1" applyFont="1" applyFill="1" applyBorder="1" applyAlignment="1">
      <alignment horizontal="center" vertical="center" wrapText="1"/>
    </xf>
    <xf numFmtId="165" fontId="7" fillId="5" borderId="4" xfId="4" applyNumberFormat="1" applyFont="1" applyFill="1" applyBorder="1" applyAlignment="1">
      <alignment horizontal="center" vertical="center" wrapText="1"/>
    </xf>
    <xf numFmtId="165" fontId="5" fillId="7" borderId="4" xfId="4" applyNumberFormat="1" applyFont="1" applyFill="1" applyBorder="1" applyAlignment="1">
      <alignment horizontal="center" vertical="center" wrapText="1"/>
    </xf>
    <xf numFmtId="3" fontId="8" fillId="7" borderId="4" xfId="0" applyNumberFormat="1" applyFont="1" applyFill="1" applyBorder="1" applyAlignment="1">
      <alignment horizontal="center" vertical="center" wrapText="1"/>
    </xf>
    <xf numFmtId="0" fontId="6" fillId="5" borderId="4" xfId="0" applyFont="1" applyFill="1" applyBorder="1" applyAlignment="1">
      <alignment horizontal="center" vertical="center" wrapText="1"/>
    </xf>
    <xf numFmtId="3" fontId="6" fillId="8" borderId="4" xfId="0" applyNumberFormat="1" applyFont="1" applyFill="1" applyBorder="1" applyAlignment="1">
      <alignment horizontal="center" vertical="center" wrapText="1"/>
    </xf>
    <xf numFmtId="0" fontId="7" fillId="5" borderId="4" xfId="0" applyFont="1" applyFill="1" applyBorder="1" applyAlignment="1">
      <alignment horizontal="center" vertical="center" wrapText="1"/>
    </xf>
    <xf numFmtId="9" fontId="5" fillId="7" borderId="3" xfId="0" applyNumberFormat="1" applyFont="1" applyFill="1" applyBorder="1" applyAlignment="1">
      <alignment horizontal="center" vertical="center" wrapText="1"/>
    </xf>
    <xf numFmtId="9" fontId="5" fillId="8" borderId="3" xfId="0" applyNumberFormat="1" applyFont="1" applyFill="1" applyBorder="1" applyAlignment="1">
      <alignment horizontal="center" vertical="center" wrapText="1"/>
    </xf>
    <xf numFmtId="9" fontId="6" fillId="5" borderId="3" xfId="0" applyNumberFormat="1" applyFont="1" applyFill="1" applyBorder="1" applyAlignment="1">
      <alignment horizontal="center" vertical="center" wrapText="1"/>
    </xf>
    <xf numFmtId="9" fontId="6" fillId="5" borderId="4" xfId="2" applyFont="1" applyFill="1" applyBorder="1" applyAlignment="1">
      <alignment horizontal="center" vertical="center"/>
    </xf>
    <xf numFmtId="9" fontId="6" fillId="5" borderId="3" xfId="2" applyFont="1" applyFill="1" applyBorder="1" applyAlignment="1">
      <alignment horizontal="center" vertical="center" wrapText="1"/>
    </xf>
    <xf numFmtId="9" fontId="7" fillId="5" borderId="4" xfId="2" applyFont="1" applyFill="1" applyBorder="1" applyAlignment="1">
      <alignment horizontal="center" vertical="center" wrapText="1"/>
    </xf>
    <xf numFmtId="9" fontId="5" fillId="7" borderId="3" xfId="2" applyFont="1" applyFill="1" applyBorder="1" applyAlignment="1">
      <alignment horizontal="center" vertical="center" wrapText="1"/>
    </xf>
    <xf numFmtId="9" fontId="5" fillId="7" borderId="4" xfId="2" applyFont="1" applyFill="1" applyBorder="1" applyAlignment="1">
      <alignment horizontal="center" vertical="center" wrapText="1"/>
    </xf>
    <xf numFmtId="0" fontId="9" fillId="9" borderId="4" xfId="0" applyFont="1" applyFill="1" applyBorder="1" applyAlignment="1">
      <alignment horizontal="center" vertical="center" wrapText="1"/>
    </xf>
    <xf numFmtId="3" fontId="9" fillId="9" borderId="4" xfId="0" applyNumberFormat="1" applyFont="1" applyFill="1" applyBorder="1" applyAlignment="1">
      <alignment horizontal="center" vertical="center" wrapText="1"/>
    </xf>
    <xf numFmtId="0" fontId="10" fillId="10" borderId="4" xfId="0" applyFont="1" applyFill="1" applyBorder="1" applyAlignment="1">
      <alignment horizontal="center" vertical="center" wrapText="1"/>
    </xf>
    <xf numFmtId="3" fontId="6" fillId="11" borderId="4" xfId="0" applyNumberFormat="1" applyFont="1" applyFill="1" applyBorder="1" applyAlignment="1">
      <alignment horizontal="center" vertical="center" wrapText="1"/>
    </xf>
    <xf numFmtId="0" fontId="5" fillId="7" borderId="4" xfId="0" applyFont="1" applyFill="1" applyBorder="1" applyAlignment="1">
      <alignment vertical="center" wrapText="1"/>
    </xf>
    <xf numFmtId="10" fontId="5" fillId="7" borderId="4" xfId="2" applyNumberFormat="1" applyFont="1" applyFill="1" applyBorder="1" applyAlignment="1">
      <alignment horizontal="center" vertical="center" wrapText="1"/>
    </xf>
    <xf numFmtId="9" fontId="5" fillId="8" borderId="4" xfId="0" applyNumberFormat="1" applyFont="1" applyFill="1" applyBorder="1" applyAlignment="1">
      <alignment horizontal="center" vertical="center" wrapText="1"/>
    </xf>
    <xf numFmtId="168" fontId="6" fillId="5" borderId="4" xfId="0" applyNumberFormat="1" applyFont="1" applyFill="1" applyBorder="1" applyAlignment="1">
      <alignment horizontal="center" vertical="center" wrapText="1"/>
    </xf>
    <xf numFmtId="168" fontId="5" fillId="7" borderId="4" xfId="0" applyNumberFormat="1" applyFont="1" applyFill="1" applyBorder="1" applyAlignment="1">
      <alignment horizontal="center" vertical="center" wrapText="1"/>
    </xf>
    <xf numFmtId="168" fontId="5" fillId="7" borderId="4" xfId="2" applyNumberFormat="1" applyFont="1" applyFill="1" applyBorder="1" applyAlignment="1">
      <alignment horizontal="center" vertical="center" wrapText="1"/>
    </xf>
    <xf numFmtId="10" fontId="5" fillId="8" borderId="4" xfId="0" applyNumberFormat="1" applyFont="1" applyFill="1" applyBorder="1" applyAlignment="1">
      <alignment horizontal="center" vertical="center" wrapText="1"/>
    </xf>
    <xf numFmtId="3" fontId="5" fillId="7" borderId="3" xfId="0" applyNumberFormat="1" applyFont="1" applyFill="1" applyBorder="1" applyAlignment="1">
      <alignment horizontal="center" vertical="center" wrapText="1"/>
    </xf>
    <xf numFmtId="3" fontId="5" fillId="8" borderId="3" xfId="0" applyNumberFormat="1" applyFont="1" applyFill="1" applyBorder="1" applyAlignment="1">
      <alignment horizontal="center" vertical="center" wrapText="1"/>
    </xf>
    <xf numFmtId="3" fontId="5" fillId="8" borderId="3" xfId="0" applyNumberFormat="1" applyFont="1" applyFill="1" applyBorder="1" applyAlignment="1">
      <alignment horizontal="center" vertical="top" wrapText="1"/>
    </xf>
    <xf numFmtId="3" fontId="6" fillId="5" borderId="3" xfId="0" applyNumberFormat="1" applyFont="1" applyFill="1" applyBorder="1" applyAlignment="1">
      <alignment horizontal="center" vertical="center" wrapText="1"/>
    </xf>
    <xf numFmtId="0" fontId="3" fillId="13" borderId="0" xfId="0" applyFont="1" applyFill="1" applyAlignment="1">
      <alignment horizontal="center" vertical="center"/>
    </xf>
    <xf numFmtId="0" fontId="5" fillId="6" borderId="4" xfId="0" applyFont="1" applyFill="1" applyBorder="1" applyAlignment="1">
      <alignment vertical="center" wrapText="1"/>
    </xf>
    <xf numFmtId="166" fontId="7" fillId="5" borderId="4" xfId="4" applyNumberFormat="1" applyFont="1" applyFill="1" applyBorder="1" applyAlignment="1">
      <alignment horizontal="center" vertical="center" wrapText="1"/>
    </xf>
    <xf numFmtId="166" fontId="7" fillId="5" borderId="4" xfId="4" applyNumberFormat="1" applyFont="1" applyFill="1" applyBorder="1" applyAlignment="1" applyProtection="1">
      <alignment horizontal="center" vertical="center" wrapText="1"/>
      <protection locked="0"/>
    </xf>
    <xf numFmtId="166" fontId="5" fillId="7" borderId="4" xfId="4" applyNumberFormat="1" applyFont="1" applyFill="1" applyBorder="1" applyAlignment="1">
      <alignment vertical="center" wrapText="1"/>
    </xf>
    <xf numFmtId="0" fontId="5" fillId="7" borderId="3" xfId="0" applyFont="1" applyFill="1" applyBorder="1" applyAlignment="1">
      <alignment vertical="center" wrapText="1"/>
    </xf>
    <xf numFmtId="6" fontId="6" fillId="5" borderId="4" xfId="0" applyNumberFormat="1" applyFont="1" applyFill="1" applyBorder="1" applyAlignment="1">
      <alignment horizontal="center" vertical="center" wrapText="1"/>
    </xf>
    <xf numFmtId="6" fontId="7" fillId="5" borderId="4" xfId="0" applyNumberFormat="1" applyFont="1" applyFill="1" applyBorder="1" applyAlignment="1">
      <alignment horizontal="center" vertical="center" wrapText="1"/>
    </xf>
    <xf numFmtId="6" fontId="5" fillId="7" borderId="4" xfId="0" applyNumberFormat="1" applyFont="1" applyFill="1" applyBorder="1" applyAlignment="1">
      <alignment horizontal="center" vertical="center" wrapText="1"/>
    </xf>
    <xf numFmtId="9" fontId="5" fillId="8" borderId="4" xfId="2" applyFont="1" applyFill="1" applyBorder="1" applyAlignment="1">
      <alignment horizontal="center" vertical="center" wrapText="1"/>
    </xf>
    <xf numFmtId="9" fontId="6" fillId="5" borderId="4" xfId="2"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14" borderId="4" xfId="0" applyFont="1" applyFill="1" applyBorder="1" applyAlignment="1">
      <alignment horizontal="center" vertical="center" wrapText="1"/>
    </xf>
    <xf numFmtId="3" fontId="5" fillId="14" borderId="4" xfId="0" applyNumberFormat="1" applyFont="1" applyFill="1" applyBorder="1" applyAlignment="1">
      <alignment horizontal="center" vertical="center" wrapText="1"/>
    </xf>
    <xf numFmtId="3" fontId="6" fillId="14" borderId="4" xfId="0" applyNumberFormat="1" applyFont="1" applyFill="1" applyBorder="1" applyAlignment="1">
      <alignment horizontal="center" vertical="center" wrapText="1"/>
    </xf>
    <xf numFmtId="3" fontId="6" fillId="14" borderId="4" xfId="0" applyNumberFormat="1" applyFont="1" applyFill="1" applyBorder="1" applyAlignment="1">
      <alignment horizontal="center" vertical="center"/>
    </xf>
    <xf numFmtId="3" fontId="6" fillId="5" borderId="4" xfId="2" applyNumberFormat="1" applyFont="1" applyFill="1" applyBorder="1" applyAlignment="1">
      <alignment horizontal="center" vertical="center" wrapText="1"/>
    </xf>
    <xf numFmtId="4" fontId="5" fillId="7" borderId="4" xfId="0" applyNumberFormat="1" applyFont="1" applyFill="1" applyBorder="1" applyAlignment="1">
      <alignment horizontal="center" vertical="center" wrapText="1"/>
    </xf>
    <xf numFmtId="170" fontId="6" fillId="5" borderId="4" xfId="4" applyNumberFormat="1" applyFont="1" applyFill="1" applyBorder="1" applyAlignment="1">
      <alignment horizontal="center" vertical="center" wrapText="1"/>
    </xf>
    <xf numFmtId="0" fontId="5" fillId="9" borderId="4" xfId="0" applyFont="1" applyFill="1" applyBorder="1" applyAlignment="1">
      <alignment horizontal="center" vertical="center" wrapText="1"/>
    </xf>
    <xf numFmtId="3" fontId="5" fillId="8" borderId="4" xfId="0" applyNumberFormat="1" applyFont="1" applyFill="1" applyBorder="1" applyAlignment="1">
      <alignment horizontal="left" vertical="center" wrapText="1"/>
    </xf>
    <xf numFmtId="165" fontId="7" fillId="5" borderId="4" xfId="4" applyNumberFormat="1" applyFont="1" applyFill="1" applyBorder="1" applyAlignment="1" applyProtection="1">
      <alignment horizontal="center" vertical="center" wrapText="1"/>
      <protection locked="0"/>
    </xf>
    <xf numFmtId="165" fontId="5" fillId="6" borderId="4" xfId="4" applyNumberFormat="1" applyFont="1" applyFill="1" applyBorder="1" applyAlignment="1">
      <alignment horizontal="center" vertical="center" wrapText="1"/>
    </xf>
    <xf numFmtId="3" fontId="6" fillId="15" borderId="7" xfId="0" applyNumberFormat="1" applyFont="1" applyFill="1" applyBorder="1" applyAlignment="1">
      <alignment horizontal="center" vertical="center" wrapText="1"/>
    </xf>
    <xf numFmtId="3" fontId="5" fillId="16" borderId="7" xfId="0" applyNumberFormat="1" applyFont="1" applyFill="1" applyBorder="1" applyAlignment="1">
      <alignment horizontal="center" vertical="center" wrapText="1"/>
    </xf>
    <xf numFmtId="9" fontId="5" fillId="7" borderId="4" xfId="0" applyNumberFormat="1" applyFont="1" applyFill="1" applyBorder="1" applyAlignment="1">
      <alignment horizontal="center" vertical="center" wrapText="1"/>
    </xf>
    <xf numFmtId="9" fontId="5" fillId="8" borderId="4" xfId="0" applyNumberFormat="1" applyFont="1" applyFill="1" applyBorder="1" applyAlignment="1">
      <alignment horizontal="left" vertical="center" wrapText="1"/>
    </xf>
    <xf numFmtId="9" fontId="6" fillId="5" borderId="4" xfId="0" applyNumberFormat="1" applyFont="1" applyFill="1" applyBorder="1" applyAlignment="1">
      <alignment horizontal="center" vertical="center" wrapText="1"/>
    </xf>
    <xf numFmtId="3" fontId="6" fillId="5" borderId="4" xfId="2" applyNumberFormat="1" applyFont="1" applyFill="1" applyBorder="1" applyAlignment="1">
      <alignment horizontal="center" vertical="center"/>
    </xf>
    <xf numFmtId="9" fontId="8" fillId="7" borderId="4" xfId="2" applyFont="1" applyFill="1" applyBorder="1" applyAlignment="1">
      <alignment horizontal="center" vertical="center" wrapText="1"/>
    </xf>
    <xf numFmtId="9" fontId="7" fillId="5" borderId="4" xfId="0" applyNumberFormat="1" applyFont="1" applyFill="1" applyBorder="1" applyAlignment="1">
      <alignment horizontal="center" vertical="center" wrapText="1"/>
    </xf>
    <xf numFmtId="3" fontId="11" fillId="7" borderId="4" xfId="0" applyNumberFormat="1" applyFont="1" applyFill="1" applyBorder="1" applyAlignment="1">
      <alignment horizontal="center" vertical="center" wrapText="1"/>
    </xf>
    <xf numFmtId="166" fontId="6" fillId="5" borderId="4" xfId="0" applyNumberFormat="1" applyFont="1" applyFill="1" applyBorder="1" applyAlignment="1">
      <alignment horizontal="center" vertical="center" wrapText="1"/>
    </xf>
    <xf numFmtId="1" fontId="7" fillId="5" borderId="4" xfId="0" applyNumberFormat="1" applyFont="1" applyFill="1" applyBorder="1" applyAlignment="1">
      <alignment horizontal="center" vertical="center" wrapText="1"/>
    </xf>
    <xf numFmtId="1" fontId="5" fillId="7" borderId="4" xfId="0" applyNumberFormat="1" applyFont="1" applyFill="1" applyBorder="1" applyAlignment="1">
      <alignment horizontal="center" vertical="center" wrapText="1"/>
    </xf>
    <xf numFmtId="3" fontId="5" fillId="9" borderId="4" xfId="0" applyNumberFormat="1" applyFont="1" applyFill="1" applyBorder="1" applyAlignment="1">
      <alignment horizontal="center" vertical="center" wrapText="1"/>
    </xf>
    <xf numFmtId="3" fontId="5" fillId="10" borderId="4" xfId="0" applyNumberFormat="1" applyFont="1" applyFill="1" applyBorder="1" applyAlignment="1">
      <alignment horizontal="center" vertical="center" wrapText="1"/>
    </xf>
    <xf numFmtId="9" fontId="5" fillId="9" borderId="4" xfId="0" applyNumberFormat="1" applyFont="1" applyFill="1" applyBorder="1" applyAlignment="1">
      <alignment horizontal="center" vertical="center" wrapText="1"/>
    </xf>
    <xf numFmtId="9" fontId="5" fillId="10" borderId="4" xfId="0" applyNumberFormat="1" applyFont="1" applyFill="1" applyBorder="1" applyAlignment="1">
      <alignment horizontal="center" vertical="center" wrapText="1"/>
    </xf>
    <xf numFmtId="9" fontId="6" fillId="11" borderId="4" xfId="0" applyNumberFormat="1" applyFont="1" applyFill="1" applyBorder="1" applyAlignment="1">
      <alignment horizontal="center" vertical="center" wrapText="1"/>
    </xf>
    <xf numFmtId="165" fontId="6" fillId="5" borderId="4" xfId="0" applyNumberFormat="1" applyFont="1" applyFill="1" applyBorder="1" applyAlignment="1">
      <alignment horizontal="center" vertical="center" wrapText="1"/>
    </xf>
    <xf numFmtId="165" fontId="7" fillId="5" borderId="4" xfId="0" applyNumberFormat="1" applyFont="1" applyFill="1" applyBorder="1" applyAlignment="1">
      <alignment horizontal="center" vertical="center" wrapText="1"/>
    </xf>
    <xf numFmtId="165" fontId="5" fillId="7" borderId="4" xfId="0" applyNumberFormat="1" applyFont="1" applyFill="1" applyBorder="1" applyAlignment="1">
      <alignment horizontal="center" vertical="center" wrapText="1"/>
    </xf>
    <xf numFmtId="0" fontId="5" fillId="9" borderId="4" xfId="0" applyFont="1" applyFill="1" applyBorder="1" applyAlignment="1">
      <alignment vertical="center" wrapText="1"/>
    </xf>
    <xf numFmtId="9" fontId="13" fillId="8" borderId="4" xfId="0" applyNumberFormat="1" applyFont="1" applyFill="1" applyBorder="1" applyAlignment="1">
      <alignment horizontal="justify" vertical="center" wrapText="1"/>
    </xf>
    <xf numFmtId="1" fontId="6" fillId="5" borderId="4" xfId="0" applyNumberFormat="1" applyFont="1" applyFill="1" applyBorder="1" applyAlignment="1">
      <alignment horizontal="center" vertical="center" wrapText="1"/>
    </xf>
    <xf numFmtId="1" fontId="5" fillId="7" borderId="4" xfId="2" applyNumberFormat="1" applyFont="1" applyFill="1" applyBorder="1" applyAlignment="1">
      <alignment horizontal="center" vertical="center" wrapText="1"/>
    </xf>
    <xf numFmtId="3" fontId="13" fillId="8" borderId="4" xfId="0" applyNumberFormat="1" applyFont="1" applyFill="1" applyBorder="1" applyAlignment="1">
      <alignment horizontal="justify" vertical="center" wrapText="1"/>
    </xf>
    <xf numFmtId="3" fontId="13" fillId="8" borderId="4" xfId="0" applyNumberFormat="1" applyFont="1" applyFill="1" applyBorder="1" applyAlignment="1" applyProtection="1">
      <alignment horizontal="justify" vertical="center" wrapText="1"/>
      <protection locked="0"/>
    </xf>
    <xf numFmtId="44" fontId="6" fillId="5" borderId="4" xfId="1" applyFont="1" applyFill="1" applyBorder="1" applyAlignment="1">
      <alignment horizontal="center" vertical="center" wrapText="1"/>
    </xf>
    <xf numFmtId="166" fontId="6" fillId="5" borderId="4" xfId="1" applyNumberFormat="1" applyFont="1" applyFill="1" applyBorder="1" applyAlignment="1">
      <alignment horizontal="center" vertical="center" wrapText="1"/>
    </xf>
    <xf numFmtId="6" fontId="7" fillId="5" borderId="4" xfId="1" applyNumberFormat="1" applyFont="1" applyFill="1" applyBorder="1" applyAlignment="1">
      <alignment horizontal="center" vertical="center" wrapText="1"/>
    </xf>
    <xf numFmtId="44" fontId="7" fillId="5" borderId="4" xfId="1" applyFont="1" applyFill="1" applyBorder="1" applyAlignment="1" applyProtection="1">
      <alignment horizontal="center" vertical="center" wrapText="1"/>
      <protection locked="0"/>
    </xf>
    <xf numFmtId="0" fontId="5" fillId="9" borderId="3" xfId="0" applyFont="1" applyFill="1" applyBorder="1" applyAlignment="1">
      <alignment vertical="center" wrapText="1"/>
    </xf>
    <xf numFmtId="9" fontId="6" fillId="11" borderId="4" xfId="2" applyFont="1" applyFill="1" applyBorder="1" applyAlignment="1">
      <alignment horizontal="center" vertical="center" wrapText="1"/>
    </xf>
    <xf numFmtId="9" fontId="5" fillId="9" borderId="4" xfId="2" applyFont="1" applyFill="1" applyBorder="1" applyAlignment="1">
      <alignment horizontal="center" vertical="center" wrapText="1"/>
    </xf>
    <xf numFmtId="166" fontId="5" fillId="6" borderId="6" xfId="0" applyNumberFormat="1" applyFont="1" applyFill="1" applyBorder="1" applyAlignment="1">
      <alignment horizontal="center" vertical="center" wrapText="1"/>
    </xf>
    <xf numFmtId="43" fontId="7" fillId="5" borderId="4" xfId="4" applyNumberFormat="1" applyFont="1" applyFill="1" applyBorder="1" applyAlignment="1">
      <alignment horizontal="center" vertical="center" wrapText="1"/>
    </xf>
    <xf numFmtId="0" fontId="0" fillId="0" borderId="0" xfId="0" applyAlignment="1">
      <alignment wrapText="1"/>
    </xf>
    <xf numFmtId="0" fontId="0" fillId="8" borderId="0" xfId="0" applyFill="1" applyAlignment="1">
      <alignment horizontal="center"/>
    </xf>
    <xf numFmtId="0" fontId="0" fillId="8" borderId="0" xfId="0" applyFill="1"/>
    <xf numFmtId="0" fontId="0" fillId="8" borderId="0" xfId="0" applyFill="1" applyAlignment="1">
      <alignment wrapText="1"/>
    </xf>
    <xf numFmtId="0" fontId="0" fillId="8" borderId="0" xfId="0" applyFill="1" applyAlignment="1">
      <alignment horizontal="center" vertical="center"/>
    </xf>
    <xf numFmtId="0" fontId="0" fillId="8" borderId="0" xfId="0" applyFill="1" applyAlignment="1">
      <alignment horizontal="center" vertical="center" wrapText="1"/>
    </xf>
    <xf numFmtId="0" fontId="0" fillId="17" borderId="0" xfId="0" applyFill="1"/>
    <xf numFmtId="0" fontId="0" fillId="17" borderId="0" xfId="0" applyFill="1" applyAlignment="1">
      <alignment wrapText="1"/>
    </xf>
    <xf numFmtId="3" fontId="8" fillId="7" borderId="3" xfId="0" applyNumberFormat="1" applyFont="1" applyFill="1" applyBorder="1" applyAlignment="1">
      <alignment horizontal="center" vertical="center" wrapText="1"/>
    </xf>
    <xf numFmtId="3" fontId="8" fillId="7" borderId="6" xfId="0" applyNumberFormat="1" applyFont="1" applyFill="1" applyBorder="1" applyAlignment="1">
      <alignment horizontal="center" vertical="center" wrapText="1"/>
    </xf>
    <xf numFmtId="3" fontId="5" fillId="8" borderId="6" xfId="0" applyNumberFormat="1" applyFont="1" applyFill="1" applyBorder="1" applyAlignment="1">
      <alignment horizontal="center" vertical="center" wrapText="1"/>
    </xf>
    <xf numFmtId="0" fontId="3" fillId="18" borderId="0" xfId="0" applyFont="1" applyFill="1" applyAlignment="1">
      <alignment horizontal="center" vertical="center"/>
    </xf>
    <xf numFmtId="0" fontId="3" fillId="19" borderId="0" xfId="0" applyFont="1" applyFill="1" applyAlignment="1">
      <alignment horizontal="center" vertical="center"/>
    </xf>
    <xf numFmtId="0" fontId="5" fillId="0" borderId="0" xfId="0" applyFont="1" applyAlignment="1">
      <alignment horizontal="center" vertical="center"/>
    </xf>
    <xf numFmtId="0" fontId="4" fillId="18" borderId="0" xfId="0" applyFont="1" applyFill="1" applyAlignment="1">
      <alignment horizontal="center" vertical="center"/>
    </xf>
    <xf numFmtId="0" fontId="4" fillId="19" borderId="0" xfId="0" applyFont="1" applyFill="1" applyAlignment="1">
      <alignment horizontal="center" vertical="center"/>
    </xf>
    <xf numFmtId="169" fontId="0" fillId="0" borderId="0" xfId="0" applyNumberFormat="1" applyAlignment="1">
      <alignment horizontal="center" vertical="center"/>
    </xf>
    <xf numFmtId="0" fontId="0" fillId="4" borderId="0" xfId="0" applyFill="1" applyAlignment="1">
      <alignment horizontal="center" vertical="center"/>
    </xf>
    <xf numFmtId="0" fontId="2" fillId="20" borderId="2" xfId="3" applyFill="1" applyBorder="1" applyAlignment="1">
      <alignment horizontal="center" vertical="center" wrapText="1"/>
    </xf>
    <xf numFmtId="0" fontId="2" fillId="21" borderId="2" xfId="3" applyFill="1" applyBorder="1" applyAlignment="1">
      <alignment horizontal="center" vertical="center" wrapText="1"/>
    </xf>
    <xf numFmtId="0" fontId="2" fillId="22" borderId="2" xfId="3" applyFill="1" applyBorder="1" applyAlignment="1">
      <alignment horizontal="center" vertical="center" wrapText="1"/>
    </xf>
    <xf numFmtId="172" fontId="16" fillId="23" borderId="3" xfId="0" applyNumberFormat="1" applyFont="1" applyFill="1" applyBorder="1" applyAlignment="1">
      <alignment horizontal="center" vertical="center" wrapText="1"/>
    </xf>
    <xf numFmtId="3" fontId="5" fillId="8" borderId="4" xfId="0" applyNumberFormat="1" applyFont="1" applyFill="1" applyBorder="1" applyAlignment="1" applyProtection="1">
      <alignment horizontal="center" vertical="center" wrapText="1"/>
      <protection locked="0"/>
    </xf>
    <xf numFmtId="3" fontId="5" fillId="17" borderId="4" xfId="0" applyNumberFormat="1" applyFont="1" applyFill="1" applyBorder="1" applyAlignment="1">
      <alignment horizontal="center" vertical="center" wrapText="1"/>
    </xf>
    <xf numFmtId="0" fontId="5" fillId="24" borderId="4" xfId="0" applyFont="1" applyFill="1" applyBorder="1" applyAlignment="1">
      <alignment horizontal="center" vertical="center" wrapText="1"/>
    </xf>
    <xf numFmtId="172" fontId="17" fillId="23"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xf>
    <xf numFmtId="0" fontId="3" fillId="7" borderId="0" xfId="0" applyFont="1" applyFill="1" applyAlignment="1">
      <alignment horizontal="center" vertical="center"/>
    </xf>
    <xf numFmtId="0" fontId="5" fillId="23" borderId="4" xfId="0" applyFont="1" applyFill="1" applyBorder="1" applyAlignment="1">
      <alignment horizontal="center" vertical="center" wrapText="1"/>
    </xf>
    <xf numFmtId="3" fontId="5" fillId="23" borderId="4" xfId="0" applyNumberFormat="1" applyFont="1" applyFill="1" applyBorder="1" applyAlignment="1">
      <alignment horizontal="center" vertical="center" wrapText="1"/>
    </xf>
    <xf numFmtId="3" fontId="6" fillId="23" borderId="4" xfId="2" applyNumberFormat="1" applyFont="1" applyFill="1" applyBorder="1" applyAlignment="1">
      <alignment horizontal="center" vertical="center" wrapText="1"/>
    </xf>
    <xf numFmtId="3" fontId="6" fillId="23" borderId="4" xfId="0" applyNumberFormat="1" applyFont="1" applyFill="1" applyBorder="1" applyAlignment="1">
      <alignment horizontal="center" vertical="center"/>
    </xf>
    <xf numFmtId="3" fontId="6" fillId="23" borderId="4" xfId="0" applyNumberFormat="1" applyFont="1" applyFill="1" applyBorder="1" applyAlignment="1">
      <alignment horizontal="center" vertical="center" wrapText="1"/>
    </xf>
    <xf numFmtId="173" fontId="18" fillId="7" borderId="4" xfId="5" applyNumberFormat="1" applyFont="1" applyFill="1" applyBorder="1" applyAlignment="1">
      <alignment horizontal="center" vertical="center" wrapText="1"/>
    </xf>
    <xf numFmtId="4" fontId="8" fillId="7" borderId="4" xfId="0" applyNumberFormat="1" applyFont="1" applyFill="1" applyBorder="1" applyAlignment="1">
      <alignment horizontal="center" vertical="center" wrapText="1"/>
    </xf>
    <xf numFmtId="0" fontId="5" fillId="25" borderId="4" xfId="0" applyFont="1" applyFill="1" applyBorder="1" applyAlignment="1">
      <alignment horizontal="center" vertical="center" wrapText="1"/>
    </xf>
    <xf numFmtId="1" fontId="18" fillId="7" borderId="4" xfId="2" applyNumberFormat="1" applyFont="1" applyFill="1" applyBorder="1" applyAlignment="1">
      <alignment horizontal="center" vertical="center" wrapText="1"/>
    </xf>
    <xf numFmtId="0" fontId="19" fillId="7" borderId="0" xfId="0" applyFont="1" applyFill="1" applyAlignment="1">
      <alignment horizontal="justify" vertical="center" wrapText="1"/>
    </xf>
    <xf numFmtId="0" fontId="0" fillId="7" borderId="0" xfId="0" applyFill="1"/>
    <xf numFmtId="10" fontId="8" fillId="7" borderId="3" xfId="2" applyNumberFormat="1" applyFont="1" applyFill="1" applyBorder="1" applyAlignment="1">
      <alignment horizontal="center" vertical="center" wrapText="1"/>
    </xf>
    <xf numFmtId="10" fontId="5" fillId="7" borderId="3" xfId="2" applyNumberFormat="1" applyFont="1" applyFill="1" applyBorder="1" applyAlignment="1">
      <alignment horizontal="center" vertical="center" wrapText="1"/>
    </xf>
    <xf numFmtId="9" fontId="9" fillId="10" borderId="3" xfId="0" applyNumberFormat="1" applyFont="1" applyFill="1" applyBorder="1" applyAlignment="1" applyProtection="1">
      <alignment horizontal="center" vertical="center" wrapText="1"/>
      <protection locked="0"/>
    </xf>
    <xf numFmtId="9" fontId="5" fillId="17" borderId="4" xfId="2" applyFont="1" applyFill="1" applyBorder="1" applyAlignment="1">
      <alignment horizontal="center" vertical="center" wrapText="1"/>
    </xf>
    <xf numFmtId="0" fontId="3" fillId="7" borderId="0" xfId="0" applyFont="1" applyFill="1" applyAlignment="1">
      <alignment horizontal="center" vertical="center" wrapText="1"/>
    </xf>
    <xf numFmtId="3" fontId="18" fillId="9" borderId="4" xfId="0" applyNumberFormat="1" applyFont="1" applyFill="1" applyBorder="1" applyAlignment="1">
      <alignment horizontal="center" vertical="center" wrapText="1"/>
    </xf>
    <xf numFmtId="3" fontId="5" fillId="7" borderId="4" xfId="0" applyNumberFormat="1" applyFont="1" applyFill="1" applyBorder="1" applyAlignment="1">
      <alignment horizontal="left" vertical="center" wrapText="1"/>
    </xf>
    <xf numFmtId="3" fontId="9" fillId="10" borderId="4" xfId="0" applyNumberFormat="1" applyFont="1" applyFill="1" applyBorder="1" applyAlignment="1">
      <alignment horizontal="center" vertical="center" wrapText="1"/>
    </xf>
    <xf numFmtId="3" fontId="9" fillId="26" borderId="4" xfId="0" applyNumberFormat="1" applyFont="1" applyFill="1" applyBorder="1" applyAlignment="1">
      <alignment horizontal="center" vertical="center" wrapText="1"/>
    </xf>
    <xf numFmtId="3" fontId="5" fillId="7" borderId="4" xfId="0" applyNumberFormat="1" applyFont="1" applyFill="1" applyBorder="1" applyAlignment="1">
      <alignment horizontal="left" vertical="top" wrapText="1"/>
    </xf>
    <xf numFmtId="9" fontId="9" fillId="10" borderId="4" xfId="0" applyNumberFormat="1" applyFont="1" applyFill="1" applyBorder="1" applyAlignment="1" applyProtection="1">
      <alignment horizontal="center" vertical="center" wrapText="1"/>
      <protection locked="0"/>
    </xf>
    <xf numFmtId="9" fontId="18" fillId="7" borderId="4" xfId="2" applyFont="1" applyFill="1" applyBorder="1" applyAlignment="1">
      <alignment horizontal="center" vertical="center" wrapText="1"/>
    </xf>
    <xf numFmtId="3" fontId="18" fillId="7" borderId="4" xfId="0" applyNumberFormat="1" applyFont="1" applyFill="1" applyBorder="1" applyAlignment="1">
      <alignment horizontal="center" vertical="center" wrapText="1"/>
    </xf>
    <xf numFmtId="3" fontId="9" fillId="8" borderId="4" xfId="0" applyNumberFormat="1" applyFont="1" applyFill="1" applyBorder="1" applyAlignment="1">
      <alignment horizontal="center" vertical="center" wrapText="1"/>
    </xf>
    <xf numFmtId="3" fontId="18" fillId="9" borderId="4" xfId="0" applyNumberFormat="1" applyFont="1" applyFill="1" applyBorder="1" applyAlignment="1" applyProtection="1">
      <alignment horizontal="center" vertical="center" wrapText="1"/>
      <protection locked="0"/>
    </xf>
    <xf numFmtId="8" fontId="9" fillId="9" borderId="5" xfId="0" applyNumberFormat="1" applyFont="1" applyFill="1" applyBorder="1" applyAlignment="1">
      <alignment horizontal="center" vertical="center" wrapText="1"/>
    </xf>
    <xf numFmtId="0" fontId="6" fillId="10" borderId="4" xfId="0" applyFont="1" applyFill="1" applyBorder="1" applyAlignment="1">
      <alignment horizontal="center" vertical="center" wrapText="1"/>
    </xf>
    <xf numFmtId="0" fontId="5" fillId="27" borderId="4" xfId="0" applyFont="1" applyFill="1" applyBorder="1" applyAlignment="1">
      <alignment horizontal="center" vertical="center" wrapText="1"/>
    </xf>
    <xf numFmtId="3" fontId="8" fillId="7" borderId="4" xfId="0" applyNumberFormat="1" applyFont="1" applyFill="1" applyBorder="1" applyAlignment="1" applyProtection="1">
      <alignment horizontal="center" vertical="center" wrapText="1"/>
      <protection locked="0"/>
    </xf>
    <xf numFmtId="3" fontId="5" fillId="10" borderId="4" xfId="0" applyNumberFormat="1" applyFont="1" applyFill="1" applyBorder="1" applyAlignment="1" applyProtection="1">
      <alignment horizontal="center" vertical="center" wrapText="1"/>
      <protection locked="0"/>
    </xf>
    <xf numFmtId="3" fontId="5" fillId="10" borderId="8" xfId="0" applyNumberFormat="1" applyFont="1" applyFill="1" applyBorder="1" applyAlignment="1" applyProtection="1">
      <alignment horizontal="center" vertical="center" wrapText="1"/>
      <protection locked="0"/>
    </xf>
    <xf numFmtId="168" fontId="8" fillId="7" borderId="4" xfId="0" applyNumberFormat="1" applyFont="1" applyFill="1" applyBorder="1" applyAlignment="1">
      <alignment horizontal="center" vertical="center" wrapText="1"/>
    </xf>
    <xf numFmtId="10" fontId="8" fillId="7" borderId="4" xfId="2" applyNumberFormat="1" applyFont="1" applyFill="1" applyBorder="1" applyAlignment="1">
      <alignment horizontal="center" vertical="center" wrapText="1"/>
    </xf>
    <xf numFmtId="10" fontId="20" fillId="7" borderId="4" xfId="2" applyNumberFormat="1" applyFont="1" applyFill="1" applyBorder="1" applyAlignment="1">
      <alignment horizontal="center" vertical="center" wrapText="1"/>
    </xf>
    <xf numFmtId="9" fontId="5" fillId="8" borderId="4" xfId="2" applyFont="1" applyFill="1" applyBorder="1" applyAlignment="1" applyProtection="1">
      <alignment horizontal="center" vertical="center" wrapText="1"/>
      <protection locked="0"/>
    </xf>
    <xf numFmtId="9" fontId="5" fillId="8" borderId="4" xfId="2" applyFont="1" applyFill="1" applyBorder="1" applyAlignment="1" applyProtection="1">
      <alignment horizontal="center" vertical="top" wrapText="1"/>
      <protection locked="0"/>
    </xf>
    <xf numFmtId="9" fontId="5" fillId="17" borderId="4" xfId="2" applyFont="1" applyFill="1" applyBorder="1" applyAlignment="1">
      <alignment horizontal="center" vertical="top" wrapText="1"/>
    </xf>
    <xf numFmtId="0" fontId="5" fillId="28" borderId="4" xfId="0" applyFont="1" applyFill="1" applyBorder="1" applyAlignment="1">
      <alignment horizontal="center" vertical="center" wrapText="1"/>
    </xf>
    <xf numFmtId="6" fontId="15" fillId="7" borderId="4" xfId="7" applyNumberFormat="1" applyFill="1" applyBorder="1" applyAlignment="1">
      <alignment horizontal="center" vertical="center" wrapText="1"/>
    </xf>
    <xf numFmtId="6" fontId="15" fillId="7" borderId="0" xfId="7" applyNumberFormat="1" applyFill="1" applyBorder="1" applyAlignment="1">
      <alignment horizontal="center" vertical="center" wrapText="1"/>
    </xf>
    <xf numFmtId="3" fontId="5" fillId="7" borderId="4" xfId="0" applyNumberFormat="1" applyFont="1" applyFill="1" applyBorder="1" applyAlignment="1">
      <alignment horizontal="center" vertical="top" wrapText="1"/>
    </xf>
    <xf numFmtId="3" fontId="5" fillId="8" borderId="3" xfId="0" applyNumberFormat="1" applyFont="1" applyFill="1" applyBorder="1" applyAlignment="1" applyProtection="1">
      <alignment horizontal="center" vertical="center" wrapText="1"/>
      <protection locked="0"/>
    </xf>
    <xf numFmtId="3" fontId="5" fillId="17" borderId="3" xfId="0" applyNumberFormat="1" applyFont="1" applyFill="1" applyBorder="1" applyAlignment="1">
      <alignment horizontal="center" vertical="center" wrapText="1"/>
    </xf>
    <xf numFmtId="0" fontId="3" fillId="7" borderId="4" xfId="0" applyFont="1" applyFill="1" applyBorder="1" applyAlignment="1">
      <alignment vertical="center"/>
    </xf>
    <xf numFmtId="0" fontId="15" fillId="7" borderId="4" xfId="7" applyFill="1" applyBorder="1" applyAlignment="1">
      <alignment horizontal="center" vertical="center" wrapText="1"/>
    </xf>
    <xf numFmtId="3" fontId="21" fillId="7" borderId="7" xfId="0" applyNumberFormat="1" applyFont="1" applyFill="1" applyBorder="1" applyAlignment="1">
      <alignment horizontal="center" vertical="center" wrapText="1"/>
    </xf>
    <xf numFmtId="3" fontId="5" fillId="29" borderId="4" xfId="0" applyNumberFormat="1" applyFont="1" applyFill="1" applyBorder="1" applyAlignment="1">
      <alignment horizontal="center" vertical="center" wrapText="1"/>
    </xf>
    <xf numFmtId="3" fontId="5" fillId="30" borderId="4" xfId="0" applyNumberFormat="1" applyFont="1" applyFill="1" applyBorder="1" applyAlignment="1">
      <alignment horizontal="center" vertical="center" wrapText="1"/>
    </xf>
    <xf numFmtId="0" fontId="5" fillId="23" borderId="4" xfId="0" applyFont="1" applyFill="1" applyBorder="1" applyAlignment="1">
      <alignment vertical="center" wrapText="1"/>
    </xf>
    <xf numFmtId="166" fontId="9" fillId="7" borderId="0" xfId="1" applyNumberFormat="1" applyFont="1" applyFill="1" applyBorder="1" applyAlignment="1">
      <alignment horizontal="center" vertical="center" wrapText="1"/>
    </xf>
    <xf numFmtId="0" fontId="5" fillId="8" borderId="4" xfId="0" applyFont="1" applyFill="1" applyBorder="1" applyAlignment="1" applyProtection="1">
      <alignment horizontal="center" vertical="center" wrapText="1"/>
      <protection locked="0"/>
    </xf>
    <xf numFmtId="0" fontId="5" fillId="17" borderId="4" xfId="0" applyFont="1" applyFill="1" applyBorder="1" applyAlignment="1">
      <alignment horizontal="center" vertical="center" wrapText="1"/>
    </xf>
    <xf numFmtId="0" fontId="5" fillId="31" borderId="4" xfId="0" applyFont="1" applyFill="1" applyBorder="1" applyAlignment="1">
      <alignment horizontal="center" vertical="center" wrapText="1"/>
    </xf>
    <xf numFmtId="3" fontId="22" fillId="7" borderId="3" xfId="0" applyNumberFormat="1" applyFont="1" applyFill="1" applyBorder="1" applyAlignment="1">
      <alignment horizontal="justify" vertical="center" wrapText="1"/>
    </xf>
    <xf numFmtId="2" fontId="18" fillId="7" borderId="4" xfId="2" applyNumberFormat="1" applyFont="1" applyFill="1" applyBorder="1" applyAlignment="1">
      <alignment horizontal="center" vertical="center" wrapText="1"/>
    </xf>
    <xf numFmtId="3" fontId="8" fillId="8" borderId="4" xfId="0" applyNumberFormat="1" applyFont="1" applyFill="1" applyBorder="1" applyAlignment="1">
      <alignment horizontal="center" vertical="center" wrapText="1"/>
    </xf>
    <xf numFmtId="3" fontId="23" fillId="8" borderId="4" xfId="0" applyNumberFormat="1" applyFont="1" applyFill="1" applyBorder="1" applyAlignment="1">
      <alignment horizontal="center" vertical="center" wrapText="1"/>
    </xf>
    <xf numFmtId="3" fontId="24" fillId="8" borderId="4" xfId="0" applyNumberFormat="1" applyFont="1" applyFill="1" applyBorder="1" applyAlignment="1">
      <alignment horizontal="center" vertical="center" wrapText="1"/>
    </xf>
    <xf numFmtId="9" fontId="8" fillId="8" borderId="4" xfId="2" applyFont="1" applyFill="1" applyBorder="1" applyAlignment="1">
      <alignment horizontal="center" vertical="center" wrapText="1"/>
    </xf>
    <xf numFmtId="0" fontId="23" fillId="8" borderId="4" xfId="0" applyFont="1" applyFill="1" applyBorder="1" applyAlignment="1">
      <alignment horizontal="center" vertical="center" wrapText="1"/>
    </xf>
    <xf numFmtId="9" fontId="24" fillId="8" borderId="4" xfId="2" applyFont="1" applyFill="1" applyBorder="1" applyAlignment="1">
      <alignment horizontal="center" vertical="center" wrapText="1"/>
    </xf>
    <xf numFmtId="0" fontId="5" fillId="23" borderId="4" xfId="0" applyFont="1" applyFill="1" applyBorder="1" applyAlignment="1">
      <alignment horizontal="center" vertical="center"/>
    </xf>
    <xf numFmtId="0" fontId="5" fillId="14" borderId="4" xfId="0" applyFont="1" applyFill="1" applyBorder="1" applyAlignment="1">
      <alignment horizontal="center" vertical="center"/>
    </xf>
    <xf numFmtId="169" fontId="5" fillId="7" borderId="4" xfId="0" applyNumberFormat="1" applyFont="1" applyFill="1" applyBorder="1" applyAlignment="1">
      <alignment horizontal="center" vertical="center" wrapText="1"/>
    </xf>
    <xf numFmtId="0" fontId="5" fillId="32" borderId="4" xfId="0" applyFont="1" applyFill="1" applyBorder="1" applyAlignment="1">
      <alignment horizontal="center" vertical="center" wrapText="1"/>
    </xf>
    <xf numFmtId="0" fontId="25" fillId="7" borderId="0" xfId="0" applyFont="1" applyFill="1" applyAlignment="1">
      <alignment horizontal="center" vertical="center"/>
    </xf>
    <xf numFmtId="0" fontId="5" fillId="22" borderId="4" xfId="0" applyFont="1" applyFill="1" applyBorder="1" applyAlignment="1">
      <alignment horizontal="center" vertical="center" wrapText="1"/>
    </xf>
    <xf numFmtId="0" fontId="15" fillId="7" borderId="4" xfId="6" applyFill="1" applyBorder="1" applyAlignment="1">
      <alignment horizontal="center" vertical="center" wrapText="1"/>
    </xf>
    <xf numFmtId="0" fontId="5" fillId="33" borderId="4" xfId="0" applyFont="1" applyFill="1" applyBorder="1" applyAlignment="1">
      <alignment horizontal="center" vertical="center" wrapText="1"/>
    </xf>
    <xf numFmtId="0" fontId="15" fillId="7" borderId="0" xfId="6" applyFill="1" applyBorder="1" applyAlignment="1">
      <alignment horizontal="center" vertical="center" wrapText="1"/>
    </xf>
    <xf numFmtId="3" fontId="7" fillId="7" borderId="4" xfId="0" applyNumberFormat="1" applyFont="1" applyFill="1" applyBorder="1" applyAlignment="1">
      <alignment horizontal="center" vertical="center" wrapText="1"/>
    </xf>
    <xf numFmtId="3" fontId="5" fillId="7" borderId="0" xfId="0" applyNumberFormat="1" applyFont="1" applyFill="1" applyAlignment="1">
      <alignment horizontal="center" vertical="center" wrapText="1"/>
    </xf>
    <xf numFmtId="0" fontId="5" fillId="34" borderId="7" xfId="0" applyFont="1" applyFill="1" applyBorder="1" applyAlignment="1">
      <alignment horizontal="center" vertical="center" wrapText="1"/>
    </xf>
    <xf numFmtId="3" fontId="8" fillId="16" borderId="7" xfId="0" applyNumberFormat="1" applyFont="1" applyFill="1" applyBorder="1" applyAlignment="1">
      <alignment horizontal="center" vertical="center" wrapText="1"/>
    </xf>
    <xf numFmtId="3" fontId="7" fillId="16" borderId="7" xfId="0" applyNumberFormat="1" applyFont="1" applyFill="1" applyBorder="1" applyAlignment="1">
      <alignment horizontal="center" vertical="center" wrapText="1"/>
    </xf>
    <xf numFmtId="3" fontId="5" fillId="35" borderId="4" xfId="0" applyNumberFormat="1" applyFont="1" applyFill="1" applyBorder="1" applyAlignment="1" applyProtection="1">
      <alignment horizontal="center" vertical="center" wrapText="1"/>
      <protection locked="0"/>
    </xf>
    <xf numFmtId="0" fontId="21" fillId="36" borderId="7" xfId="0" applyFont="1" applyFill="1" applyBorder="1" applyAlignment="1">
      <alignment horizontal="center" vertical="center" wrapText="1"/>
    </xf>
    <xf numFmtId="3" fontId="5" fillId="35" borderId="6" xfId="0" applyNumberFormat="1" applyFont="1" applyFill="1" applyBorder="1" applyAlignment="1" applyProtection="1">
      <alignment horizontal="center" vertical="center" wrapText="1"/>
      <protection locked="0"/>
    </xf>
    <xf numFmtId="3" fontId="5" fillId="8" borderId="0" xfId="0" applyNumberFormat="1" applyFont="1" applyFill="1" applyAlignment="1">
      <alignment horizontal="center" vertical="center" wrapText="1"/>
    </xf>
    <xf numFmtId="10" fontId="8" fillId="9" borderId="4" xfId="2" applyNumberFormat="1" applyFont="1" applyFill="1" applyBorder="1" applyAlignment="1">
      <alignment horizontal="center" vertical="center" wrapText="1"/>
    </xf>
    <xf numFmtId="9" fontId="9" fillId="10" borderId="5" xfId="0" applyNumberFormat="1" applyFont="1" applyFill="1" applyBorder="1" applyAlignment="1" applyProtection="1">
      <alignment horizontal="center" vertical="center" wrapText="1"/>
      <protection locked="0"/>
    </xf>
    <xf numFmtId="3" fontId="5" fillId="21" borderId="4" xfId="0" applyNumberFormat="1" applyFont="1" applyFill="1" applyBorder="1" applyAlignment="1">
      <alignment horizontal="center" vertical="center" wrapText="1"/>
    </xf>
    <xf numFmtId="3" fontId="7" fillId="17" borderId="4" xfId="0" applyNumberFormat="1" applyFont="1" applyFill="1" applyBorder="1" applyAlignment="1">
      <alignment horizontal="center" vertical="center" wrapText="1"/>
    </xf>
    <xf numFmtId="9" fontId="8" fillId="7" borderId="4" xfId="0" applyNumberFormat="1" applyFont="1" applyFill="1" applyBorder="1" applyAlignment="1">
      <alignment horizontal="center" vertical="center" wrapText="1"/>
    </xf>
    <xf numFmtId="9" fontId="5" fillId="8" borderId="4" xfId="2" applyFont="1" applyFill="1" applyBorder="1" applyAlignment="1" applyProtection="1">
      <alignment horizontal="left" vertical="center" wrapText="1"/>
      <protection locked="0"/>
    </xf>
    <xf numFmtId="9" fontId="5" fillId="7" borderId="4" xfId="2" applyFont="1" applyFill="1" applyBorder="1" applyAlignment="1">
      <alignment horizontal="left" vertical="center" wrapText="1"/>
    </xf>
    <xf numFmtId="9" fontId="7" fillId="7" borderId="4" xfId="2" applyFont="1" applyFill="1" applyBorder="1" applyAlignment="1">
      <alignment horizontal="center" vertical="center" wrapText="1"/>
    </xf>
    <xf numFmtId="9" fontId="7" fillId="17" borderId="4" xfId="2" applyFont="1" applyFill="1" applyBorder="1" applyAlignment="1">
      <alignment horizontal="center" vertical="center" wrapText="1"/>
    </xf>
    <xf numFmtId="3" fontId="7" fillId="7" borderId="4" xfId="2" applyNumberFormat="1" applyFont="1" applyFill="1" applyBorder="1" applyAlignment="1">
      <alignment horizontal="center" vertical="center" wrapText="1"/>
    </xf>
    <xf numFmtId="3" fontId="5" fillId="8" borderId="4" xfId="2" applyNumberFormat="1" applyFont="1" applyFill="1" applyBorder="1" applyAlignment="1" applyProtection="1">
      <alignment horizontal="center" vertical="center" wrapText="1"/>
      <protection locked="0"/>
    </xf>
    <xf numFmtId="3" fontId="5" fillId="8" borderId="4" xfId="2" applyNumberFormat="1" applyFont="1" applyFill="1" applyBorder="1" applyAlignment="1" applyProtection="1">
      <alignment horizontal="left" vertical="center" wrapText="1"/>
      <protection locked="0"/>
    </xf>
    <xf numFmtId="3" fontId="5" fillId="7" borderId="4" xfId="2" applyNumberFormat="1" applyFont="1" applyFill="1" applyBorder="1" applyAlignment="1">
      <alignment horizontal="left" vertical="center" wrapText="1"/>
    </xf>
    <xf numFmtId="3" fontId="7" fillId="17" borderId="4" xfId="2" applyNumberFormat="1" applyFont="1" applyFill="1" applyBorder="1" applyAlignment="1">
      <alignment horizontal="center" vertical="center" wrapText="1"/>
    </xf>
    <xf numFmtId="9" fontId="8" fillId="37" borderId="4" xfId="2" applyFont="1" applyFill="1" applyBorder="1" applyAlignment="1">
      <alignment horizontal="center" vertical="center" wrapText="1"/>
    </xf>
    <xf numFmtId="10" fontId="6" fillId="5" borderId="4" xfId="2" applyNumberFormat="1" applyFont="1" applyFill="1" applyBorder="1" applyAlignment="1">
      <alignment horizontal="center" vertical="center" wrapText="1"/>
    </xf>
    <xf numFmtId="0" fontId="5" fillId="38" borderId="4" xfId="0" applyFont="1" applyFill="1" applyBorder="1" applyAlignment="1">
      <alignment horizontal="center" vertical="center" wrapText="1"/>
    </xf>
    <xf numFmtId="3" fontId="3" fillId="7" borderId="4" xfId="0" applyNumberFormat="1" applyFont="1" applyFill="1" applyBorder="1" applyAlignment="1">
      <alignment horizontal="left" vertical="center" wrapText="1"/>
    </xf>
    <xf numFmtId="0" fontId="5" fillId="8" borderId="4" xfId="0" applyFont="1" applyFill="1" applyBorder="1" applyAlignment="1">
      <alignment horizontal="justify" vertical="center" wrapText="1"/>
    </xf>
    <xf numFmtId="3" fontId="20" fillId="7" borderId="4" xfId="0" applyNumberFormat="1" applyFont="1" applyFill="1" applyBorder="1" applyAlignment="1">
      <alignment horizontal="center" vertical="center" wrapText="1"/>
    </xf>
    <xf numFmtId="3" fontId="5" fillId="8" borderId="4" xfId="0" applyNumberFormat="1" applyFont="1" applyFill="1" applyBorder="1" applyAlignment="1">
      <alignment horizontal="justify" vertical="top" wrapText="1"/>
    </xf>
    <xf numFmtId="3" fontId="7" fillId="8" borderId="4" xfId="0" applyNumberFormat="1" applyFont="1" applyFill="1" applyBorder="1" applyAlignment="1">
      <alignment horizontal="center" vertical="center" wrapText="1"/>
    </xf>
    <xf numFmtId="3" fontId="8" fillId="9" borderId="4" xfId="0" applyNumberFormat="1" applyFont="1" applyFill="1" applyBorder="1" applyAlignment="1">
      <alignment horizontal="center" vertical="center" wrapText="1"/>
    </xf>
    <xf numFmtId="0" fontId="5" fillId="39" borderId="4" xfId="0" applyFont="1" applyFill="1" applyBorder="1" applyAlignment="1">
      <alignment horizontal="center" vertical="center" wrapText="1"/>
    </xf>
    <xf numFmtId="3" fontId="5" fillId="17" borderId="4" xfId="0" applyNumberFormat="1" applyFont="1" applyFill="1" applyBorder="1" applyAlignment="1">
      <alignment horizontal="center" vertical="top" wrapText="1"/>
    </xf>
    <xf numFmtId="0" fontId="5" fillId="40" borderId="4" xfId="0" applyFont="1" applyFill="1" applyBorder="1" applyAlignment="1">
      <alignment horizontal="center" vertical="center" wrapText="1"/>
    </xf>
    <xf numFmtId="0" fontId="5" fillId="41" borderId="4" xfId="0" applyFont="1" applyFill="1" applyBorder="1" applyAlignment="1">
      <alignment horizontal="center" vertical="center" wrapText="1"/>
    </xf>
    <xf numFmtId="9" fontId="8" fillId="9" borderId="4" xfId="0" applyNumberFormat="1" applyFont="1" applyFill="1" applyBorder="1" applyAlignment="1">
      <alignment horizontal="center" vertical="center" wrapText="1"/>
    </xf>
    <xf numFmtId="9" fontId="8" fillId="8" borderId="4" xfId="2" applyFont="1" applyFill="1" applyBorder="1" applyAlignment="1" applyProtection="1">
      <alignment horizontal="center" vertical="center" wrapText="1"/>
      <protection locked="0"/>
    </xf>
    <xf numFmtId="0" fontId="5" fillId="42" borderId="4" xfId="0" applyFont="1" applyFill="1" applyBorder="1" applyAlignment="1">
      <alignment horizontal="center" vertical="center" wrapText="1"/>
    </xf>
    <xf numFmtId="0" fontId="5" fillId="9" borderId="4" xfId="0" applyFont="1" applyFill="1" applyBorder="1" applyAlignment="1">
      <alignment horizontal="justify" vertical="center" wrapText="1"/>
    </xf>
    <xf numFmtId="3" fontId="26" fillId="7" borderId="4" xfId="0" applyNumberFormat="1" applyFont="1" applyFill="1" applyBorder="1" applyAlignment="1">
      <alignment horizontal="justify" vertical="center" wrapText="1"/>
    </xf>
    <xf numFmtId="3" fontId="26" fillId="8" borderId="4" xfId="0" applyNumberFormat="1" applyFont="1" applyFill="1" applyBorder="1" applyAlignment="1">
      <alignment horizontal="justify" vertical="center" wrapText="1"/>
    </xf>
    <xf numFmtId="3" fontId="26" fillId="17" borderId="4" xfId="0" applyNumberFormat="1" applyFont="1" applyFill="1" applyBorder="1" applyAlignment="1">
      <alignment horizontal="justify" vertical="center" wrapText="1"/>
    </xf>
    <xf numFmtId="0" fontId="5" fillId="43" borderId="4" xfId="0" applyFont="1" applyFill="1" applyBorder="1" applyAlignment="1">
      <alignment horizontal="center" vertical="center" wrapText="1"/>
    </xf>
    <xf numFmtId="0" fontId="8" fillId="7" borderId="4" xfId="2" applyNumberFormat="1" applyFont="1" applyFill="1" applyBorder="1" applyAlignment="1">
      <alignment horizontal="center" vertical="center" wrapText="1"/>
    </xf>
    <xf numFmtId="3" fontId="5" fillId="7" borderId="4" xfId="0" applyNumberFormat="1" applyFont="1" applyFill="1" applyBorder="1" applyAlignment="1">
      <alignment horizontal="justify" vertical="center" wrapText="1"/>
    </xf>
    <xf numFmtId="9" fontId="5" fillId="8" borderId="4" xfId="2" applyFont="1" applyFill="1" applyBorder="1" applyAlignment="1">
      <alignment horizontal="justify" vertical="center" wrapText="1"/>
    </xf>
    <xf numFmtId="9" fontId="5" fillId="17" borderId="4" xfId="2" applyFont="1" applyFill="1" applyBorder="1" applyAlignment="1">
      <alignment horizontal="justify" vertical="center" wrapText="1"/>
    </xf>
    <xf numFmtId="0" fontId="5" fillId="44"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1" fontId="8" fillId="7" borderId="4" xfId="0" applyNumberFormat="1" applyFont="1" applyFill="1" applyBorder="1" applyAlignment="1">
      <alignment horizontal="center" vertical="center" wrapText="1"/>
    </xf>
    <xf numFmtId="9" fontId="5" fillId="7" borderId="4" xfId="2" applyFont="1" applyFill="1" applyBorder="1" applyAlignment="1">
      <alignment horizontal="justify" vertical="center" wrapText="1"/>
    </xf>
    <xf numFmtId="3" fontId="27" fillId="7" borderId="4" xfId="0" applyNumberFormat="1" applyFont="1" applyFill="1" applyBorder="1" applyAlignment="1">
      <alignment horizontal="center" vertical="center" wrapText="1"/>
    </xf>
    <xf numFmtId="3" fontId="5" fillId="17" borderId="4" xfId="0" applyNumberFormat="1" applyFont="1" applyFill="1" applyBorder="1" applyAlignment="1">
      <alignment horizontal="justify" vertical="center" wrapText="1"/>
    </xf>
    <xf numFmtId="169" fontId="8" fillId="7" borderId="4" xfId="0" applyNumberFormat="1" applyFont="1" applyFill="1" applyBorder="1" applyAlignment="1">
      <alignment horizontal="center" vertical="center" wrapText="1"/>
    </xf>
    <xf numFmtId="0" fontId="12" fillId="45" borderId="0" xfId="0" applyFont="1" applyFill="1" applyAlignment="1">
      <alignment vertical="top" wrapText="1"/>
    </xf>
    <xf numFmtId="0" fontId="5" fillId="46" borderId="4" xfId="0" applyFont="1" applyFill="1" applyBorder="1" applyAlignment="1">
      <alignment horizontal="center" vertical="center" wrapText="1"/>
    </xf>
    <xf numFmtId="9" fontId="8" fillId="10" borderId="4" xfId="2" applyFont="1" applyFill="1" applyBorder="1" applyAlignment="1" applyProtection="1">
      <alignment horizontal="center" vertical="center" wrapText="1"/>
      <protection locked="0"/>
    </xf>
    <xf numFmtId="43" fontId="18" fillId="7" borderId="4" xfId="5" applyFont="1" applyFill="1" applyBorder="1" applyAlignment="1">
      <alignment horizontal="center" vertical="center" wrapText="1"/>
    </xf>
    <xf numFmtId="3" fontId="15" fillId="7" borderId="4" xfId="6" applyNumberFormat="1" applyFill="1" applyBorder="1" applyAlignment="1">
      <alignment horizontal="center" vertical="center" wrapText="1"/>
    </xf>
    <xf numFmtId="3" fontId="5" fillId="47" borderId="4" xfId="0" applyNumberFormat="1" applyFont="1" applyFill="1" applyBorder="1" applyAlignment="1">
      <alignment horizontal="center" vertical="center" wrapText="1"/>
    </xf>
    <xf numFmtId="3" fontId="5" fillId="48" borderId="4" xfId="0" applyNumberFormat="1" applyFont="1" applyFill="1" applyBorder="1" applyAlignment="1">
      <alignment horizontal="center" vertical="center" wrapText="1"/>
    </xf>
    <xf numFmtId="3" fontId="5" fillId="42" borderId="4" xfId="0" applyNumberFormat="1" applyFont="1" applyFill="1" applyBorder="1" applyAlignment="1">
      <alignment horizontal="center" vertical="center" wrapText="1"/>
    </xf>
    <xf numFmtId="9" fontId="8" fillId="9" borderId="4" xfId="2" applyFont="1" applyFill="1" applyBorder="1" applyAlignment="1">
      <alignment horizontal="center" vertical="center" wrapText="1"/>
    </xf>
    <xf numFmtId="3" fontId="29" fillId="7" borderId="4" xfId="0" applyNumberFormat="1" applyFont="1" applyFill="1" applyBorder="1" applyAlignment="1">
      <alignment horizontal="justify" vertical="top" wrapText="1"/>
    </xf>
    <xf numFmtId="0" fontId="3" fillId="17" borderId="4" xfId="0" applyFont="1" applyFill="1" applyBorder="1" applyAlignment="1">
      <alignment horizontal="left" vertical="center" wrapText="1"/>
    </xf>
    <xf numFmtId="3" fontId="22" fillId="7" borderId="4" xfId="0" applyNumberFormat="1" applyFont="1" applyFill="1" applyBorder="1" applyAlignment="1">
      <alignment horizontal="left" vertical="center" wrapText="1"/>
    </xf>
    <xf numFmtId="4" fontId="8" fillId="7" borderId="3" xfId="0" applyNumberFormat="1" applyFont="1" applyFill="1" applyBorder="1" applyAlignment="1">
      <alignment horizontal="center" vertical="center" wrapText="1"/>
    </xf>
    <xf numFmtId="3" fontId="8" fillId="17" borderId="3" xfId="0" applyNumberFormat="1" applyFont="1" applyFill="1" applyBorder="1" applyAlignment="1">
      <alignment horizontal="center" vertical="center" wrapText="1"/>
    </xf>
    <xf numFmtId="3" fontId="8" fillId="17" borderId="6" xfId="0" applyNumberFormat="1" applyFont="1" applyFill="1" applyBorder="1" applyAlignment="1">
      <alignment horizontal="center" vertical="center" wrapText="1"/>
    </xf>
    <xf numFmtId="0" fontId="5" fillId="49" borderId="4" xfId="0" applyFont="1" applyFill="1" applyBorder="1" applyAlignment="1">
      <alignment horizontal="center" vertical="center" wrapText="1"/>
    </xf>
    <xf numFmtId="10" fontId="8" fillId="8" borderId="4" xfId="2" applyNumberFormat="1" applyFont="1" applyFill="1" applyBorder="1" applyAlignment="1">
      <alignment horizontal="center" vertical="center" wrapText="1"/>
    </xf>
    <xf numFmtId="10" fontId="3" fillId="7" borderId="4" xfId="2" applyNumberFormat="1" applyFont="1" applyFill="1" applyBorder="1" applyAlignment="1">
      <alignment horizontal="center" vertical="center"/>
    </xf>
    <xf numFmtId="3" fontId="5" fillId="8" borderId="3" xfId="0" applyNumberFormat="1" applyFont="1" applyFill="1" applyBorder="1" applyAlignment="1">
      <alignment horizontal="center" vertical="center" wrapText="1"/>
    </xf>
    <xf numFmtId="3" fontId="5" fillId="8" borderId="6" xfId="0" applyNumberFormat="1" applyFont="1" applyFill="1" applyBorder="1" applyAlignment="1">
      <alignment horizontal="center" vertical="center" wrapText="1"/>
    </xf>
    <xf numFmtId="3" fontId="5" fillId="17" borderId="3" xfId="0" applyNumberFormat="1" applyFont="1" applyFill="1" applyBorder="1" applyAlignment="1">
      <alignment horizontal="center" vertical="center" wrapText="1"/>
    </xf>
    <xf numFmtId="0" fontId="0" fillId="0" borderId="6" xfId="0" applyBorder="1" applyAlignment="1">
      <alignment horizontal="center" vertical="center" wrapText="1"/>
    </xf>
    <xf numFmtId="3" fontId="5" fillId="7" borderId="3" xfId="0" applyNumberFormat="1" applyFont="1" applyFill="1" applyBorder="1" applyAlignment="1">
      <alignment horizontal="center" vertical="center" wrapText="1"/>
    </xf>
    <xf numFmtId="3" fontId="5" fillId="7" borderId="6" xfId="0" applyNumberFormat="1" applyFont="1" applyFill="1" applyBorder="1" applyAlignment="1">
      <alignment horizontal="center" vertical="center" wrapText="1"/>
    </xf>
    <xf numFmtId="3" fontId="8" fillId="7" borderId="3" xfId="0" applyNumberFormat="1" applyFont="1" applyFill="1" applyBorder="1" applyAlignment="1">
      <alignment horizontal="center" vertical="center" wrapText="1"/>
    </xf>
    <xf numFmtId="3" fontId="8" fillId="7" borderId="6" xfId="0" applyNumberFormat="1" applyFont="1" applyFill="1" applyBorder="1" applyAlignment="1">
      <alignment horizontal="center" vertical="center" wrapText="1"/>
    </xf>
    <xf numFmtId="0" fontId="15" fillId="7" borderId="3" xfId="6"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0" xfId="0" applyFont="1" applyFill="1" applyAlignment="1">
      <alignment horizontal="center" vertical="center"/>
    </xf>
    <xf numFmtId="3" fontId="22" fillId="7" borderId="3" xfId="0" applyNumberFormat="1" applyFont="1" applyFill="1" applyBorder="1" applyAlignment="1">
      <alignment horizontal="justify" vertical="center" wrapText="1"/>
    </xf>
    <xf numFmtId="3" fontId="22" fillId="7" borderId="6" xfId="0" applyNumberFormat="1" applyFont="1" applyFill="1" applyBorder="1" applyAlignment="1">
      <alignment horizontal="justify" vertical="center" wrapText="1"/>
    </xf>
    <xf numFmtId="9" fontId="5" fillId="7" borderId="3" xfId="2" applyFont="1" applyFill="1" applyBorder="1" applyAlignment="1">
      <alignment horizontal="center" vertical="center" wrapText="1"/>
    </xf>
    <xf numFmtId="9" fontId="5" fillId="7" borderId="6" xfId="2" applyFont="1" applyFill="1" applyBorder="1" applyAlignment="1">
      <alignment horizontal="center" vertical="center" wrapText="1"/>
    </xf>
    <xf numFmtId="3" fontId="8" fillId="8" borderId="3" xfId="0" applyNumberFormat="1" applyFont="1" applyFill="1" applyBorder="1" applyAlignment="1" applyProtection="1">
      <alignment horizontal="center" vertical="center" wrapText="1"/>
      <protection locked="0"/>
    </xf>
    <xf numFmtId="3" fontId="8" fillId="8" borderId="6" xfId="0" applyNumberFormat="1" applyFont="1" applyFill="1" applyBorder="1" applyAlignment="1" applyProtection="1">
      <alignment horizontal="center" vertical="center" wrapText="1"/>
      <protection locked="0"/>
    </xf>
    <xf numFmtId="3" fontId="8" fillId="8" borderId="3" xfId="0" applyNumberFormat="1" applyFont="1" applyFill="1" applyBorder="1" applyAlignment="1">
      <alignment horizontal="center" vertical="center" wrapText="1"/>
    </xf>
    <xf numFmtId="3" fontId="8" fillId="8" borderId="6" xfId="0" applyNumberFormat="1" applyFont="1" applyFill="1" applyBorder="1" applyAlignment="1">
      <alignment horizontal="center" vertical="center" wrapText="1"/>
    </xf>
    <xf numFmtId="3" fontId="6" fillId="5" borderId="3" xfId="0" applyNumberFormat="1" applyFont="1" applyFill="1" applyBorder="1" applyAlignment="1">
      <alignment horizontal="center" vertical="center" wrapText="1"/>
    </xf>
    <xf numFmtId="3" fontId="6" fillId="5" borderId="6" xfId="0" applyNumberFormat="1" applyFont="1" applyFill="1" applyBorder="1" applyAlignment="1">
      <alignment horizontal="center" vertical="center" wrapText="1"/>
    </xf>
    <xf numFmtId="4" fontId="8" fillId="7" borderId="3" xfId="0" applyNumberFormat="1" applyFont="1" applyFill="1" applyBorder="1" applyAlignment="1">
      <alignment horizontal="center" vertical="center" wrapText="1"/>
    </xf>
    <xf numFmtId="4" fontId="8" fillId="7" borderId="6" xfId="0" applyNumberFormat="1" applyFont="1" applyFill="1" applyBorder="1" applyAlignment="1">
      <alignment horizontal="center" vertical="center" wrapText="1"/>
    </xf>
    <xf numFmtId="3" fontId="6" fillId="11" borderId="3" xfId="0" applyNumberFormat="1" applyFont="1" applyFill="1" applyBorder="1" applyAlignment="1">
      <alignment horizontal="center" vertical="center" wrapText="1"/>
    </xf>
    <xf numFmtId="3" fontId="6" fillId="11" borderId="6" xfId="0" applyNumberFormat="1" applyFont="1" applyFill="1" applyBorder="1" applyAlignment="1">
      <alignment horizontal="center" vertical="center" wrapText="1"/>
    </xf>
    <xf numFmtId="3" fontId="6" fillId="5" borderId="3" xfId="0" applyNumberFormat="1" applyFont="1" applyFill="1" applyBorder="1" applyAlignment="1">
      <alignment horizontal="center" vertical="center"/>
    </xf>
    <xf numFmtId="3" fontId="6" fillId="5" borderId="6" xfId="0" applyNumberFormat="1" applyFont="1" applyFill="1" applyBorder="1" applyAlignment="1">
      <alignment horizontal="center" vertical="center"/>
    </xf>
    <xf numFmtId="166" fontId="5" fillId="7" borderId="3" xfId="0" applyNumberFormat="1" applyFont="1" applyFill="1" applyBorder="1" applyAlignment="1">
      <alignment horizontal="center" vertical="center" wrapText="1"/>
    </xf>
    <xf numFmtId="166" fontId="5" fillId="7" borderId="5" xfId="0" applyNumberFormat="1" applyFont="1" applyFill="1" applyBorder="1" applyAlignment="1">
      <alignment horizontal="center" vertical="center" wrapText="1"/>
    </xf>
    <xf numFmtId="166" fontId="5" fillId="7" borderId="6" xfId="0" applyNumberFormat="1"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6" xfId="0" applyFont="1" applyFill="1" applyBorder="1" applyAlignment="1">
      <alignment horizontal="center" vertical="center" wrapText="1"/>
    </xf>
    <xf numFmtId="165" fontId="5" fillId="7" borderId="3" xfId="4" applyNumberFormat="1" applyFont="1" applyFill="1" applyBorder="1" applyAlignment="1">
      <alignment horizontal="center" vertical="center" wrapText="1"/>
    </xf>
    <xf numFmtId="165" fontId="5" fillId="7" borderId="6" xfId="4" applyNumberFormat="1"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166" fontId="5" fillId="6" borderId="3" xfId="0" applyNumberFormat="1" applyFont="1" applyFill="1" applyBorder="1" applyAlignment="1">
      <alignment horizontal="center" vertical="center" wrapText="1"/>
    </xf>
    <xf numFmtId="166" fontId="5" fillId="6" borderId="6" xfId="0" applyNumberFormat="1" applyFont="1" applyFill="1" applyBorder="1" applyAlignment="1">
      <alignment horizontal="center" vertical="center" wrapText="1"/>
    </xf>
    <xf numFmtId="166" fontId="6" fillId="5" borderId="3" xfId="0" applyNumberFormat="1" applyFont="1" applyFill="1" applyBorder="1" applyAlignment="1">
      <alignment horizontal="center" vertical="center" wrapText="1"/>
    </xf>
    <xf numFmtId="166" fontId="6" fillId="5" borderId="5" xfId="0" applyNumberFormat="1" applyFont="1" applyFill="1" applyBorder="1" applyAlignment="1">
      <alignment horizontal="center" vertical="center" wrapText="1"/>
    </xf>
    <xf numFmtId="166" fontId="6" fillId="5" borderId="6" xfId="0" applyNumberFormat="1" applyFont="1" applyFill="1" applyBorder="1" applyAlignment="1">
      <alignment horizontal="center" vertical="center" wrapText="1"/>
    </xf>
    <xf numFmtId="44" fontId="6" fillId="5" borderId="3" xfId="1" applyFont="1" applyFill="1" applyBorder="1" applyAlignment="1">
      <alignment horizontal="center" vertical="center" wrapText="1"/>
    </xf>
    <xf numFmtId="44" fontId="6" fillId="5" borderId="5" xfId="1" applyFont="1" applyFill="1" applyBorder="1" applyAlignment="1">
      <alignment horizontal="center" vertical="center" wrapText="1"/>
    </xf>
    <xf numFmtId="44" fontId="6" fillId="5" borderId="6" xfId="1" applyFont="1" applyFill="1" applyBorder="1" applyAlignment="1">
      <alignment horizontal="center" vertical="center" wrapText="1"/>
    </xf>
    <xf numFmtId="166" fontId="7" fillId="5" borderId="3" xfId="0" applyNumberFormat="1" applyFont="1" applyFill="1" applyBorder="1" applyAlignment="1">
      <alignment horizontal="center" vertical="center" wrapText="1"/>
    </xf>
    <xf numFmtId="166" fontId="7" fillId="5" borderId="5" xfId="0" applyNumberFormat="1" applyFont="1" applyFill="1" applyBorder="1" applyAlignment="1">
      <alignment horizontal="center" vertical="center" wrapText="1"/>
    </xf>
    <xf numFmtId="166" fontId="7" fillId="5" borderId="6" xfId="0" applyNumberFormat="1" applyFont="1" applyFill="1" applyBorder="1" applyAlignment="1">
      <alignment horizontal="center" vertical="center" wrapText="1"/>
    </xf>
    <xf numFmtId="165" fontId="7" fillId="5" borderId="3" xfId="0" applyNumberFormat="1" applyFont="1" applyFill="1" applyBorder="1" applyAlignment="1">
      <alignment horizontal="center" vertical="center" wrapText="1"/>
    </xf>
    <xf numFmtId="165" fontId="7" fillId="5" borderId="5" xfId="0" applyNumberFormat="1" applyFont="1" applyFill="1" applyBorder="1" applyAlignment="1">
      <alignment horizontal="center" vertical="center" wrapText="1"/>
    </xf>
    <xf numFmtId="165" fontId="7" fillId="5" borderId="6" xfId="0" applyNumberFormat="1" applyFont="1" applyFill="1" applyBorder="1" applyAlignment="1">
      <alignment horizontal="center" vertical="center" wrapText="1"/>
    </xf>
    <xf numFmtId="165" fontId="5" fillId="7" borderId="3" xfId="0" applyNumberFormat="1" applyFont="1" applyFill="1" applyBorder="1" applyAlignment="1">
      <alignment horizontal="center" vertical="center" wrapText="1"/>
    </xf>
    <xf numFmtId="165" fontId="5" fillId="7" borderId="5" xfId="0" applyNumberFormat="1" applyFont="1" applyFill="1" applyBorder="1" applyAlignment="1">
      <alignment horizontal="center" vertical="center" wrapText="1"/>
    </xf>
    <xf numFmtId="165" fontId="5" fillId="7" borderId="6" xfId="0" applyNumberFormat="1" applyFont="1" applyFill="1" applyBorder="1" applyAlignment="1">
      <alignment horizontal="center" vertical="center" wrapText="1"/>
    </xf>
    <xf numFmtId="0" fontId="5" fillId="7" borderId="5" xfId="0" applyFont="1" applyFill="1" applyBorder="1" applyAlignment="1">
      <alignment horizontal="center" vertical="center" wrapText="1"/>
    </xf>
    <xf numFmtId="3" fontId="5" fillId="7" borderId="5" xfId="0" applyNumberFormat="1" applyFont="1" applyFill="1" applyBorder="1" applyAlignment="1">
      <alignment horizontal="center" vertical="center" wrapText="1"/>
    </xf>
    <xf numFmtId="165" fontId="6" fillId="5" borderId="3" xfId="0" applyNumberFormat="1" applyFont="1" applyFill="1" applyBorder="1" applyAlignment="1">
      <alignment horizontal="center" vertical="center" wrapText="1"/>
    </xf>
    <xf numFmtId="165" fontId="6" fillId="5" borderId="5" xfId="0" applyNumberFormat="1" applyFont="1" applyFill="1" applyBorder="1" applyAlignment="1">
      <alignment horizontal="center" vertical="center" wrapText="1"/>
    </xf>
    <xf numFmtId="165" fontId="6" fillId="5" borderId="6" xfId="0" applyNumberFormat="1" applyFont="1" applyFill="1" applyBorder="1" applyAlignment="1">
      <alignment horizontal="center" vertical="center" wrapText="1"/>
    </xf>
    <xf numFmtId="44" fontId="5" fillId="7" borderId="3" xfId="1" applyFont="1" applyFill="1" applyBorder="1" applyAlignment="1">
      <alignment horizontal="center" vertical="center" wrapText="1"/>
    </xf>
    <xf numFmtId="44" fontId="5" fillId="7" borderId="6" xfId="1" applyFont="1" applyFill="1" applyBorder="1" applyAlignment="1">
      <alignment horizontal="center" vertical="center" wrapText="1"/>
    </xf>
    <xf numFmtId="171" fontId="6" fillId="5" borderId="3" xfId="0" applyNumberFormat="1" applyFont="1" applyFill="1" applyBorder="1" applyAlignment="1">
      <alignment horizontal="center" vertical="center" wrapText="1"/>
    </xf>
    <xf numFmtId="171" fontId="6" fillId="5" borderId="6" xfId="0" applyNumberFormat="1" applyFont="1" applyFill="1" applyBorder="1" applyAlignment="1">
      <alignment horizontal="center" vertical="center" wrapText="1"/>
    </xf>
    <xf numFmtId="6" fontId="7" fillId="5" borderId="3" xfId="1" applyNumberFormat="1" applyFont="1" applyFill="1" applyBorder="1" applyAlignment="1">
      <alignment horizontal="center" vertical="center" wrapText="1"/>
    </xf>
    <xf numFmtId="44" fontId="7" fillId="5" borderId="6" xfId="1" applyFont="1" applyFill="1" applyBorder="1" applyAlignment="1">
      <alignment horizontal="center" vertical="center" wrapText="1"/>
    </xf>
    <xf numFmtId="44" fontId="7" fillId="5" borderId="3" xfId="1" applyFont="1" applyFill="1" applyBorder="1" applyAlignment="1">
      <alignment horizontal="center" vertical="center" wrapText="1"/>
    </xf>
    <xf numFmtId="6" fontId="5" fillId="7" borderId="3" xfId="0" applyNumberFormat="1" applyFont="1" applyFill="1" applyBorder="1" applyAlignment="1">
      <alignment horizontal="center" vertical="center" wrapText="1"/>
    </xf>
    <xf numFmtId="6" fontId="5" fillId="7" borderId="5" xfId="0" applyNumberFormat="1" applyFont="1" applyFill="1" applyBorder="1" applyAlignment="1">
      <alignment horizontal="center" vertical="center" wrapText="1"/>
    </xf>
    <xf numFmtId="6" fontId="5" fillId="7" borderId="6" xfId="0" applyNumberFormat="1" applyFont="1" applyFill="1" applyBorder="1" applyAlignment="1">
      <alignment horizontal="center" vertical="center" wrapText="1"/>
    </xf>
    <xf numFmtId="0" fontId="5" fillId="12" borderId="3" xfId="0" applyFont="1" applyFill="1" applyBorder="1" applyAlignment="1">
      <alignment horizontal="center" vertical="center" wrapText="1"/>
    </xf>
    <xf numFmtId="0" fontId="5" fillId="12" borderId="6" xfId="0" applyFont="1" applyFill="1" applyBorder="1" applyAlignment="1">
      <alignment horizontal="center" vertical="center" wrapText="1"/>
    </xf>
    <xf numFmtId="6" fontId="6" fillId="5" borderId="3" xfId="0" applyNumberFormat="1" applyFont="1" applyFill="1" applyBorder="1" applyAlignment="1">
      <alignment horizontal="center" vertical="center" wrapText="1"/>
    </xf>
    <xf numFmtId="6" fontId="6" fillId="5" borderId="5" xfId="0" applyNumberFormat="1" applyFont="1" applyFill="1" applyBorder="1" applyAlignment="1">
      <alignment horizontal="center" vertical="center" wrapText="1"/>
    </xf>
    <xf numFmtId="6" fontId="6" fillId="5" borderId="6" xfId="0" applyNumberFormat="1" applyFont="1" applyFill="1" applyBorder="1" applyAlignment="1">
      <alignment horizontal="center" vertical="center" wrapText="1"/>
    </xf>
    <xf numFmtId="6" fontId="7" fillId="5" borderId="3" xfId="0" applyNumberFormat="1" applyFont="1" applyFill="1" applyBorder="1" applyAlignment="1">
      <alignment horizontal="center" vertical="center" wrapText="1"/>
    </xf>
    <xf numFmtId="6" fontId="7" fillId="5" borderId="5" xfId="0" applyNumberFormat="1" applyFont="1" applyFill="1" applyBorder="1" applyAlignment="1">
      <alignment horizontal="center" vertical="center" wrapText="1"/>
    </xf>
    <xf numFmtId="6" fontId="7" fillId="5" borderId="6" xfId="0" applyNumberFormat="1" applyFont="1" applyFill="1" applyBorder="1" applyAlignment="1">
      <alignment horizontal="center" vertical="center" wrapText="1"/>
    </xf>
    <xf numFmtId="6" fontId="5" fillId="6" borderId="3" xfId="0" applyNumberFormat="1" applyFont="1" applyFill="1" applyBorder="1" applyAlignment="1">
      <alignment horizontal="center" vertical="center" wrapText="1"/>
    </xf>
    <xf numFmtId="6" fontId="5" fillId="6" borderId="5" xfId="0" applyNumberFormat="1" applyFont="1" applyFill="1" applyBorder="1" applyAlignment="1">
      <alignment horizontal="center" vertical="center" wrapText="1"/>
    </xf>
    <xf numFmtId="6" fontId="5" fillId="6" borderId="6" xfId="0" applyNumberFormat="1" applyFont="1" applyFill="1" applyBorder="1" applyAlignment="1">
      <alignment horizontal="center" vertical="center" wrapText="1"/>
    </xf>
    <xf numFmtId="0" fontId="12" fillId="7" borderId="6" xfId="0" applyFont="1" applyFill="1" applyBorder="1" applyAlignment="1">
      <alignment horizontal="center" vertical="center" wrapText="1"/>
    </xf>
    <xf numFmtId="165" fontId="6" fillId="5" borderId="3" xfId="4" applyNumberFormat="1" applyFont="1" applyFill="1" applyBorder="1" applyAlignment="1">
      <alignment horizontal="center" vertical="center" wrapText="1"/>
    </xf>
    <xf numFmtId="165" fontId="6" fillId="5" borderId="6" xfId="4" applyNumberFormat="1" applyFont="1" applyFill="1" applyBorder="1" applyAlignment="1">
      <alignment horizontal="center" vertical="center" wrapText="1"/>
    </xf>
    <xf numFmtId="166" fontId="6" fillId="5" borderId="3" xfId="4" applyNumberFormat="1" applyFont="1" applyFill="1" applyBorder="1" applyAlignment="1">
      <alignment horizontal="center" vertical="center" wrapText="1"/>
    </xf>
    <xf numFmtId="166" fontId="6" fillId="5" borderId="6" xfId="4" applyNumberFormat="1" applyFont="1" applyFill="1" applyBorder="1" applyAlignment="1">
      <alignment horizontal="center" vertical="center" wrapText="1"/>
    </xf>
    <xf numFmtId="165" fontId="7" fillId="5" borderId="3" xfId="4" applyNumberFormat="1" applyFont="1" applyFill="1" applyBorder="1" applyAlignment="1">
      <alignment horizontal="center" vertical="center" wrapText="1"/>
    </xf>
    <xf numFmtId="165" fontId="7" fillId="5" borderId="6" xfId="4" applyNumberFormat="1" applyFont="1" applyFill="1" applyBorder="1" applyAlignment="1">
      <alignment horizontal="center" vertical="center" wrapText="1"/>
    </xf>
    <xf numFmtId="165" fontId="7" fillId="5" borderId="5" xfId="4" applyNumberFormat="1" applyFont="1" applyFill="1" applyBorder="1" applyAlignment="1">
      <alignment horizontal="center" vertical="center" wrapText="1"/>
    </xf>
    <xf numFmtId="165" fontId="5" fillId="7" borderId="5" xfId="4" applyNumberFormat="1" applyFont="1" applyFill="1" applyBorder="1" applyAlignment="1">
      <alignment horizontal="center" vertical="center" wrapText="1"/>
    </xf>
    <xf numFmtId="165" fontId="6" fillId="5" borderId="5" xfId="4" applyNumberFormat="1" applyFont="1" applyFill="1" applyBorder="1" applyAlignment="1">
      <alignment horizontal="center" vertical="center" wrapText="1"/>
    </xf>
    <xf numFmtId="166" fontId="6" fillId="5" borderId="5" xfId="4" applyNumberFormat="1" applyFont="1" applyFill="1" applyBorder="1" applyAlignment="1">
      <alignment horizontal="center" vertical="center" wrapText="1"/>
    </xf>
    <xf numFmtId="44" fontId="5" fillId="7" borderId="5" xfId="1" applyFont="1" applyFill="1" applyBorder="1" applyAlignment="1">
      <alignment horizontal="center" vertical="center" wrapText="1"/>
    </xf>
    <xf numFmtId="0" fontId="6" fillId="5" borderId="6" xfId="0" applyFont="1" applyFill="1" applyBorder="1" applyAlignment="1">
      <alignment horizontal="center" vertical="center" wrapText="1"/>
    </xf>
    <xf numFmtId="166" fontId="6" fillId="5" borderId="3" xfId="1" applyNumberFormat="1" applyFont="1" applyFill="1" applyBorder="1" applyAlignment="1">
      <alignment horizontal="center" vertical="center" wrapText="1"/>
    </xf>
    <xf numFmtId="166" fontId="6" fillId="5" borderId="5" xfId="1" applyNumberFormat="1" applyFont="1" applyFill="1" applyBorder="1" applyAlignment="1">
      <alignment horizontal="center" vertical="center" wrapText="1"/>
    </xf>
    <xf numFmtId="166" fontId="6" fillId="5" borderId="6" xfId="1" applyNumberFormat="1" applyFont="1" applyFill="1" applyBorder="1" applyAlignment="1">
      <alignment horizontal="center" vertical="center" wrapText="1"/>
    </xf>
    <xf numFmtId="44" fontId="7" fillId="5" borderId="5" xfId="1" applyFont="1" applyFill="1" applyBorder="1" applyAlignment="1">
      <alignment horizontal="center" vertical="center" wrapText="1"/>
    </xf>
    <xf numFmtId="0" fontId="7" fillId="5" borderId="6" xfId="0" applyFont="1" applyFill="1" applyBorder="1" applyAlignment="1">
      <alignment horizontal="center" vertical="center" wrapText="1"/>
    </xf>
    <xf numFmtId="165" fontId="7" fillId="5" borderId="3" xfId="4" applyNumberFormat="1" applyFont="1" applyFill="1" applyBorder="1" applyAlignment="1" applyProtection="1">
      <alignment horizontal="center" vertical="center" wrapText="1"/>
      <protection locked="0"/>
    </xf>
    <xf numFmtId="165" fontId="7" fillId="5" borderId="5" xfId="4" applyNumberFormat="1" applyFont="1" applyFill="1" applyBorder="1" applyAlignment="1" applyProtection="1">
      <alignment horizontal="center" vertical="center" wrapText="1"/>
      <protection locked="0"/>
    </xf>
    <xf numFmtId="165" fontId="7" fillId="5" borderId="6" xfId="4" applyNumberFormat="1" applyFont="1" applyFill="1" applyBorder="1" applyAlignment="1" applyProtection="1">
      <alignment horizontal="center" vertical="center" wrapText="1"/>
      <protection locked="0"/>
    </xf>
    <xf numFmtId="166" fontId="7" fillId="5" borderId="3" xfId="0" applyNumberFormat="1" applyFont="1" applyFill="1" applyBorder="1" applyAlignment="1" applyProtection="1">
      <alignment horizontal="center" vertical="center" wrapText="1"/>
      <protection locked="0"/>
    </xf>
    <xf numFmtId="166" fontId="7" fillId="5" borderId="5" xfId="0" applyNumberFormat="1" applyFont="1" applyFill="1" applyBorder="1" applyAlignment="1" applyProtection="1">
      <alignment horizontal="center" vertical="center" wrapText="1"/>
      <protection locked="0"/>
    </xf>
    <xf numFmtId="166" fontId="7" fillId="5" borderId="6" xfId="0" applyNumberFormat="1" applyFont="1" applyFill="1" applyBorder="1" applyAlignment="1" applyProtection="1">
      <alignment horizontal="center" vertical="center" wrapText="1"/>
      <protection locked="0"/>
    </xf>
    <xf numFmtId="167" fontId="7" fillId="5" borderId="3" xfId="4" applyNumberFormat="1" applyFont="1" applyFill="1" applyBorder="1" applyAlignment="1">
      <alignment horizontal="center" vertical="center" wrapText="1"/>
    </xf>
    <xf numFmtId="167" fontId="7" fillId="5" borderId="5" xfId="4" applyNumberFormat="1" applyFont="1" applyFill="1" applyBorder="1" applyAlignment="1">
      <alignment horizontal="center" vertical="center" wrapText="1"/>
    </xf>
    <xf numFmtId="167" fontId="7" fillId="5" borderId="6" xfId="4" applyNumberFormat="1" applyFont="1" applyFill="1" applyBorder="1" applyAlignment="1">
      <alignment horizontal="center" vertical="center" wrapText="1"/>
    </xf>
    <xf numFmtId="166" fontId="7" fillId="5" borderId="3" xfId="4" applyNumberFormat="1" applyFont="1" applyFill="1" applyBorder="1" applyAlignment="1">
      <alignment horizontal="center" vertical="center" wrapText="1"/>
    </xf>
    <xf numFmtId="166" fontId="7" fillId="5" borderId="6" xfId="4" applyNumberFormat="1" applyFont="1" applyFill="1" applyBorder="1" applyAlignment="1">
      <alignment horizontal="center" vertical="center" wrapText="1"/>
    </xf>
    <xf numFmtId="166" fontId="5" fillId="7" borderId="3" xfId="4" applyNumberFormat="1" applyFont="1" applyFill="1" applyBorder="1" applyAlignment="1">
      <alignment horizontal="center" vertical="center" wrapText="1"/>
    </xf>
    <xf numFmtId="166" fontId="5" fillId="7" borderId="6" xfId="4" applyNumberFormat="1" applyFont="1" applyFill="1" applyBorder="1" applyAlignment="1">
      <alignment horizontal="center" vertical="center" wrapText="1"/>
    </xf>
    <xf numFmtId="0" fontId="5" fillId="6" borderId="3" xfId="0" applyFont="1" applyFill="1" applyBorder="1" applyAlignment="1">
      <alignment horizontal="center" vertical="center"/>
    </xf>
    <xf numFmtId="0" fontId="5" fillId="6" borderId="6" xfId="0" applyFont="1" applyFill="1" applyBorder="1" applyAlignment="1">
      <alignment horizontal="center" vertical="center"/>
    </xf>
    <xf numFmtId="165" fontId="5" fillId="6" borderId="3" xfId="4" applyNumberFormat="1" applyFont="1" applyFill="1" applyBorder="1" applyAlignment="1">
      <alignment horizontal="center" vertical="center" wrapText="1"/>
    </xf>
    <xf numFmtId="165" fontId="5" fillId="6" borderId="6" xfId="4" applyNumberFormat="1" applyFont="1" applyFill="1" applyBorder="1" applyAlignment="1">
      <alignment horizontal="center" vertical="center" wrapText="1"/>
    </xf>
    <xf numFmtId="166" fontId="9" fillId="7" borderId="4" xfId="1" applyNumberFormat="1" applyFont="1" applyFill="1" applyBorder="1" applyAlignment="1">
      <alignment horizontal="center" vertical="center" wrapText="1"/>
    </xf>
    <xf numFmtId="6" fontId="5" fillId="7" borderId="4" xfId="0" applyNumberFormat="1" applyFont="1" applyFill="1" applyBorder="1" applyAlignment="1">
      <alignment horizontal="center" vertical="center" wrapText="1"/>
    </xf>
    <xf numFmtId="0" fontId="5" fillId="12" borderId="5"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5" fillId="6" borderId="5" xfId="0" applyFont="1" applyFill="1" applyBorder="1" applyAlignment="1">
      <alignment horizontal="center" vertical="center"/>
    </xf>
    <xf numFmtId="165" fontId="5" fillId="6" borderId="5" xfId="4" applyNumberFormat="1" applyFont="1" applyFill="1" applyBorder="1" applyAlignment="1">
      <alignment horizontal="center" vertical="center" wrapText="1"/>
    </xf>
    <xf numFmtId="0" fontId="0" fillId="0" borderId="0" xfId="0" applyAlignment="1">
      <alignment horizontal="center"/>
    </xf>
  </cellXfs>
  <cellStyles count="8">
    <cellStyle name="Celda de comprobación" xfId="3" builtinId="23"/>
    <cellStyle name="Hipervínculo" xfId="6" builtinId="8"/>
    <cellStyle name="Hyperlink" xfId="7" xr:uid="{84FC45CA-D90E-4EE3-803A-619337C5F57B}"/>
    <cellStyle name="Millares" xfId="5" builtinId="3"/>
    <cellStyle name="Moneda" xfId="1" builtinId="4"/>
    <cellStyle name="Moneda [0] 2" xfId="4" xr:uid="{7F534779-BD2E-41E5-A7D6-D81A29DBCB05}"/>
    <cellStyle name="Normal" xfId="0" builtinId="0"/>
    <cellStyle name="Porcentaje" xfId="2" builtinId="5"/>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0</xdr:colOff>
      <xdr:row>0</xdr:row>
      <xdr:rowOff>88290</xdr:rowOff>
    </xdr:from>
    <xdr:to>
      <xdr:col>38</xdr:col>
      <xdr:colOff>524565</xdr:colOff>
      <xdr:row>4</xdr:row>
      <xdr:rowOff>9876</xdr:rowOff>
    </xdr:to>
    <xdr:pic>
      <xdr:nvPicPr>
        <xdr:cNvPr id="2" name="Imagen 1" descr="Logotipo, nombre de la empresa&#10;&#10;Descripción generada automáticamente">
          <a:extLst>
            <a:ext uri="{FF2B5EF4-FFF2-40B4-BE49-F238E27FC236}">
              <a16:creationId xmlns:a16="http://schemas.microsoft.com/office/drawing/2014/main" id="{4B95D568-6917-4120-B1E1-4903423DA5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6497180" y="88290"/>
          <a:ext cx="524565" cy="338430"/>
        </a:xfrm>
        <a:prstGeom prst="rect">
          <a:avLst/>
        </a:prstGeom>
      </xdr:spPr>
    </xdr:pic>
    <xdr:clientData/>
  </xdr:twoCellAnchor>
  <xdr:twoCellAnchor>
    <xdr:from>
      <xdr:col>0</xdr:col>
      <xdr:colOff>73269</xdr:colOff>
      <xdr:row>0</xdr:row>
      <xdr:rowOff>29308</xdr:rowOff>
    </xdr:from>
    <xdr:to>
      <xdr:col>56</xdr:col>
      <xdr:colOff>12095</xdr:colOff>
      <xdr:row>5</xdr:row>
      <xdr:rowOff>290286</xdr:rowOff>
    </xdr:to>
    <xdr:sp macro="" textlink="">
      <xdr:nvSpPr>
        <xdr:cNvPr id="3" name="Rectángulo redondeado 1">
          <a:extLst>
            <a:ext uri="{FF2B5EF4-FFF2-40B4-BE49-F238E27FC236}">
              <a16:creationId xmlns:a16="http://schemas.microsoft.com/office/drawing/2014/main" id="{208C90DF-48BD-45C7-9B26-26020DBD1A59}"/>
            </a:ext>
          </a:extLst>
        </xdr:cNvPr>
        <xdr:cNvSpPr/>
      </xdr:nvSpPr>
      <xdr:spPr>
        <a:xfrm>
          <a:off x="73269" y="29308"/>
          <a:ext cx="93616445" cy="684311"/>
        </a:xfrm>
        <a:prstGeom prst="roundRect">
          <a:avLst/>
        </a:prstGeom>
        <a:solidFill>
          <a:sysClr val="window" lastClr="FFFFFF"/>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800" b="1">
              <a:solidFill>
                <a:sysClr val="windowText" lastClr="000000"/>
              </a:solidFill>
              <a:effectLst/>
              <a:latin typeface="+mn-lt"/>
              <a:ea typeface="+mn-ea"/>
              <a:cs typeface="+mn-cs"/>
            </a:rPr>
            <a:t>PLAN ESTRATEGICO INSTITUCIONAL PEI 1T 2025</a:t>
          </a:r>
          <a:endParaRPr lang="es-CO" sz="1800" b="1">
            <a:solidFill>
              <a:sysClr val="windowText" lastClr="000000"/>
            </a:solidFill>
            <a:effectLst/>
          </a:endParaRPr>
        </a:p>
        <a:p>
          <a:pPr algn="l"/>
          <a:endParaRPr lang="es-CO" sz="1100"/>
        </a:p>
      </xdr:txBody>
    </xdr:sp>
    <xdr:clientData/>
  </xdr:twoCellAnchor>
  <xdr:twoCellAnchor>
    <xdr:from>
      <xdr:col>0</xdr:col>
      <xdr:colOff>108857</xdr:colOff>
      <xdr:row>0</xdr:row>
      <xdr:rowOff>58982</xdr:rowOff>
    </xdr:from>
    <xdr:to>
      <xdr:col>0</xdr:col>
      <xdr:colOff>568527</xdr:colOff>
      <xdr:row>5</xdr:row>
      <xdr:rowOff>193524</xdr:rowOff>
    </xdr:to>
    <xdr:pic>
      <xdr:nvPicPr>
        <xdr:cNvPr id="4" name="Imagen 3" descr="Logotipo, nombre de la empresa&#10;&#10;Descripción generada automáticamente">
          <a:extLst>
            <a:ext uri="{FF2B5EF4-FFF2-40B4-BE49-F238E27FC236}">
              <a16:creationId xmlns:a16="http://schemas.microsoft.com/office/drawing/2014/main" id="{E9AE374F-0B38-4310-BC86-62B706FAF55C}"/>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08857" y="58982"/>
          <a:ext cx="459670" cy="557875"/>
        </a:xfrm>
        <a:prstGeom prst="rect">
          <a:avLst/>
        </a:prstGeom>
      </xdr:spPr>
    </xdr:pic>
    <xdr:clientData/>
  </xdr:twoCellAnchor>
  <xdr:twoCellAnchor>
    <xdr:from>
      <xdr:col>15</xdr:col>
      <xdr:colOff>384382</xdr:colOff>
      <xdr:row>0</xdr:row>
      <xdr:rowOff>78579</xdr:rowOff>
    </xdr:from>
    <xdr:to>
      <xdr:col>15</xdr:col>
      <xdr:colOff>992482</xdr:colOff>
      <xdr:row>1</xdr:row>
      <xdr:rowOff>41413</xdr:rowOff>
    </xdr:to>
    <xdr:pic>
      <xdr:nvPicPr>
        <xdr:cNvPr id="5" name="Imagen 4" descr="Logotipo, nombre de la empresa&#10;&#10;Descripción generada automáticamente">
          <a:extLst>
            <a:ext uri="{FF2B5EF4-FFF2-40B4-BE49-F238E27FC236}">
              <a16:creationId xmlns:a16="http://schemas.microsoft.com/office/drawing/2014/main" id="{EC38AA54-252D-45AE-85BC-73B23C80DA3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9090600" y="78579"/>
          <a:ext cx="0" cy="244774"/>
        </a:xfrm>
        <a:prstGeom prst="rect">
          <a:avLst/>
        </a:prstGeom>
      </xdr:spPr>
    </xdr:pic>
    <xdr:clientData/>
  </xdr:twoCellAnchor>
  <xdr:twoCellAnchor>
    <xdr:from>
      <xdr:col>30</xdr:col>
      <xdr:colOff>384382</xdr:colOff>
      <xdr:row>0</xdr:row>
      <xdr:rowOff>78579</xdr:rowOff>
    </xdr:from>
    <xdr:to>
      <xdr:col>30</xdr:col>
      <xdr:colOff>992482</xdr:colOff>
      <xdr:row>1</xdr:row>
      <xdr:rowOff>41413</xdr:rowOff>
    </xdr:to>
    <xdr:pic>
      <xdr:nvPicPr>
        <xdr:cNvPr id="6" name="Imagen 5" descr="Logotipo, nombre de la empresa&#10;&#10;Descripción generada automáticamente">
          <a:extLst>
            <a:ext uri="{FF2B5EF4-FFF2-40B4-BE49-F238E27FC236}">
              <a16:creationId xmlns:a16="http://schemas.microsoft.com/office/drawing/2014/main" id="{7A2EE9C6-F784-4087-905E-83085ED6E10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3891140" y="78579"/>
          <a:ext cx="0" cy="244774"/>
        </a:xfrm>
        <a:prstGeom prst="rect">
          <a:avLst/>
        </a:prstGeom>
      </xdr:spPr>
    </xdr:pic>
    <xdr:clientData/>
  </xdr:twoCellAnchor>
  <xdr:twoCellAnchor>
    <xdr:from>
      <xdr:col>31</xdr:col>
      <xdr:colOff>384382</xdr:colOff>
      <xdr:row>0</xdr:row>
      <xdr:rowOff>78579</xdr:rowOff>
    </xdr:from>
    <xdr:to>
      <xdr:col>31</xdr:col>
      <xdr:colOff>992482</xdr:colOff>
      <xdr:row>1</xdr:row>
      <xdr:rowOff>41413</xdr:rowOff>
    </xdr:to>
    <xdr:pic>
      <xdr:nvPicPr>
        <xdr:cNvPr id="7" name="Imagen 6" descr="Logotipo, nombre de la empresa&#10;&#10;Descripción generada automáticamente">
          <a:extLst>
            <a:ext uri="{FF2B5EF4-FFF2-40B4-BE49-F238E27FC236}">
              <a16:creationId xmlns:a16="http://schemas.microsoft.com/office/drawing/2014/main" id="{7699BF5E-6EE0-421D-9D49-AC92F210EB8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3891140" y="78579"/>
          <a:ext cx="0" cy="244774"/>
        </a:xfrm>
        <a:prstGeom prst="rect">
          <a:avLst/>
        </a:prstGeom>
      </xdr:spPr>
    </xdr:pic>
    <xdr:clientData/>
  </xdr:twoCellAnchor>
  <xdr:twoCellAnchor>
    <xdr:from>
      <xdr:col>32</xdr:col>
      <xdr:colOff>384382</xdr:colOff>
      <xdr:row>0</xdr:row>
      <xdr:rowOff>78579</xdr:rowOff>
    </xdr:from>
    <xdr:to>
      <xdr:col>32</xdr:col>
      <xdr:colOff>992482</xdr:colOff>
      <xdr:row>1</xdr:row>
      <xdr:rowOff>41413</xdr:rowOff>
    </xdr:to>
    <xdr:pic>
      <xdr:nvPicPr>
        <xdr:cNvPr id="8" name="Imagen 7" descr="Logotipo, nombre de la empresa&#10;&#10;Descripción generada automáticamente">
          <a:extLst>
            <a:ext uri="{FF2B5EF4-FFF2-40B4-BE49-F238E27FC236}">
              <a16:creationId xmlns:a16="http://schemas.microsoft.com/office/drawing/2014/main" id="{625D1212-3FB1-4626-ACBA-214A35DC2F31}"/>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3891140" y="78579"/>
          <a:ext cx="0" cy="244774"/>
        </a:xfrm>
        <a:prstGeom prst="rect">
          <a:avLst/>
        </a:prstGeom>
      </xdr:spPr>
    </xdr:pic>
    <xdr:clientData/>
  </xdr:twoCellAnchor>
  <xdr:twoCellAnchor>
    <xdr:from>
      <xdr:col>33</xdr:col>
      <xdr:colOff>384382</xdr:colOff>
      <xdr:row>0</xdr:row>
      <xdr:rowOff>78579</xdr:rowOff>
    </xdr:from>
    <xdr:to>
      <xdr:col>33</xdr:col>
      <xdr:colOff>992482</xdr:colOff>
      <xdr:row>1</xdr:row>
      <xdr:rowOff>41413</xdr:rowOff>
    </xdr:to>
    <xdr:pic>
      <xdr:nvPicPr>
        <xdr:cNvPr id="9" name="Imagen 8" descr="Logotipo, nombre de la empresa&#10;&#10;Descripción generada automáticamente">
          <a:extLst>
            <a:ext uri="{FF2B5EF4-FFF2-40B4-BE49-F238E27FC236}">
              <a16:creationId xmlns:a16="http://schemas.microsoft.com/office/drawing/2014/main" id="{FBC3C58B-24D2-4A56-9439-CF248D318DE9}"/>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3891140" y="78579"/>
          <a:ext cx="0" cy="244774"/>
        </a:xfrm>
        <a:prstGeom prst="rect">
          <a:avLst/>
        </a:prstGeom>
      </xdr:spPr>
    </xdr:pic>
    <xdr:clientData/>
  </xdr:twoCellAnchor>
  <xdr:twoCellAnchor>
    <xdr:from>
      <xdr:col>35</xdr:col>
      <xdr:colOff>384382</xdr:colOff>
      <xdr:row>0</xdr:row>
      <xdr:rowOff>78579</xdr:rowOff>
    </xdr:from>
    <xdr:to>
      <xdr:col>35</xdr:col>
      <xdr:colOff>992482</xdr:colOff>
      <xdr:row>1</xdr:row>
      <xdr:rowOff>41413</xdr:rowOff>
    </xdr:to>
    <xdr:pic>
      <xdr:nvPicPr>
        <xdr:cNvPr id="10" name="Imagen 9" descr="Logotipo, nombre de la empresa&#10;&#10;Descripción generada automáticamente">
          <a:extLst>
            <a:ext uri="{FF2B5EF4-FFF2-40B4-BE49-F238E27FC236}">
              <a16:creationId xmlns:a16="http://schemas.microsoft.com/office/drawing/2014/main" id="{60730E2D-586B-4EFB-863E-D954D42FF58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6497180" y="78579"/>
          <a:ext cx="0" cy="244774"/>
        </a:xfrm>
        <a:prstGeom prst="rect">
          <a:avLst/>
        </a:prstGeom>
      </xdr:spPr>
    </xdr:pic>
    <xdr:clientData/>
  </xdr:twoCellAnchor>
  <xdr:twoCellAnchor>
    <xdr:from>
      <xdr:col>36</xdr:col>
      <xdr:colOff>384382</xdr:colOff>
      <xdr:row>0</xdr:row>
      <xdr:rowOff>78579</xdr:rowOff>
    </xdr:from>
    <xdr:to>
      <xdr:col>36</xdr:col>
      <xdr:colOff>992482</xdr:colOff>
      <xdr:row>1</xdr:row>
      <xdr:rowOff>41413</xdr:rowOff>
    </xdr:to>
    <xdr:pic>
      <xdr:nvPicPr>
        <xdr:cNvPr id="11" name="Imagen 10" descr="Logotipo, nombre de la empresa&#10;&#10;Descripción generada automáticamente">
          <a:extLst>
            <a:ext uri="{FF2B5EF4-FFF2-40B4-BE49-F238E27FC236}">
              <a16:creationId xmlns:a16="http://schemas.microsoft.com/office/drawing/2014/main" id="{7B5D3A22-F5FC-4A40-A100-B29E1C6C226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6497180" y="78579"/>
          <a:ext cx="0" cy="244774"/>
        </a:xfrm>
        <a:prstGeom prst="rect">
          <a:avLst/>
        </a:prstGeom>
      </xdr:spPr>
    </xdr:pic>
    <xdr:clientData/>
  </xdr:twoCellAnchor>
  <xdr:twoCellAnchor>
    <xdr:from>
      <xdr:col>37</xdr:col>
      <xdr:colOff>384382</xdr:colOff>
      <xdr:row>0</xdr:row>
      <xdr:rowOff>78579</xdr:rowOff>
    </xdr:from>
    <xdr:to>
      <xdr:col>37</xdr:col>
      <xdr:colOff>992482</xdr:colOff>
      <xdr:row>1</xdr:row>
      <xdr:rowOff>41413</xdr:rowOff>
    </xdr:to>
    <xdr:pic>
      <xdr:nvPicPr>
        <xdr:cNvPr id="12" name="Imagen 11" descr="Logotipo, nombre de la empresa&#10;&#10;Descripción generada automáticamente">
          <a:extLst>
            <a:ext uri="{FF2B5EF4-FFF2-40B4-BE49-F238E27FC236}">
              <a16:creationId xmlns:a16="http://schemas.microsoft.com/office/drawing/2014/main" id="{4D94585A-C019-41BB-BF2F-334F6502710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6497180" y="78579"/>
          <a:ext cx="0" cy="244774"/>
        </a:xfrm>
        <a:prstGeom prst="rect">
          <a:avLst/>
        </a:prstGeom>
      </xdr:spPr>
    </xdr:pic>
    <xdr:clientData/>
  </xdr:twoCellAnchor>
  <xdr:twoCellAnchor>
    <xdr:from>
      <xdr:col>48</xdr:col>
      <xdr:colOff>2140856</xdr:colOff>
      <xdr:row>0</xdr:row>
      <xdr:rowOff>87923</xdr:rowOff>
    </xdr:from>
    <xdr:to>
      <xdr:col>48</xdr:col>
      <xdr:colOff>2600475</xdr:colOff>
      <xdr:row>5</xdr:row>
      <xdr:rowOff>217715</xdr:rowOff>
    </xdr:to>
    <xdr:pic>
      <xdr:nvPicPr>
        <xdr:cNvPr id="13" name="Imagen 12" descr="Logotipo, nombre de la empresa&#10;&#10;Descripción generada automáticamente">
          <a:extLst>
            <a:ext uri="{FF2B5EF4-FFF2-40B4-BE49-F238E27FC236}">
              <a16:creationId xmlns:a16="http://schemas.microsoft.com/office/drawing/2014/main" id="{099548B5-2272-4969-A1F6-A90877AC851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3217999" y="87923"/>
          <a:ext cx="459619" cy="553125"/>
        </a:xfrm>
        <a:prstGeom prst="rect">
          <a:avLst/>
        </a:prstGeom>
      </xdr:spPr>
    </xdr:pic>
    <xdr:clientData/>
  </xdr:twoCellAnchor>
  <xdr:twoCellAnchor>
    <xdr:from>
      <xdr:col>40</xdr:col>
      <xdr:colOff>384382</xdr:colOff>
      <xdr:row>0</xdr:row>
      <xdr:rowOff>78579</xdr:rowOff>
    </xdr:from>
    <xdr:to>
      <xdr:col>40</xdr:col>
      <xdr:colOff>992482</xdr:colOff>
      <xdr:row>1</xdr:row>
      <xdr:rowOff>41413</xdr:rowOff>
    </xdr:to>
    <xdr:pic>
      <xdr:nvPicPr>
        <xdr:cNvPr id="14" name="Imagen 13" descr="Logotipo, nombre de la empresa&#10;&#10;Descripción generada automáticamente">
          <a:extLst>
            <a:ext uri="{FF2B5EF4-FFF2-40B4-BE49-F238E27FC236}">
              <a16:creationId xmlns:a16="http://schemas.microsoft.com/office/drawing/2014/main" id="{5F86700C-0DFA-41DB-AC01-CE9322A7CBC2}"/>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6022180" y="78579"/>
          <a:ext cx="0" cy="244774"/>
        </a:xfrm>
        <a:prstGeom prst="rect">
          <a:avLst/>
        </a:prstGeom>
      </xdr:spPr>
    </xdr:pic>
    <xdr:clientData/>
  </xdr:twoCellAnchor>
  <xdr:twoCellAnchor>
    <xdr:from>
      <xdr:col>41</xdr:col>
      <xdr:colOff>384382</xdr:colOff>
      <xdr:row>0</xdr:row>
      <xdr:rowOff>78579</xdr:rowOff>
    </xdr:from>
    <xdr:to>
      <xdr:col>41</xdr:col>
      <xdr:colOff>992482</xdr:colOff>
      <xdr:row>1</xdr:row>
      <xdr:rowOff>41413</xdr:rowOff>
    </xdr:to>
    <xdr:pic>
      <xdr:nvPicPr>
        <xdr:cNvPr id="15" name="Imagen 14" descr="Logotipo, nombre de la empresa&#10;&#10;Descripción generada automáticamente">
          <a:extLst>
            <a:ext uri="{FF2B5EF4-FFF2-40B4-BE49-F238E27FC236}">
              <a16:creationId xmlns:a16="http://schemas.microsoft.com/office/drawing/2014/main" id="{EFBF9759-4124-456D-B432-D46C63262EB9}"/>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6022180" y="78579"/>
          <a:ext cx="0" cy="244774"/>
        </a:xfrm>
        <a:prstGeom prst="rect">
          <a:avLst/>
        </a:prstGeom>
      </xdr:spPr>
    </xdr:pic>
    <xdr:clientData/>
  </xdr:twoCellAnchor>
  <xdr:twoCellAnchor>
    <xdr:from>
      <xdr:col>42</xdr:col>
      <xdr:colOff>384382</xdr:colOff>
      <xdr:row>0</xdr:row>
      <xdr:rowOff>78579</xdr:rowOff>
    </xdr:from>
    <xdr:to>
      <xdr:col>42</xdr:col>
      <xdr:colOff>992482</xdr:colOff>
      <xdr:row>1</xdr:row>
      <xdr:rowOff>41413</xdr:rowOff>
    </xdr:to>
    <xdr:pic>
      <xdr:nvPicPr>
        <xdr:cNvPr id="16" name="Imagen 15" descr="Logotipo, nombre de la empresa&#10;&#10;Descripción generada automáticamente">
          <a:extLst>
            <a:ext uri="{FF2B5EF4-FFF2-40B4-BE49-F238E27FC236}">
              <a16:creationId xmlns:a16="http://schemas.microsoft.com/office/drawing/2014/main" id="{92874954-05D2-4623-BD6C-45B61AD22B49}"/>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6022180" y="78579"/>
          <a:ext cx="0" cy="2447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2540</xdr:colOff>
      <xdr:row>0</xdr:row>
      <xdr:rowOff>180974</xdr:rowOff>
    </xdr:to>
    <xdr:pic>
      <xdr:nvPicPr>
        <xdr:cNvPr id="2" name="Imagen 1" descr="Logotipo, nombre de la empresa&#10;&#10;Descripción generada automáticamente">
          <a:extLst>
            <a:ext uri="{FF2B5EF4-FFF2-40B4-BE49-F238E27FC236}">
              <a16:creationId xmlns:a16="http://schemas.microsoft.com/office/drawing/2014/main" id="{56A53B19-CB83-41F7-BA13-5C9493E6B04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2540" cy="180974"/>
        </a:xfrm>
        <a:prstGeom prst="rect">
          <a:avLst/>
        </a:prstGeom>
      </xdr:spPr>
    </xdr:pic>
    <xdr:clientData/>
  </xdr:twoCellAnchor>
  <xdr:twoCellAnchor editAs="oneCell">
    <xdr:from>
      <xdr:col>0</xdr:col>
      <xdr:colOff>0</xdr:colOff>
      <xdr:row>1</xdr:row>
      <xdr:rowOff>0</xdr:rowOff>
    </xdr:from>
    <xdr:to>
      <xdr:col>0</xdr:col>
      <xdr:colOff>2540</xdr:colOff>
      <xdr:row>1</xdr:row>
      <xdr:rowOff>523874</xdr:rowOff>
    </xdr:to>
    <xdr:pic>
      <xdr:nvPicPr>
        <xdr:cNvPr id="3" name="Imagen 2" descr="Logotipo, nombre de la empresa&#10;&#10;Descripción generada automáticamente">
          <a:extLst>
            <a:ext uri="{FF2B5EF4-FFF2-40B4-BE49-F238E27FC236}">
              <a16:creationId xmlns:a16="http://schemas.microsoft.com/office/drawing/2014/main" id="{E4BBBF96-FA7F-474B-9A13-41CB9D226DF2}"/>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807720"/>
          <a:ext cx="2540" cy="523874"/>
        </a:xfrm>
        <a:prstGeom prst="rect">
          <a:avLst/>
        </a:prstGeom>
      </xdr:spPr>
    </xdr:pic>
    <xdr:clientData/>
  </xdr:twoCellAnchor>
  <xdr:twoCellAnchor editAs="oneCell">
    <xdr:from>
      <xdr:col>0</xdr:col>
      <xdr:colOff>12192000</xdr:colOff>
      <xdr:row>0</xdr:row>
      <xdr:rowOff>0</xdr:rowOff>
    </xdr:from>
    <xdr:to>
      <xdr:col>0</xdr:col>
      <xdr:colOff>13063220</xdr:colOff>
      <xdr:row>0</xdr:row>
      <xdr:rowOff>746760</xdr:rowOff>
    </xdr:to>
    <xdr:pic>
      <xdr:nvPicPr>
        <xdr:cNvPr id="4" name="Imagen 3" descr="Logotipo, nombre de la empresa&#10;&#10;Descripción generada automáticamente">
          <a:extLst>
            <a:ext uri="{FF2B5EF4-FFF2-40B4-BE49-F238E27FC236}">
              <a16:creationId xmlns:a16="http://schemas.microsoft.com/office/drawing/2014/main" id="{9710941E-318E-4925-80B8-29AED27FC8A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192000" y="0"/>
          <a:ext cx="871220" cy="746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12832080</xdr:colOff>
      <xdr:row>0</xdr:row>
      <xdr:rowOff>0</xdr:rowOff>
    </xdr:from>
    <xdr:to>
      <xdr:col>0</xdr:col>
      <xdr:colOff>13703300</xdr:colOff>
      <xdr:row>2</xdr:row>
      <xdr:rowOff>381000</xdr:rowOff>
    </xdr:to>
    <xdr:pic>
      <xdr:nvPicPr>
        <xdr:cNvPr id="2" name="Imagen 1" descr="Logotipo, nombre de la empresa&#10;&#10;Descripción generada automáticamente">
          <a:extLst>
            <a:ext uri="{FF2B5EF4-FFF2-40B4-BE49-F238E27FC236}">
              <a16:creationId xmlns:a16="http://schemas.microsoft.com/office/drawing/2014/main" id="{B2277369-9BA4-4A93-ADAC-3717B7A5245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832080" y="0"/>
          <a:ext cx="871220" cy="7467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mongait\AppData\Local\Microsoft\Windows\Temporary%20Internet%20Files\Content.Outlook\PWTGWUBG\FMF2016_Formatocapacidades_AR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 Id="rId1"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mada"/>
      <sheetName val="enunciados"/>
    </sheetNames>
    <sheetDataSet>
      <sheetData sheetId="0"/>
      <sheetData sheetId="1">
        <row r="4">
          <cell r="A4" t="str">
            <v>Fuegos</v>
          </cell>
        </row>
        <row r="5">
          <cell r="A5" t="str">
            <v>Inteligencia</v>
          </cell>
        </row>
        <row r="6">
          <cell r="A6" t="str">
            <v>Mando_y_Control</v>
          </cell>
        </row>
        <row r="7">
          <cell r="A7" t="str">
            <v>Movimiento_y_Maniobra</v>
          </cell>
        </row>
        <row r="8">
          <cell r="A8" t="str">
            <v>Protección</v>
          </cell>
        </row>
        <row r="9">
          <cell r="A9" t="str">
            <v>Sostenimiento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U_aFUvTnrE2_n7Pz0PKG8MDJH9Wu5I9FoSjm4sD3fxKI696FCQojQL0gyWCtLiET" itemId="015B3YFUQPEB6AWYVP2VFIUEYHZAGL72WL">
      <xxl21:absoluteUrl r:id="rId2"/>
    </xxl21:alternateUrls>
    <sheetNames>
      <sheetName val="RELACION INDICADORES PNDD"/>
      <sheetName val="Información Indicadores PND"/>
      <sheetName val="Relación con iniciativas 2023"/>
      <sheetName val="codigos dep"/>
      <sheetName val="siif agregado a corte junio 23"/>
      <sheetName val="siif desagregado 23062023"/>
      <sheetName val="compromisos 23062023"/>
      <sheetName val="obligaciones23062023"/>
      <sheetName val="RP 2023-03-31"/>
      <sheetName val="1. Iniciativas-PA (2)"/>
      <sheetName val="EJEC JUNIO 30"/>
      <sheetName val="RP_30092023"/>
      <sheetName val="CONV"/>
      <sheetName val="HISTORIAL DE MODIF"/>
      <sheetName val="solicitud actuallizacion 4T"/>
      <sheetName val="EJEC SEPT 30"/>
      <sheetName val="SEMAFORO AVANCE PES VIG"/>
      <sheetName val="solicitud actuallizacion 4T (2)"/>
      <sheetName val="PEI PES CONSOLID DIC 2023"/>
      <sheetName val="Hoja1"/>
      <sheetName val="Hoja3"/>
      <sheetName val="Hoja4"/>
      <sheetName val="COMO DEBERIAMOS IR 3T"/>
      <sheetName val="GRAFICAS 2023"/>
      <sheetName val="Transformaciones PND"/>
      <sheetName val="PEI  1T"/>
      <sheetName val="PES 1T"/>
      <sheetName val="PEI 2T"/>
      <sheetName val="PES 2T"/>
      <sheetName val="PEI 3T"/>
      <sheetName val="PES 3T"/>
      <sheetName val="CIFRAS PES 2021"/>
      <sheetName val="Hoja2"/>
      <sheetName val="Datos transformados"/>
    </sheetNames>
    <sheetDataSet>
      <sheetData sheetId="0"/>
      <sheetData sheetId="1"/>
      <sheetData sheetId="2"/>
      <sheetData sheetId="3"/>
      <sheetData sheetId="4"/>
      <sheetData sheetId="5"/>
      <sheetData sheetId="6"/>
      <sheetData sheetId="7"/>
      <sheetData sheetId="8"/>
      <sheetData sheetId="9">
        <row r="16">
          <cell r="M16">
            <v>6050000000</v>
          </cell>
          <cell r="N16">
            <v>0</v>
          </cell>
        </row>
        <row r="21">
          <cell r="M21">
            <v>11416661327</v>
          </cell>
        </row>
        <row r="23">
          <cell r="M23">
            <v>378000000</v>
          </cell>
        </row>
        <row r="27">
          <cell r="M27">
            <v>61967599192</v>
          </cell>
        </row>
        <row r="31">
          <cell r="M31">
            <v>22151528945</v>
          </cell>
        </row>
        <row r="33">
          <cell r="M33">
            <v>223960000</v>
          </cell>
        </row>
        <row r="34">
          <cell r="M34">
            <v>12189749183</v>
          </cell>
        </row>
        <row r="36">
          <cell r="M36">
            <v>9582823268</v>
          </cell>
        </row>
        <row r="39">
          <cell r="M39">
            <v>9941096360</v>
          </cell>
        </row>
      </sheetData>
      <sheetData sheetId="10"/>
      <sheetData sheetId="11"/>
      <sheetData sheetId="12"/>
      <sheetData sheetId="13"/>
      <sheetData sheetId="14"/>
      <sheetData sheetId="15">
        <row r="18">
          <cell r="C18">
            <v>11416661327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ACTUALIZACION%20Y%20PROGRAMACION%202025/AppData/Local/Microsoft/Windows/INetCache/Content.Outlook/AppData/:f:/r/personal/jtorresm_mintic_gov_co/Documents/Documentos/2025/CLARITY/INFORMES?csf=1&amp;web=1&amp;e=6scfe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2DD13-67B1-4314-87D9-EF22D1DA5A8A}">
  <sheetPr>
    <tabColor rgb="FF0066FF"/>
  </sheetPr>
  <dimension ref="A1:BD105"/>
  <sheetViews>
    <sheetView tabSelected="1" view="pageBreakPreview" zoomScale="63" zoomScaleNormal="76" zoomScaleSheetLayoutView="63" workbookViewId="0">
      <pane ySplit="8" topLeftCell="A9" activePane="bottomLeft" state="frozen"/>
      <selection activeCell="V73" sqref="V73"/>
      <selection pane="bottomLeft" activeCell="S9" sqref="S9"/>
    </sheetView>
  </sheetViews>
  <sheetFormatPr baseColWidth="10" defaultColWidth="38" defaultRowHeight="20.399999999999999" outlineLevelCol="1" x14ac:dyDescent="0.3"/>
  <cols>
    <col min="1" max="5" width="38" style="1"/>
    <col min="6" max="15" width="38" style="1" customWidth="1"/>
    <col min="16" max="16" width="38" style="1" hidden="1" customWidth="1"/>
    <col min="17" max="18" width="38" style="1" customWidth="1"/>
    <col min="19" max="19" width="51.44140625" style="1" customWidth="1"/>
    <col min="20" max="21" width="38" style="1" customWidth="1"/>
    <col min="22" max="22" width="38" style="1" hidden="1" customWidth="1"/>
    <col min="23" max="30" width="38" style="1" customWidth="1"/>
    <col min="31" max="34" width="38" style="1" hidden="1" customWidth="1"/>
    <col min="35" max="35" width="38" style="1" customWidth="1"/>
    <col min="36" max="37" width="38" style="1" hidden="1" customWidth="1"/>
    <col min="38" max="38" width="38" style="1" hidden="1" customWidth="1" outlineLevel="1"/>
    <col min="39" max="39" width="83.88671875" style="1" customWidth="1" outlineLevel="1"/>
    <col min="40" max="40" width="55" style="1" customWidth="1" outlineLevel="1"/>
    <col min="41" max="41" width="55.33203125" style="1" hidden="1" customWidth="1" outlineLevel="1"/>
    <col min="42" max="42" width="55.6640625" style="1" hidden="1" customWidth="1" outlineLevel="1"/>
    <col min="43" max="43" width="56.33203125" style="1" hidden="1" customWidth="1" outlineLevel="1"/>
    <col min="44" max="44" width="45.33203125" style="1" hidden="1" customWidth="1" outlineLevel="1"/>
    <col min="45" max="46" width="55" style="1" hidden="1" customWidth="1" outlineLevel="1"/>
    <col min="47" max="47" width="38" style="1" customWidth="1" outlineLevel="1"/>
    <col min="48" max="48" width="38" style="1" customWidth="1"/>
    <col min="49" max="49" width="38" style="1" customWidth="1" outlineLevel="1"/>
    <col min="50" max="50" width="38" style="1" hidden="1" customWidth="1" outlineLevel="1"/>
    <col min="51" max="51" width="38" style="119" hidden="1" customWidth="1"/>
    <col min="52" max="56" width="38" style="1" hidden="1" customWidth="1"/>
    <col min="57" max="16384" width="38" style="1"/>
  </cols>
  <sheetData>
    <row r="1" spans="1:56" ht="22.2" customHeight="1" x14ac:dyDescent="0.3">
      <c r="A1" s="117"/>
      <c r="B1" s="117"/>
      <c r="C1" s="117"/>
      <c r="D1" s="117"/>
      <c r="E1" s="117"/>
      <c r="F1" s="117"/>
      <c r="G1" s="117"/>
      <c r="H1" s="117"/>
      <c r="I1" s="117"/>
      <c r="J1" s="117"/>
      <c r="K1" s="117"/>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row>
    <row r="2" spans="1:56" ht="4.95" customHeight="1" x14ac:dyDescent="0.3">
      <c r="A2" s="117"/>
      <c r="B2" s="117"/>
      <c r="C2" s="117"/>
      <c r="D2" s="117"/>
      <c r="E2" s="117"/>
      <c r="F2" s="117"/>
      <c r="G2" s="117"/>
      <c r="H2" s="117"/>
      <c r="I2" s="117"/>
      <c r="J2" s="117"/>
      <c r="K2" s="117"/>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row>
    <row r="3" spans="1:56" ht="1.2" customHeight="1" x14ac:dyDescent="0.3">
      <c r="A3" s="117"/>
      <c r="B3" s="117"/>
      <c r="C3" s="117"/>
      <c r="D3" s="117"/>
      <c r="E3" s="117"/>
      <c r="F3" s="117"/>
      <c r="G3" s="117"/>
      <c r="H3" s="117"/>
      <c r="I3" s="117"/>
      <c r="J3" s="117"/>
      <c r="K3" s="117"/>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row>
    <row r="4" spans="1:56" ht="5.4" customHeight="1" x14ac:dyDescent="0.3">
      <c r="A4" s="117"/>
      <c r="B4" s="117"/>
      <c r="C4" s="117"/>
      <c r="D4" s="117"/>
      <c r="E4" s="117"/>
      <c r="F4" s="117"/>
      <c r="G4" s="117"/>
      <c r="H4" s="117"/>
      <c r="I4" s="117"/>
      <c r="J4" s="117"/>
      <c r="K4" s="117"/>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row>
    <row r="5" spans="1:56" ht="16.95" hidden="1" customHeight="1" x14ac:dyDescent="0.3">
      <c r="A5" s="117"/>
      <c r="B5" s="117"/>
      <c r="C5" s="117"/>
      <c r="D5" s="117"/>
      <c r="E5" s="117"/>
      <c r="F5" s="117"/>
      <c r="G5" s="117"/>
      <c r="H5" s="117"/>
      <c r="I5" s="117"/>
      <c r="J5" s="117"/>
      <c r="K5" s="117"/>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row>
    <row r="6" spans="1:56" ht="30" customHeight="1" thickBot="1" x14ac:dyDescent="0.35">
      <c r="A6" s="120"/>
      <c r="B6" s="120"/>
      <c r="C6" s="120"/>
      <c r="D6" s="120"/>
      <c r="E6" s="120"/>
      <c r="F6" s="120"/>
      <c r="G6" s="120"/>
      <c r="H6" s="120"/>
      <c r="I6" s="120"/>
      <c r="J6" s="120"/>
      <c r="K6" s="120"/>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row>
    <row r="7" spans="1:56" s="2" customFormat="1" ht="36.6" hidden="1" customHeight="1" thickBot="1" x14ac:dyDescent="0.35">
      <c r="M7" s="2" t="s">
        <v>523</v>
      </c>
      <c r="N7" s="3">
        <f>SUBTOTAL(9,N9:N101)</f>
        <v>1551973115714</v>
      </c>
      <c r="O7" s="3">
        <f>SUBTOTAL(9,O9:O101)</f>
        <v>99578158865.360001</v>
      </c>
      <c r="AG7" s="122"/>
      <c r="AL7" s="4"/>
      <c r="AM7" s="4"/>
      <c r="AN7" s="4"/>
      <c r="AO7" s="4"/>
      <c r="AP7" s="4"/>
      <c r="AQ7" s="4"/>
      <c r="AR7" s="4"/>
      <c r="AS7" s="4"/>
      <c r="AT7" s="4"/>
      <c r="AU7" s="4"/>
      <c r="AV7" s="4"/>
      <c r="AY7" s="123"/>
    </row>
    <row r="8" spans="1:56" s="6" customFormat="1" ht="69" customHeight="1" thickTop="1" x14ac:dyDescent="0.3">
      <c r="A8" s="5" t="s">
        <v>0</v>
      </c>
      <c r="B8" s="5" t="s">
        <v>1</v>
      </c>
      <c r="C8" s="5" t="s">
        <v>2</v>
      </c>
      <c r="D8" s="5" t="s">
        <v>3</v>
      </c>
      <c r="E8" s="5" t="s">
        <v>4</v>
      </c>
      <c r="F8" s="5" t="s">
        <v>5</v>
      </c>
      <c r="G8" s="5" t="s">
        <v>6</v>
      </c>
      <c r="H8" s="5" t="s">
        <v>7</v>
      </c>
      <c r="I8" s="5" t="s">
        <v>8</v>
      </c>
      <c r="J8" s="5" t="s">
        <v>9</v>
      </c>
      <c r="K8" s="5" t="s">
        <v>10</v>
      </c>
      <c r="L8" s="5" t="s">
        <v>11</v>
      </c>
      <c r="M8" s="5" t="s">
        <v>12</v>
      </c>
      <c r="N8" s="5" t="s">
        <v>13</v>
      </c>
      <c r="O8" s="5" t="s">
        <v>524</v>
      </c>
      <c r="P8" s="5" t="s">
        <v>14</v>
      </c>
      <c r="Q8" s="5" t="s">
        <v>525</v>
      </c>
      <c r="R8" s="5" t="s">
        <v>15</v>
      </c>
      <c r="S8" s="5" t="s">
        <v>16</v>
      </c>
      <c r="T8" s="5" t="s">
        <v>17</v>
      </c>
      <c r="U8" s="5" t="s">
        <v>18</v>
      </c>
      <c r="V8" s="5" t="s">
        <v>526</v>
      </c>
      <c r="W8" s="5" t="s">
        <v>19</v>
      </c>
      <c r="X8" s="5" t="s">
        <v>20</v>
      </c>
      <c r="Y8" s="5" t="s">
        <v>21</v>
      </c>
      <c r="Z8" s="5" t="s">
        <v>22</v>
      </c>
      <c r="AA8" s="5" t="s">
        <v>23</v>
      </c>
      <c r="AB8" s="5" t="s">
        <v>24</v>
      </c>
      <c r="AC8" s="5" t="s">
        <v>527</v>
      </c>
      <c r="AD8" s="5" t="s">
        <v>528</v>
      </c>
      <c r="AE8" s="5" t="s">
        <v>529</v>
      </c>
      <c r="AF8" s="124"/>
      <c r="AG8" s="5" t="s">
        <v>530</v>
      </c>
      <c r="AH8" s="5" t="s">
        <v>531</v>
      </c>
      <c r="AI8" s="125" t="s">
        <v>532</v>
      </c>
      <c r="AJ8" s="5" t="s">
        <v>533</v>
      </c>
      <c r="AK8" s="5" t="s">
        <v>25</v>
      </c>
      <c r="AL8" s="5" t="s">
        <v>534</v>
      </c>
      <c r="AM8" s="5" t="s">
        <v>535</v>
      </c>
      <c r="AN8" s="5" t="s">
        <v>536</v>
      </c>
      <c r="AO8" s="5" t="s">
        <v>537</v>
      </c>
      <c r="AP8" s="5" t="s">
        <v>538</v>
      </c>
      <c r="AQ8" s="5" t="s">
        <v>539</v>
      </c>
      <c r="AR8" s="5" t="s">
        <v>540</v>
      </c>
      <c r="AS8" s="126" t="s">
        <v>541</v>
      </c>
      <c r="AT8" s="126" t="s">
        <v>542</v>
      </c>
      <c r="AU8" s="5" t="s">
        <v>26</v>
      </c>
      <c r="AV8" s="5" t="s">
        <v>27</v>
      </c>
      <c r="AW8" s="5" t="s">
        <v>28</v>
      </c>
      <c r="AX8" s="124" t="s">
        <v>543</v>
      </c>
      <c r="AY8" s="127" t="s">
        <v>544</v>
      </c>
      <c r="AZ8" s="119" t="s">
        <v>545</v>
      </c>
      <c r="BA8" s="119" t="s">
        <v>546</v>
      </c>
      <c r="BB8" s="6" t="s">
        <v>547</v>
      </c>
      <c r="BC8" s="6" t="s">
        <v>548</v>
      </c>
      <c r="BD8" s="6" t="s">
        <v>549</v>
      </c>
    </row>
    <row r="9" spans="1:56" ht="367.2" customHeight="1" x14ac:dyDescent="0.3">
      <c r="A9" s="314" t="s">
        <v>29</v>
      </c>
      <c r="B9" s="314" t="s">
        <v>30</v>
      </c>
      <c r="C9" s="314" t="s">
        <v>31</v>
      </c>
      <c r="D9" s="314" t="s">
        <v>32</v>
      </c>
      <c r="E9" s="314" t="s">
        <v>33</v>
      </c>
      <c r="F9" s="314" t="s">
        <v>34</v>
      </c>
      <c r="G9" s="391" t="s">
        <v>35</v>
      </c>
      <c r="H9" s="393" t="s">
        <v>36</v>
      </c>
      <c r="I9" s="393" t="s">
        <v>37</v>
      </c>
      <c r="J9" s="361">
        <v>21009814332</v>
      </c>
      <c r="K9" s="363">
        <v>20528145712.880001</v>
      </c>
      <c r="L9" s="365">
        <v>22370105598</v>
      </c>
      <c r="M9" s="365">
        <v>20985792613.84</v>
      </c>
      <c r="N9" s="310">
        <v>22635334393</v>
      </c>
      <c r="O9" s="310">
        <v>212337035.99000001</v>
      </c>
      <c r="P9" s="310">
        <f>(N9*0.03)+N9</f>
        <v>23314394424.790001</v>
      </c>
      <c r="Q9" s="312" t="s">
        <v>550</v>
      </c>
      <c r="R9" s="312" t="s">
        <v>39</v>
      </c>
      <c r="S9" s="9" t="s">
        <v>40</v>
      </c>
      <c r="T9" s="9" t="s">
        <v>41</v>
      </c>
      <c r="U9" s="10">
        <v>0</v>
      </c>
      <c r="V9" s="10">
        <f>Z9</f>
        <v>2479</v>
      </c>
      <c r="W9" s="11" t="s">
        <v>42</v>
      </c>
      <c r="X9" s="11" t="s">
        <v>43</v>
      </c>
      <c r="Y9" s="12">
        <v>2479</v>
      </c>
      <c r="Z9" s="13">
        <v>2479</v>
      </c>
      <c r="AA9" s="12">
        <v>8276</v>
      </c>
      <c r="AB9" s="12">
        <v>8158</v>
      </c>
      <c r="AC9" s="10">
        <v>4903</v>
      </c>
      <c r="AD9" s="10">
        <v>224</v>
      </c>
      <c r="AE9" s="21"/>
      <c r="AF9" s="21"/>
      <c r="AG9" s="21"/>
      <c r="AH9" s="21"/>
      <c r="AI9" s="10">
        <f>AD9+AE9+AG9+AH9</f>
        <v>224</v>
      </c>
      <c r="AJ9" s="10">
        <v>0</v>
      </c>
      <c r="AK9" s="10">
        <v>2000</v>
      </c>
      <c r="AL9" s="10">
        <v>0</v>
      </c>
      <c r="AM9" s="10" t="s">
        <v>551</v>
      </c>
      <c r="AN9" s="10" t="s">
        <v>552</v>
      </c>
      <c r="AO9" s="128"/>
      <c r="AP9" s="128"/>
      <c r="AQ9" s="11"/>
      <c r="AR9" s="11"/>
      <c r="AS9" s="129"/>
      <c r="AT9" s="129"/>
      <c r="AU9" s="10">
        <f>+_xlfn.IFS(T9="Acumulado",Y9+AA9+AC9+AK9,T9="Capacidad",AK9,T9="Flujo",AK9,T9="Reducción",AK9,T9="Stock",AK9)</f>
        <v>17658</v>
      </c>
      <c r="AV9" s="10">
        <f>+_xlfn.IFS(T9="Acumulado",Z9+AB9+AI9+AJ9+AL9,T9="Capacidad",AI9,T9="Flujo",AI9,T9="Reducción",AI9,T9="Stock",AI9)</f>
        <v>10861</v>
      </c>
      <c r="AW9" s="312" t="s">
        <v>44</v>
      </c>
      <c r="AX9" s="130" t="s">
        <v>44</v>
      </c>
      <c r="AY9" s="131" t="s">
        <v>553</v>
      </c>
      <c r="AZ9" s="132"/>
      <c r="BA9" s="132"/>
      <c r="BB9" s="132"/>
      <c r="BC9" s="133"/>
      <c r="BD9" s="133"/>
    </row>
    <row r="10" spans="1:56" ht="142.80000000000001" x14ac:dyDescent="0.3">
      <c r="A10" s="315"/>
      <c r="B10" s="315"/>
      <c r="C10" s="315"/>
      <c r="D10" s="315"/>
      <c r="E10" s="315"/>
      <c r="F10" s="315"/>
      <c r="G10" s="399"/>
      <c r="H10" s="400"/>
      <c r="I10" s="400"/>
      <c r="J10" s="369">
        <v>0</v>
      </c>
      <c r="K10" s="370"/>
      <c r="L10" s="367"/>
      <c r="M10" s="367"/>
      <c r="N10" s="368"/>
      <c r="O10" s="368"/>
      <c r="P10" s="368"/>
      <c r="Q10" s="334"/>
      <c r="R10" s="313"/>
      <c r="S10" s="9" t="s">
        <v>45</v>
      </c>
      <c r="T10" s="9" t="s">
        <v>41</v>
      </c>
      <c r="U10" s="10">
        <v>0</v>
      </c>
      <c r="V10" s="10">
        <f t="shared" ref="V10:V12" si="0">Z10</f>
        <v>3427</v>
      </c>
      <c r="W10" s="11" t="s">
        <v>46</v>
      </c>
      <c r="X10" s="11" t="s">
        <v>47</v>
      </c>
      <c r="Y10" s="12">
        <v>3315</v>
      </c>
      <c r="Z10" s="13">
        <v>3427</v>
      </c>
      <c r="AA10" s="12">
        <v>7008</v>
      </c>
      <c r="AB10" s="12">
        <v>7137</v>
      </c>
      <c r="AC10" s="21">
        <v>4970</v>
      </c>
      <c r="AD10" s="10">
        <v>1557</v>
      </c>
      <c r="AE10" s="21"/>
      <c r="AF10" s="21"/>
      <c r="AG10" s="21"/>
      <c r="AH10" s="21"/>
      <c r="AI10" s="10">
        <f>AD10+AE10+AG10+AH10</f>
        <v>1557</v>
      </c>
      <c r="AJ10" s="10">
        <v>0</v>
      </c>
      <c r="AK10" s="10">
        <v>1100</v>
      </c>
      <c r="AL10" s="10">
        <v>0</v>
      </c>
      <c r="AM10" s="10" t="s">
        <v>554</v>
      </c>
      <c r="AN10" s="10" t="s">
        <v>555</v>
      </c>
      <c r="AO10" s="128"/>
      <c r="AP10" s="128"/>
      <c r="AQ10" s="11"/>
      <c r="AR10" s="11"/>
      <c r="AS10" s="129"/>
      <c r="AT10" s="129"/>
      <c r="AU10" s="10">
        <f>+_xlfn.IFS(T10="Acumulado",Y10+AA10+AC10+AK10,T10="Capacidad",AK10,T10="Flujo",AK10,T10="Reducción",AK10,T10="Stock",AK10)</f>
        <v>16393</v>
      </c>
      <c r="AV10" s="10">
        <f>+_xlfn.IFS(T10="Acumulado",Z10+AB10+AI10+AJ10+AL10,T10="Capacidad",AI10,T10="Flujo",AI10,T10="Reducción",AI10,T10="Stock",AI10)</f>
        <v>12121</v>
      </c>
      <c r="AW10" s="334"/>
      <c r="AX10" s="130" t="s">
        <v>44</v>
      </c>
      <c r="AY10" s="131" t="s">
        <v>553</v>
      </c>
      <c r="AZ10" s="132"/>
      <c r="BA10" s="132"/>
      <c r="BB10" s="132"/>
      <c r="BC10" s="133"/>
      <c r="BD10" s="133"/>
    </row>
    <row r="11" spans="1:56" ht="40.799999999999997" hidden="1" x14ac:dyDescent="0.3">
      <c r="A11" s="315"/>
      <c r="B11" s="315"/>
      <c r="C11" s="315"/>
      <c r="D11" s="315"/>
      <c r="E11" s="315"/>
      <c r="F11" s="315"/>
      <c r="G11" s="399"/>
      <c r="H11" s="400"/>
      <c r="I11" s="400"/>
      <c r="J11" s="369"/>
      <c r="K11" s="370"/>
      <c r="L11" s="367"/>
      <c r="M11" s="367"/>
      <c r="N11" s="368"/>
      <c r="O11" s="368"/>
      <c r="P11" s="368"/>
      <c r="Q11" s="334"/>
      <c r="R11" s="134"/>
      <c r="S11" s="134"/>
      <c r="T11" s="134"/>
      <c r="U11" s="135"/>
      <c r="V11" s="10" t="s">
        <v>36</v>
      </c>
      <c r="W11" s="135"/>
      <c r="X11" s="135"/>
      <c r="Y11" s="136"/>
      <c r="Z11" s="137"/>
      <c r="AA11" s="138"/>
      <c r="AB11" s="138"/>
      <c r="AC11" s="21"/>
      <c r="AD11" s="21"/>
      <c r="AE11" s="21"/>
      <c r="AF11" s="139"/>
      <c r="AG11" s="21"/>
      <c r="AH11" s="21"/>
      <c r="AI11" s="10"/>
      <c r="AJ11" s="10"/>
      <c r="AK11" s="10"/>
      <c r="AL11" s="10"/>
      <c r="AM11" s="10"/>
      <c r="AN11" s="10"/>
      <c r="AO11" s="128"/>
      <c r="AP11" s="128"/>
      <c r="AQ11" s="11"/>
      <c r="AR11" s="11"/>
      <c r="AS11" s="129"/>
      <c r="AT11" s="129"/>
      <c r="AU11" s="135"/>
      <c r="AV11" s="135"/>
      <c r="AW11" s="334"/>
      <c r="AX11" s="130" t="s">
        <v>44</v>
      </c>
      <c r="AY11" s="131" t="s">
        <v>553</v>
      </c>
      <c r="AZ11" s="132"/>
      <c r="BA11" s="132"/>
      <c r="BB11" s="132"/>
      <c r="BC11" s="133"/>
      <c r="BD11" s="133"/>
    </row>
    <row r="12" spans="1:56" ht="163.19999999999999" x14ac:dyDescent="0.3">
      <c r="A12" s="316"/>
      <c r="B12" s="316"/>
      <c r="C12" s="316"/>
      <c r="D12" s="316"/>
      <c r="E12" s="316"/>
      <c r="F12" s="316"/>
      <c r="G12" s="392"/>
      <c r="H12" s="394"/>
      <c r="I12" s="394"/>
      <c r="J12" s="362">
        <v>0</v>
      </c>
      <c r="K12" s="364"/>
      <c r="L12" s="366"/>
      <c r="M12" s="366"/>
      <c r="N12" s="311"/>
      <c r="O12" s="311"/>
      <c r="P12" s="311"/>
      <c r="Q12" s="313"/>
      <c r="R12" s="9" t="s">
        <v>48</v>
      </c>
      <c r="S12" s="9" t="s">
        <v>49</v>
      </c>
      <c r="T12" s="9" t="s">
        <v>50</v>
      </c>
      <c r="U12" s="10">
        <v>0</v>
      </c>
      <c r="V12" s="10">
        <f t="shared" si="0"/>
        <v>1</v>
      </c>
      <c r="W12" s="11" t="s">
        <v>51</v>
      </c>
      <c r="X12" s="11" t="s">
        <v>52</v>
      </c>
      <c r="Y12" s="12">
        <v>1</v>
      </c>
      <c r="Z12" s="13">
        <v>1</v>
      </c>
      <c r="AA12" s="12">
        <v>1</v>
      </c>
      <c r="AB12" s="12">
        <v>1</v>
      </c>
      <c r="AC12" s="21">
        <v>1</v>
      </c>
      <c r="AD12" s="140">
        <v>0.25</v>
      </c>
      <c r="AE12" s="21"/>
      <c r="AF12" s="140"/>
      <c r="AG12" s="21"/>
      <c r="AH12" s="21"/>
      <c r="AI12" s="65">
        <f>AD12</f>
        <v>0.25</v>
      </c>
      <c r="AJ12" s="10">
        <v>0</v>
      </c>
      <c r="AK12" s="10">
        <v>1</v>
      </c>
      <c r="AL12" s="10">
        <v>0</v>
      </c>
      <c r="AM12" s="10" t="s">
        <v>556</v>
      </c>
      <c r="AN12" s="10" t="s">
        <v>557</v>
      </c>
      <c r="AO12" s="128"/>
      <c r="AP12" s="128"/>
      <c r="AQ12" s="11"/>
      <c r="AR12" s="11"/>
      <c r="AS12" s="129"/>
      <c r="AT12" s="129"/>
      <c r="AU12" s="10">
        <f t="shared" ref="AU12:AU17" si="1">+_xlfn.IFS(T12="Acumulado",Y12+AA12+AC12+AK12,T12="Capacidad",AK12,T12="Flujo",AK12,T12="Reducción",AK12,T12="Stock",AK12)</f>
        <v>1</v>
      </c>
      <c r="AV12" s="65">
        <f t="shared" ref="AV12:AV17" si="2">+_xlfn.IFS(T12="Acumulado",Z12+AB12+AI12+AJ12+AL12,T12="Capacidad",AI12,T12="Flujo",AI12,T12="Reducción",AI12,T12="Stock",AI12)</f>
        <v>0.25</v>
      </c>
      <c r="AW12" s="313"/>
      <c r="AX12" s="130" t="s">
        <v>44</v>
      </c>
      <c r="AY12" s="131" t="s">
        <v>553</v>
      </c>
      <c r="AZ12" s="132"/>
      <c r="BA12" s="132"/>
      <c r="BB12" s="132"/>
      <c r="BC12" s="133"/>
      <c r="BD12" s="133"/>
    </row>
    <row r="13" spans="1:56" ht="123" customHeight="1" x14ac:dyDescent="0.3">
      <c r="A13" s="314" t="s">
        <v>29</v>
      </c>
      <c r="B13" s="314" t="s">
        <v>53</v>
      </c>
      <c r="C13" s="314" t="s">
        <v>31</v>
      </c>
      <c r="D13" s="314" t="s">
        <v>32</v>
      </c>
      <c r="E13" s="314" t="s">
        <v>54</v>
      </c>
      <c r="F13" s="314" t="s">
        <v>55</v>
      </c>
      <c r="G13" s="391" t="s">
        <v>35</v>
      </c>
      <c r="H13" s="314" t="s">
        <v>56</v>
      </c>
      <c r="I13" s="314" t="s">
        <v>57</v>
      </c>
      <c r="J13" s="361">
        <v>305512617211</v>
      </c>
      <c r="K13" s="363">
        <v>301171131219.32001</v>
      </c>
      <c r="L13" s="365">
        <v>228906651498</v>
      </c>
      <c r="M13" s="365">
        <v>227643239230.89001</v>
      </c>
      <c r="N13" s="310">
        <v>37402529889</v>
      </c>
      <c r="O13" s="310">
        <v>1376879772</v>
      </c>
      <c r="P13" s="310">
        <f>(N13*0.03)+N13</f>
        <v>38524605785.669998</v>
      </c>
      <c r="Q13" s="312" t="s">
        <v>558</v>
      </c>
      <c r="R13" s="312" t="s">
        <v>58</v>
      </c>
      <c r="S13" s="8" t="s">
        <v>59</v>
      </c>
      <c r="T13" s="9" t="s">
        <v>50</v>
      </c>
      <c r="U13" s="10">
        <v>36</v>
      </c>
      <c r="V13" s="10">
        <v>36</v>
      </c>
      <c r="W13" s="11" t="s">
        <v>60</v>
      </c>
      <c r="X13" s="11" t="s">
        <v>61</v>
      </c>
      <c r="Y13" s="12">
        <v>47</v>
      </c>
      <c r="Z13" s="13">
        <v>36</v>
      </c>
      <c r="AA13" s="12">
        <v>47</v>
      </c>
      <c r="AB13" s="12">
        <v>36</v>
      </c>
      <c r="AC13" s="10">
        <v>47</v>
      </c>
      <c r="AD13" s="10">
        <v>36</v>
      </c>
      <c r="AE13" s="21"/>
      <c r="AF13" s="21"/>
      <c r="AG13" s="21"/>
      <c r="AH13" s="21"/>
      <c r="AI13" s="10">
        <f t="shared" ref="AI13:AI14" si="3">AB13</f>
        <v>36</v>
      </c>
      <c r="AJ13" s="10">
        <v>0</v>
      </c>
      <c r="AK13" s="10">
        <v>47</v>
      </c>
      <c r="AL13" s="10">
        <v>0</v>
      </c>
      <c r="AM13" s="10" t="s">
        <v>559</v>
      </c>
      <c r="AN13" s="10" t="s">
        <v>560</v>
      </c>
      <c r="AO13" s="11"/>
      <c r="AP13" s="11"/>
      <c r="AQ13" s="11"/>
      <c r="AR13" s="11"/>
      <c r="AS13" s="129"/>
      <c r="AT13" s="129"/>
      <c r="AU13" s="10">
        <f t="shared" si="1"/>
        <v>47</v>
      </c>
      <c r="AV13" s="10">
        <f t="shared" si="2"/>
        <v>36</v>
      </c>
      <c r="AW13" s="312" t="s">
        <v>62</v>
      </c>
      <c r="AX13" s="141" t="s">
        <v>62</v>
      </c>
      <c r="AY13" s="131" t="s">
        <v>561</v>
      </c>
      <c r="AZ13" s="132"/>
      <c r="BA13" s="132"/>
      <c r="BB13" s="132"/>
      <c r="BC13" s="133"/>
      <c r="BD13" s="133"/>
    </row>
    <row r="14" spans="1:56" ht="409.6" x14ac:dyDescent="0.3">
      <c r="A14" s="316"/>
      <c r="B14" s="316"/>
      <c r="C14" s="316"/>
      <c r="D14" s="316"/>
      <c r="E14" s="316"/>
      <c r="F14" s="316"/>
      <c r="G14" s="392"/>
      <c r="H14" s="316"/>
      <c r="I14" s="316"/>
      <c r="J14" s="362">
        <v>0</v>
      </c>
      <c r="K14" s="364"/>
      <c r="L14" s="366"/>
      <c r="M14" s="366"/>
      <c r="N14" s="311"/>
      <c r="O14" s="311"/>
      <c r="P14" s="311"/>
      <c r="Q14" s="313"/>
      <c r="R14" s="313"/>
      <c r="S14" s="9" t="s">
        <v>63</v>
      </c>
      <c r="T14" s="9" t="s">
        <v>50</v>
      </c>
      <c r="U14" s="10">
        <v>786</v>
      </c>
      <c r="V14" s="10">
        <v>786</v>
      </c>
      <c r="W14" s="11" t="s">
        <v>64</v>
      </c>
      <c r="X14" s="11" t="s">
        <v>65</v>
      </c>
      <c r="Y14" s="12">
        <v>788</v>
      </c>
      <c r="Z14" s="13">
        <v>788</v>
      </c>
      <c r="AA14" s="12">
        <v>788</v>
      </c>
      <c r="AB14" s="12">
        <v>788</v>
      </c>
      <c r="AC14" s="10">
        <v>788</v>
      </c>
      <c r="AD14" s="10">
        <v>788</v>
      </c>
      <c r="AE14" s="21"/>
      <c r="AF14" s="142"/>
      <c r="AG14" s="21"/>
      <c r="AH14" s="21"/>
      <c r="AI14" s="10">
        <f t="shared" si="3"/>
        <v>788</v>
      </c>
      <c r="AJ14" s="10">
        <v>0</v>
      </c>
      <c r="AK14" s="10">
        <v>788</v>
      </c>
      <c r="AL14" s="10">
        <v>0</v>
      </c>
      <c r="AM14" s="10" t="s">
        <v>562</v>
      </c>
      <c r="AN14" s="10" t="s">
        <v>563</v>
      </c>
      <c r="AO14" s="11"/>
      <c r="AP14" s="11"/>
      <c r="AQ14" s="11"/>
      <c r="AR14" s="11"/>
      <c r="AS14" s="129"/>
      <c r="AT14" s="129"/>
      <c r="AU14" s="10">
        <f t="shared" si="1"/>
        <v>788</v>
      </c>
      <c r="AV14" s="10">
        <f t="shared" si="2"/>
        <v>788</v>
      </c>
      <c r="AW14" s="334"/>
      <c r="AX14" s="141" t="s">
        <v>62</v>
      </c>
      <c r="AY14" s="131" t="s">
        <v>561</v>
      </c>
      <c r="AZ14" s="132"/>
      <c r="BA14" s="132"/>
      <c r="BB14" s="132"/>
      <c r="BC14" s="133"/>
      <c r="BD14" s="133"/>
    </row>
    <row r="15" spans="1:56" ht="409.6" x14ac:dyDescent="0.3">
      <c r="A15" s="16" t="s">
        <v>29</v>
      </c>
      <c r="B15" s="7" t="s">
        <v>53</v>
      </c>
      <c r="C15" s="16" t="s">
        <v>31</v>
      </c>
      <c r="D15" s="16" t="s">
        <v>32</v>
      </c>
      <c r="E15" s="16" t="s">
        <v>66</v>
      </c>
      <c r="F15" s="16" t="s">
        <v>67</v>
      </c>
      <c r="G15" s="16" t="s">
        <v>35</v>
      </c>
      <c r="H15" s="16" t="s">
        <v>56</v>
      </c>
      <c r="I15" s="16" t="s">
        <v>57</v>
      </c>
      <c r="J15" s="17">
        <v>48372931849</v>
      </c>
      <c r="K15" s="18">
        <v>47032623907.68</v>
      </c>
      <c r="L15" s="19">
        <v>513990298957</v>
      </c>
      <c r="M15" s="19">
        <v>218702340712.32001</v>
      </c>
      <c r="N15" s="20">
        <v>23248692502</v>
      </c>
      <c r="O15" s="20">
        <v>0</v>
      </c>
      <c r="P15" s="20">
        <f>(N15*0.03)+N15</f>
        <v>23946153277.060001</v>
      </c>
      <c r="Q15" s="9" t="s">
        <v>564</v>
      </c>
      <c r="R15" s="9" t="s">
        <v>68</v>
      </c>
      <c r="S15" s="9" t="s">
        <v>69</v>
      </c>
      <c r="T15" s="9" t="s">
        <v>70</v>
      </c>
      <c r="U15" s="10">
        <v>54726</v>
      </c>
      <c r="V15" s="10">
        <v>54726</v>
      </c>
      <c r="W15" s="11" t="s">
        <v>71</v>
      </c>
      <c r="X15" s="11" t="s">
        <v>72</v>
      </c>
      <c r="Y15" s="12">
        <v>210000</v>
      </c>
      <c r="Z15" s="13">
        <v>210000</v>
      </c>
      <c r="AA15" s="12">
        <v>131151</v>
      </c>
      <c r="AB15" s="12">
        <v>97114</v>
      </c>
      <c r="AC15" s="21">
        <v>292744</v>
      </c>
      <c r="AD15" s="21">
        <v>50036</v>
      </c>
      <c r="AE15" s="21"/>
      <c r="AF15" s="142"/>
      <c r="AG15" s="21"/>
      <c r="AH15" s="21"/>
      <c r="AI15" s="10">
        <f>AD15+AE15+AG15</f>
        <v>50036</v>
      </c>
      <c r="AJ15" s="10">
        <v>0</v>
      </c>
      <c r="AK15" s="21">
        <v>292744</v>
      </c>
      <c r="AL15" s="10">
        <v>0</v>
      </c>
      <c r="AM15" s="10" t="s">
        <v>565</v>
      </c>
      <c r="AN15" s="10" t="s">
        <v>563</v>
      </c>
      <c r="AO15" s="11"/>
      <c r="AP15" s="11"/>
      <c r="AQ15" s="11"/>
      <c r="AR15" s="11"/>
      <c r="AS15" s="129"/>
      <c r="AT15" s="129"/>
      <c r="AU15" s="10">
        <f t="shared" si="1"/>
        <v>292744</v>
      </c>
      <c r="AV15" s="10">
        <f t="shared" si="2"/>
        <v>50036</v>
      </c>
      <c r="AW15" s="334"/>
      <c r="AX15" s="141" t="s">
        <v>62</v>
      </c>
      <c r="AY15" s="131" t="s">
        <v>566</v>
      </c>
      <c r="AZ15" s="132"/>
      <c r="BA15" s="132"/>
      <c r="BB15" s="132"/>
      <c r="BC15" s="143"/>
      <c r="BD15" s="133"/>
    </row>
    <row r="16" spans="1:56" ht="122.4" customHeight="1" x14ac:dyDescent="0.3">
      <c r="A16" s="314" t="s">
        <v>29</v>
      </c>
      <c r="B16" s="314" t="s">
        <v>53</v>
      </c>
      <c r="C16" s="314" t="s">
        <v>31</v>
      </c>
      <c r="D16" s="314" t="s">
        <v>32</v>
      </c>
      <c r="E16" s="314" t="s">
        <v>73</v>
      </c>
      <c r="F16" s="314" t="s">
        <v>74</v>
      </c>
      <c r="G16" s="314" t="s">
        <v>35</v>
      </c>
      <c r="H16" s="314" t="s">
        <v>56</v>
      </c>
      <c r="I16" s="314" t="s">
        <v>57</v>
      </c>
      <c r="J16" s="361">
        <v>265850195333</v>
      </c>
      <c r="K16" s="363">
        <v>146882385245</v>
      </c>
      <c r="L16" s="365">
        <v>691624877766</v>
      </c>
      <c r="M16" s="384">
        <v>447505782509.67999</v>
      </c>
      <c r="N16" s="310">
        <v>540773639192</v>
      </c>
      <c r="O16" s="310">
        <v>1216779386</v>
      </c>
      <c r="P16" s="310">
        <f>(N16*0.03)+N16</f>
        <v>556996848367.76001</v>
      </c>
      <c r="Q16" s="312" t="s">
        <v>567</v>
      </c>
      <c r="R16" s="9" t="s">
        <v>75</v>
      </c>
      <c r="S16" s="9" t="s">
        <v>76</v>
      </c>
      <c r="T16" s="9" t="s">
        <v>50</v>
      </c>
      <c r="U16" s="10">
        <v>1515</v>
      </c>
      <c r="V16" s="10">
        <v>8601</v>
      </c>
      <c r="W16" s="11" t="s">
        <v>77</v>
      </c>
      <c r="X16" s="11" t="s">
        <v>78</v>
      </c>
      <c r="Y16" s="12">
        <v>14057</v>
      </c>
      <c r="Z16" s="13">
        <v>8601</v>
      </c>
      <c r="AA16" s="12">
        <v>14057</v>
      </c>
      <c r="AB16" s="12">
        <v>13477</v>
      </c>
      <c r="AC16" s="10">
        <v>14057</v>
      </c>
      <c r="AD16" s="10">
        <v>13477</v>
      </c>
      <c r="AE16" s="21"/>
      <c r="AF16" s="142"/>
      <c r="AG16" s="21"/>
      <c r="AH16" s="21"/>
      <c r="AI16" s="10">
        <f>AB16</f>
        <v>13477</v>
      </c>
      <c r="AJ16" s="10">
        <v>0</v>
      </c>
      <c r="AK16" s="10">
        <v>14057</v>
      </c>
      <c r="AL16" s="10">
        <v>0</v>
      </c>
      <c r="AM16" s="10" t="s">
        <v>568</v>
      </c>
      <c r="AN16" s="10" t="s">
        <v>569</v>
      </c>
      <c r="AO16" s="11"/>
      <c r="AP16" s="11"/>
      <c r="AQ16" s="11"/>
      <c r="AR16" s="11"/>
      <c r="AS16" s="129"/>
      <c r="AT16" s="129"/>
      <c r="AU16" s="10">
        <f t="shared" si="1"/>
        <v>14057</v>
      </c>
      <c r="AV16" s="10">
        <f t="shared" si="2"/>
        <v>13477</v>
      </c>
      <c r="AW16" s="334"/>
      <c r="AX16" s="141" t="s">
        <v>62</v>
      </c>
      <c r="AY16" s="131" t="s">
        <v>570</v>
      </c>
      <c r="AZ16" s="132"/>
      <c r="BA16" s="132"/>
      <c r="BB16" s="132"/>
      <c r="BC16" s="144"/>
      <c r="BD16" s="133"/>
    </row>
    <row r="17" spans="1:56" ht="93.6" customHeight="1" x14ac:dyDescent="0.3">
      <c r="A17" s="315"/>
      <c r="B17" s="315"/>
      <c r="C17" s="315"/>
      <c r="D17" s="315"/>
      <c r="E17" s="315"/>
      <c r="F17" s="315"/>
      <c r="G17" s="315"/>
      <c r="H17" s="315"/>
      <c r="I17" s="315"/>
      <c r="J17" s="369"/>
      <c r="K17" s="370"/>
      <c r="L17" s="367"/>
      <c r="M17" s="385"/>
      <c r="N17" s="368"/>
      <c r="O17" s="368"/>
      <c r="P17" s="368"/>
      <c r="Q17" s="334"/>
      <c r="R17" s="398" t="s">
        <v>79</v>
      </c>
      <c r="S17" s="9" t="s">
        <v>80</v>
      </c>
      <c r="T17" s="9" t="s">
        <v>70</v>
      </c>
      <c r="U17" s="10">
        <v>3921</v>
      </c>
      <c r="V17" s="10"/>
      <c r="W17" s="11" t="s">
        <v>81</v>
      </c>
      <c r="X17" s="11" t="s">
        <v>82</v>
      </c>
      <c r="Y17" s="12"/>
      <c r="Z17" s="13"/>
      <c r="AA17" s="12">
        <v>1276</v>
      </c>
      <c r="AB17" s="12">
        <v>2167</v>
      </c>
      <c r="AC17" s="10">
        <v>4287</v>
      </c>
      <c r="AD17" s="10">
        <v>14688</v>
      </c>
      <c r="AE17" s="21"/>
      <c r="AF17" s="142"/>
      <c r="AG17" s="21"/>
      <c r="AH17" s="21"/>
      <c r="AI17" s="10">
        <f>AD17+AE17+AG17+AH17</f>
        <v>14688</v>
      </c>
      <c r="AJ17" s="10"/>
      <c r="AK17" s="10">
        <v>3921</v>
      </c>
      <c r="AL17" s="10"/>
      <c r="AM17" s="10" t="s">
        <v>571</v>
      </c>
      <c r="AN17" s="10" t="s">
        <v>572</v>
      </c>
      <c r="AO17" s="11"/>
      <c r="AP17" s="11"/>
      <c r="AQ17" s="11"/>
      <c r="AR17" s="11"/>
      <c r="AS17" s="129"/>
      <c r="AT17" s="129"/>
      <c r="AU17" s="10">
        <f t="shared" si="1"/>
        <v>3921</v>
      </c>
      <c r="AV17" s="10">
        <f t="shared" si="2"/>
        <v>14688</v>
      </c>
      <c r="AW17" s="334"/>
      <c r="AX17" s="141" t="s">
        <v>62</v>
      </c>
      <c r="AY17" s="131" t="s">
        <v>570</v>
      </c>
      <c r="AZ17" s="132"/>
      <c r="BA17" s="132"/>
      <c r="BB17" s="132"/>
      <c r="BC17" s="143"/>
      <c r="BD17" s="133"/>
    </row>
    <row r="18" spans="1:56" x14ac:dyDescent="0.3">
      <c r="A18" s="313"/>
      <c r="B18" s="313"/>
      <c r="C18" s="313"/>
      <c r="D18" s="313"/>
      <c r="E18" s="313"/>
      <c r="F18" s="313"/>
      <c r="G18" s="313"/>
      <c r="H18" s="313"/>
      <c r="I18" s="313"/>
      <c r="J18" s="362">
        <v>0</v>
      </c>
      <c r="K18" s="364"/>
      <c r="L18" s="366"/>
      <c r="M18" s="386"/>
      <c r="N18" s="311"/>
      <c r="O18" s="311"/>
      <c r="P18" s="311"/>
      <c r="Q18" s="313"/>
      <c r="R18" s="372"/>
      <c r="S18" s="22" t="s">
        <v>83</v>
      </c>
      <c r="T18" s="22" t="s">
        <v>70</v>
      </c>
      <c r="U18" s="14">
        <v>1090</v>
      </c>
      <c r="V18" s="12">
        <v>1090</v>
      </c>
      <c r="W18" s="12"/>
      <c r="X18" s="12"/>
      <c r="Y18" s="12">
        <v>1090</v>
      </c>
      <c r="Z18" s="13">
        <v>1090</v>
      </c>
      <c r="AA18" s="12" t="s">
        <v>84</v>
      </c>
      <c r="AB18" s="12"/>
      <c r="AC18" s="12" t="s">
        <v>84</v>
      </c>
      <c r="AD18" s="12"/>
      <c r="AE18" s="12"/>
      <c r="AF18" s="12"/>
      <c r="AG18" s="12"/>
      <c r="AH18" s="12"/>
      <c r="AI18" s="12"/>
      <c r="AJ18" s="12" t="s">
        <v>573</v>
      </c>
      <c r="AK18" s="12" t="s">
        <v>84</v>
      </c>
      <c r="AL18" s="12" t="s">
        <v>573</v>
      </c>
      <c r="AM18" s="12"/>
      <c r="AN18" s="12"/>
      <c r="AO18" s="12"/>
      <c r="AP18" s="12"/>
      <c r="AQ18" s="12"/>
      <c r="AR18" s="12"/>
      <c r="AS18" s="12"/>
      <c r="AT18" s="12"/>
      <c r="AU18" s="12">
        <v>1090</v>
      </c>
      <c r="AV18" s="12">
        <v>1090</v>
      </c>
      <c r="AW18" s="334"/>
      <c r="AX18" s="141" t="s">
        <v>62</v>
      </c>
      <c r="AY18" s="131" t="s">
        <v>570</v>
      </c>
      <c r="AZ18" s="132"/>
      <c r="BA18" s="132"/>
      <c r="BB18" s="132"/>
      <c r="BC18" s="133"/>
      <c r="BD18" s="133"/>
    </row>
    <row r="19" spans="1:56" ht="163.19999999999999" x14ac:dyDescent="0.3">
      <c r="A19" s="16" t="s">
        <v>29</v>
      </c>
      <c r="B19" s="16" t="s">
        <v>53</v>
      </c>
      <c r="C19" s="16" t="s">
        <v>31</v>
      </c>
      <c r="D19" s="16" t="s">
        <v>85</v>
      </c>
      <c r="E19" s="16" t="s">
        <v>86</v>
      </c>
      <c r="F19" s="16" t="s">
        <v>87</v>
      </c>
      <c r="G19" s="16" t="s">
        <v>35</v>
      </c>
      <c r="H19" s="16" t="s">
        <v>56</v>
      </c>
      <c r="I19" s="16" t="s">
        <v>57</v>
      </c>
      <c r="J19" s="17">
        <v>12417640321</v>
      </c>
      <c r="K19" s="18">
        <v>12417058566</v>
      </c>
      <c r="L19" s="19">
        <v>132999282044</v>
      </c>
      <c r="M19" s="19">
        <v>38588659876</v>
      </c>
      <c r="N19" s="20"/>
      <c r="O19" s="20"/>
      <c r="P19" s="20">
        <f>(N19*0.03)+N19</f>
        <v>0</v>
      </c>
      <c r="Q19" s="9" t="s">
        <v>574</v>
      </c>
      <c r="R19" s="9" t="s">
        <v>88</v>
      </c>
      <c r="S19" s="9" t="s">
        <v>89</v>
      </c>
      <c r="T19" s="8" t="s">
        <v>50</v>
      </c>
      <c r="U19" s="25">
        <v>1</v>
      </c>
      <c r="V19" s="25">
        <v>1</v>
      </c>
      <c r="W19" s="26" t="s">
        <v>497</v>
      </c>
      <c r="X19" s="26" t="s">
        <v>497</v>
      </c>
      <c r="Y19" s="27">
        <v>1</v>
      </c>
      <c r="Z19" s="28">
        <v>1</v>
      </c>
      <c r="AA19" s="29">
        <v>1</v>
      </c>
      <c r="AB19" s="29">
        <v>0.31</v>
      </c>
      <c r="AC19" s="31">
        <v>1</v>
      </c>
      <c r="AD19" s="31">
        <v>1</v>
      </c>
      <c r="AE19" s="145"/>
      <c r="AF19" s="142"/>
      <c r="AG19" s="145"/>
      <c r="AH19" s="145"/>
      <c r="AI19" s="146">
        <f>AD19</f>
        <v>1</v>
      </c>
      <c r="AJ19" s="32"/>
      <c r="AK19" s="31">
        <v>1</v>
      </c>
      <c r="AL19" s="32"/>
      <c r="AM19" s="32" t="s">
        <v>575</v>
      </c>
      <c r="AN19" s="32" t="s">
        <v>576</v>
      </c>
      <c r="AO19" s="57"/>
      <c r="AP19" s="147"/>
      <c r="AQ19" s="57"/>
      <c r="AR19" s="57"/>
      <c r="AS19" s="148"/>
      <c r="AT19" s="148"/>
      <c r="AU19" s="38">
        <f t="shared" ref="AU19" si="4">+_xlfn.IFS(T19="Acumulado",Y19+AA19+AC19+AK19,T19="Capacidad",AK19,T19="Flujo",AK19,T19="Reducción",AK19,T19="Stock",AK19)</f>
        <v>1</v>
      </c>
      <c r="AV19" s="32">
        <f>+_xlfn.IFS(T19="Acumulado",Z19+AI19+AJ19+AL19,T19="Capacidad",AI19,T19="Flujo",AI19,T19="Reducción",AI19,T19="Stock",AI19)</f>
        <v>1</v>
      </c>
      <c r="AW19" s="313"/>
      <c r="AX19" s="141" t="s">
        <v>62</v>
      </c>
      <c r="AY19" s="131" t="s">
        <v>577</v>
      </c>
      <c r="AZ19" s="132"/>
      <c r="BA19" s="132"/>
      <c r="BB19" s="132"/>
      <c r="BC19" s="133"/>
      <c r="BD19" s="133"/>
    </row>
    <row r="20" spans="1:56" ht="183.6" x14ac:dyDescent="0.3">
      <c r="A20" s="314" t="s">
        <v>29</v>
      </c>
      <c r="B20" s="314" t="s">
        <v>90</v>
      </c>
      <c r="C20" s="314" t="s">
        <v>31</v>
      </c>
      <c r="D20" s="314" t="s">
        <v>85</v>
      </c>
      <c r="E20" s="314" t="s">
        <v>91</v>
      </c>
      <c r="F20" s="314" t="s">
        <v>92</v>
      </c>
      <c r="G20" s="314" t="s">
        <v>35</v>
      </c>
      <c r="H20" s="314" t="s">
        <v>93</v>
      </c>
      <c r="I20" s="314" t="s">
        <v>94</v>
      </c>
      <c r="J20" s="351">
        <v>16904865271</v>
      </c>
      <c r="K20" s="319">
        <v>16892365271</v>
      </c>
      <c r="L20" s="354">
        <v>32902071348</v>
      </c>
      <c r="M20" s="354">
        <v>25320373985</v>
      </c>
      <c r="N20" s="346">
        <v>30759363068</v>
      </c>
      <c r="O20" s="346">
        <v>6448819506</v>
      </c>
      <c r="P20" s="160"/>
      <c r="Q20" s="312" t="s">
        <v>578</v>
      </c>
      <c r="R20" s="312" t="s">
        <v>95</v>
      </c>
      <c r="S20" s="33" t="s">
        <v>96</v>
      </c>
      <c r="T20" s="9" t="s">
        <v>41</v>
      </c>
      <c r="U20" s="34">
        <v>0</v>
      </c>
      <c r="V20" s="35"/>
      <c r="W20" s="161"/>
      <c r="X20" s="161"/>
      <c r="Y20" s="36"/>
      <c r="Z20" s="36"/>
      <c r="AA20" s="12">
        <v>716000</v>
      </c>
      <c r="AB20" s="12">
        <v>756579</v>
      </c>
      <c r="AC20" s="21">
        <v>90000</v>
      </c>
      <c r="AD20" s="150">
        <v>0</v>
      </c>
      <c r="AE20" s="159"/>
      <c r="AF20" s="142"/>
      <c r="AG20" s="150"/>
      <c r="AH20" s="159"/>
      <c r="AI20" s="10">
        <f>AH20</f>
        <v>0</v>
      </c>
      <c r="AJ20" s="34"/>
      <c r="AK20" s="34">
        <v>90000</v>
      </c>
      <c r="AL20" s="34"/>
      <c r="AM20" s="10" t="s">
        <v>579</v>
      </c>
      <c r="AN20" s="10" t="s">
        <v>563</v>
      </c>
      <c r="AO20" s="158"/>
      <c r="AP20" s="158"/>
      <c r="AQ20" s="152"/>
      <c r="AR20" s="152"/>
      <c r="AS20" s="153"/>
      <c r="AT20" s="153"/>
      <c r="AU20" s="10">
        <f t="shared" ref="AU20:AU28" si="5">+_xlfn.IFS(T20="Acumulado",Y20+AA20+AC20+AK20,T20="Capacidad",AK20,T20="Flujo",AK20,T20="Reducción",AK20,T20="Stock",AK20)</f>
        <v>896000</v>
      </c>
      <c r="AV20" s="10">
        <f>+_xlfn.IFS(T20="Acumulado",Z20+AB20+AI20+AJ20+AL20,T20="Capacidad",AI20,T20="Flujo",AI20,T20="Reducción",AI20,T20="Stock",AI20)</f>
        <v>756579</v>
      </c>
      <c r="AW20" s="312" t="s">
        <v>97</v>
      </c>
      <c r="AX20" s="162" t="s">
        <v>97</v>
      </c>
      <c r="AY20" s="131" t="s">
        <v>580</v>
      </c>
      <c r="AZ20" s="132"/>
      <c r="BA20" s="132"/>
      <c r="BB20" s="132"/>
      <c r="BC20" s="133"/>
      <c r="BD20" s="133"/>
    </row>
    <row r="21" spans="1:56" ht="124.95" customHeight="1" x14ac:dyDescent="0.3">
      <c r="A21" s="315"/>
      <c r="B21" s="315"/>
      <c r="C21" s="315"/>
      <c r="D21" s="315"/>
      <c r="E21" s="315"/>
      <c r="F21" s="315"/>
      <c r="G21" s="315"/>
      <c r="H21" s="315"/>
      <c r="I21" s="315"/>
      <c r="J21" s="352"/>
      <c r="K21" s="320"/>
      <c r="L21" s="355"/>
      <c r="M21" s="355"/>
      <c r="N21" s="347"/>
      <c r="O21" s="347"/>
      <c r="P21" s="346">
        <f>(N20*0.03)+N20</f>
        <v>31682143960.040001</v>
      </c>
      <c r="Q21" s="334"/>
      <c r="R21" s="334"/>
      <c r="S21" s="37" t="s">
        <v>98</v>
      </c>
      <c r="T21" s="9" t="s">
        <v>41</v>
      </c>
      <c r="U21" s="10">
        <v>0</v>
      </c>
      <c r="W21" s="11" t="s">
        <v>99</v>
      </c>
      <c r="X21" s="11" t="s">
        <v>100</v>
      </c>
      <c r="Y21" s="12">
        <v>111000</v>
      </c>
      <c r="Z21" s="12">
        <v>141914</v>
      </c>
      <c r="AA21" s="12">
        <v>3500</v>
      </c>
      <c r="AB21" s="12">
        <v>4713</v>
      </c>
      <c r="AC21" s="21">
        <v>35330</v>
      </c>
      <c r="AD21" s="21">
        <v>0</v>
      </c>
      <c r="AE21" s="163"/>
      <c r="AF21" s="142"/>
      <c r="AG21" s="21"/>
      <c r="AH21" s="163"/>
      <c r="AI21" s="10">
        <f t="shared" ref="AI21:AI28" si="6">AD21+AE21+AG21+AH21</f>
        <v>0</v>
      </c>
      <c r="AJ21" s="10">
        <v>0</v>
      </c>
      <c r="AK21" s="10">
        <v>15000</v>
      </c>
      <c r="AL21" s="10">
        <v>0</v>
      </c>
      <c r="AM21" s="10" t="s">
        <v>581</v>
      </c>
      <c r="AN21" s="10" t="s">
        <v>563</v>
      </c>
      <c r="AO21" s="128"/>
      <c r="AP21" s="128"/>
      <c r="AQ21" s="11"/>
      <c r="AR21" s="11"/>
      <c r="AS21" s="129"/>
      <c r="AT21" s="129"/>
      <c r="AU21" s="10">
        <f t="shared" si="5"/>
        <v>164830</v>
      </c>
      <c r="AV21" s="10">
        <f>+_xlfn.IFS(T21="Acumulado",Z21+AB21+AI21+AJ21+AL21,T21="Capacidad",AI21,T21="Flujo",AI21,T21="Reducción",AI21,T21="Stock",AI21)</f>
        <v>146627</v>
      </c>
      <c r="AW21" s="334"/>
      <c r="AX21" s="162" t="s">
        <v>97</v>
      </c>
      <c r="AY21" s="131" t="s">
        <v>580</v>
      </c>
      <c r="AZ21" s="132"/>
      <c r="BA21" s="132"/>
      <c r="BB21" s="396"/>
      <c r="BC21" s="133"/>
      <c r="BD21" s="133"/>
    </row>
    <row r="22" spans="1:56" ht="217.95" customHeight="1" x14ac:dyDescent="0.3">
      <c r="A22" s="316"/>
      <c r="B22" s="316"/>
      <c r="C22" s="316"/>
      <c r="D22" s="316"/>
      <c r="E22" s="316"/>
      <c r="F22" s="316"/>
      <c r="G22" s="316"/>
      <c r="H22" s="316"/>
      <c r="I22" s="316"/>
      <c r="J22" s="353"/>
      <c r="K22" s="321"/>
      <c r="L22" s="356"/>
      <c r="M22" s="356"/>
      <c r="N22" s="348"/>
      <c r="O22" s="348"/>
      <c r="P22" s="348"/>
      <c r="Q22" s="313"/>
      <c r="R22" s="313"/>
      <c r="S22" s="37" t="s">
        <v>101</v>
      </c>
      <c r="T22" s="9" t="s">
        <v>102</v>
      </c>
      <c r="U22" s="10">
        <v>2071846</v>
      </c>
      <c r="W22" s="11" t="s">
        <v>103</v>
      </c>
      <c r="X22" s="11" t="s">
        <v>104</v>
      </c>
      <c r="Y22" s="12">
        <v>2581846</v>
      </c>
      <c r="Z22" s="12">
        <v>594180</v>
      </c>
      <c r="AA22" s="12">
        <v>3131846</v>
      </c>
      <c r="AB22" s="12">
        <v>3217294</v>
      </c>
      <c r="AC22" s="21">
        <v>3681846</v>
      </c>
      <c r="AD22" s="21">
        <v>0</v>
      </c>
      <c r="AE22" s="163"/>
      <c r="AF22" s="157"/>
      <c r="AG22" s="21"/>
      <c r="AH22" s="163"/>
      <c r="AI22" s="10">
        <v>0</v>
      </c>
      <c r="AJ22" s="10">
        <v>0</v>
      </c>
      <c r="AK22" s="10">
        <v>4231846</v>
      </c>
      <c r="AL22" s="10">
        <v>0</v>
      </c>
      <c r="AM22" s="10" t="s">
        <v>582</v>
      </c>
      <c r="AN22" s="10" t="s">
        <v>563</v>
      </c>
      <c r="AO22" s="164"/>
      <c r="AP22" s="165"/>
      <c r="AQ22" s="11"/>
      <c r="AR22" s="11"/>
      <c r="AS22" s="129"/>
      <c r="AT22" s="129"/>
      <c r="AU22" s="10">
        <f t="shared" si="5"/>
        <v>4231846</v>
      </c>
      <c r="AV22" s="10">
        <f>AB22</f>
        <v>3217294</v>
      </c>
      <c r="AW22" s="313"/>
      <c r="AX22" s="162" t="s">
        <v>97</v>
      </c>
      <c r="AY22" s="131" t="s">
        <v>580</v>
      </c>
      <c r="AZ22" s="132"/>
      <c r="BA22" s="132"/>
      <c r="BB22" s="396"/>
      <c r="BC22" s="133"/>
      <c r="BD22" s="133"/>
    </row>
    <row r="23" spans="1:56" ht="183.6" customHeight="1" x14ac:dyDescent="0.3">
      <c r="A23" s="314" t="s">
        <v>105</v>
      </c>
      <c r="B23" s="314" t="s">
        <v>106</v>
      </c>
      <c r="C23" s="314" t="s">
        <v>31</v>
      </c>
      <c r="D23" s="314" t="s">
        <v>107</v>
      </c>
      <c r="E23" s="314" t="s">
        <v>108</v>
      </c>
      <c r="F23" s="314" t="s">
        <v>109</v>
      </c>
      <c r="G23" s="314" t="s">
        <v>35</v>
      </c>
      <c r="H23" s="349" t="s">
        <v>110</v>
      </c>
      <c r="I23" s="314" t="s">
        <v>111</v>
      </c>
      <c r="J23" s="351">
        <v>55213854175</v>
      </c>
      <c r="K23" s="319">
        <v>51630365911.800003</v>
      </c>
      <c r="L23" s="354">
        <v>153962861409</v>
      </c>
      <c r="M23" s="354">
        <v>83324933299.990005</v>
      </c>
      <c r="N23" s="346">
        <v>84351854465</v>
      </c>
      <c r="O23" s="346">
        <v>316500090.61000001</v>
      </c>
      <c r="P23" s="346">
        <v>69178000000</v>
      </c>
      <c r="Q23" s="312" t="s">
        <v>583</v>
      </c>
      <c r="R23" s="9" t="s">
        <v>112</v>
      </c>
      <c r="S23" s="9" t="s">
        <v>113</v>
      </c>
      <c r="T23" s="9" t="s">
        <v>102</v>
      </c>
      <c r="U23" s="38">
        <v>0.75700000000000001</v>
      </c>
      <c r="V23" s="38">
        <v>0.75700000000000001</v>
      </c>
      <c r="W23" s="39" t="s">
        <v>114</v>
      </c>
      <c r="X23" s="39" t="s">
        <v>115</v>
      </c>
      <c r="Y23" s="40">
        <f>U23+0.02</f>
        <v>0.77700000000000002</v>
      </c>
      <c r="Z23" s="40">
        <v>0.77700000000000002</v>
      </c>
      <c r="AA23" s="40">
        <f>Z23+0.02</f>
        <v>0.79700000000000004</v>
      </c>
      <c r="AB23" s="40">
        <v>0.79699999999999993</v>
      </c>
      <c r="AC23" s="166">
        <v>0.81699999999999995</v>
      </c>
      <c r="AD23" s="41">
        <v>0</v>
      </c>
      <c r="AE23" s="167"/>
      <c r="AF23" s="167"/>
      <c r="AG23" s="168"/>
      <c r="AH23" s="167"/>
      <c r="AI23" s="146">
        <f t="shared" ref="AI23:AI24" si="7">AB23</f>
        <v>0.79699999999999993</v>
      </c>
      <c r="AJ23" s="32"/>
      <c r="AK23" s="41">
        <v>0.83699999999999997</v>
      </c>
      <c r="AL23" s="32"/>
      <c r="AM23" s="10" t="s">
        <v>584</v>
      </c>
      <c r="AN23" s="10" t="s">
        <v>585</v>
      </c>
      <c r="AO23" s="169"/>
      <c r="AP23" s="169"/>
      <c r="AQ23" s="170"/>
      <c r="AR23" s="57"/>
      <c r="AS23" s="171"/>
      <c r="AT23" s="148"/>
      <c r="AU23" s="38">
        <f t="shared" si="5"/>
        <v>0.83699999999999997</v>
      </c>
      <c r="AV23" s="42">
        <f>+_xlfn.IFS(T23="Acumulado",Z23+AI23+AJ23+AL23,T23="Capacidad",AI23,T23="Flujo",AI23,T23="Reducción",AI23,T23="Stock",AI23)</f>
        <v>0.79699999999999993</v>
      </c>
      <c r="AW23" s="312" t="s">
        <v>116</v>
      </c>
      <c r="AX23" s="172" t="s">
        <v>116</v>
      </c>
      <c r="AY23" s="131" t="s">
        <v>586</v>
      </c>
      <c r="AZ23" s="132"/>
      <c r="BA23" s="132"/>
      <c r="BB23" s="173"/>
      <c r="BC23" s="174"/>
      <c r="BD23" s="133"/>
    </row>
    <row r="24" spans="1:56" ht="204" x14ac:dyDescent="0.3">
      <c r="A24" s="315"/>
      <c r="B24" s="315"/>
      <c r="C24" s="315"/>
      <c r="D24" s="315"/>
      <c r="E24" s="315"/>
      <c r="F24" s="315"/>
      <c r="G24" s="315"/>
      <c r="H24" s="397"/>
      <c r="I24" s="315"/>
      <c r="J24" s="352"/>
      <c r="K24" s="320"/>
      <c r="L24" s="355"/>
      <c r="M24" s="355"/>
      <c r="N24" s="347"/>
      <c r="O24" s="347"/>
      <c r="P24" s="347"/>
      <c r="Q24" s="334"/>
      <c r="R24" s="9" t="s">
        <v>117</v>
      </c>
      <c r="S24" s="9" t="s">
        <v>118</v>
      </c>
      <c r="T24" s="9" t="s">
        <v>102</v>
      </c>
      <c r="U24" s="42">
        <v>0.53400000000000003</v>
      </c>
      <c r="V24" s="42">
        <v>0.53400000000000003</v>
      </c>
      <c r="W24" s="43" t="s">
        <v>119</v>
      </c>
      <c r="X24" s="43" t="s">
        <v>120</v>
      </c>
      <c r="Y24" s="40">
        <f>U24+0.015</f>
        <v>0.54900000000000004</v>
      </c>
      <c r="Z24" s="40">
        <v>0.54900000000000004</v>
      </c>
      <c r="AA24" s="40">
        <f>Z24+0.015</f>
        <v>0.56400000000000006</v>
      </c>
      <c r="AB24" s="40">
        <v>0.56399999999999995</v>
      </c>
      <c r="AC24" s="166">
        <v>0.57899999999999996</v>
      </c>
      <c r="AD24" s="41">
        <v>0</v>
      </c>
      <c r="AE24" s="167"/>
      <c r="AF24" s="167"/>
      <c r="AG24" s="167"/>
      <c r="AH24" s="167"/>
      <c r="AI24" s="146">
        <f t="shared" si="7"/>
        <v>0.56399999999999995</v>
      </c>
      <c r="AJ24" s="32"/>
      <c r="AK24" s="41">
        <v>0.59399999999999997</v>
      </c>
      <c r="AL24" s="32"/>
      <c r="AM24" s="10" t="s">
        <v>584</v>
      </c>
      <c r="AN24" s="10" t="s">
        <v>585</v>
      </c>
      <c r="AO24" s="169"/>
      <c r="AP24" s="169"/>
      <c r="AQ24" s="169"/>
      <c r="AR24" s="57"/>
      <c r="AS24" s="148"/>
      <c r="AT24" s="148"/>
      <c r="AU24" s="38">
        <f t="shared" si="5"/>
        <v>0.59399999999999997</v>
      </c>
      <c r="AV24" s="42">
        <f>+_xlfn.IFS(T24="Acumulado",Z24+AI24+AJ24+AL24,T24="Capacidad",AI24,T24="Flujo",AI24,T24="Reducción",AI24,T24="Stock",AI24)</f>
        <v>0.56399999999999995</v>
      </c>
      <c r="AW24" s="334"/>
      <c r="AX24" s="172" t="s">
        <v>116</v>
      </c>
      <c r="AY24" s="131" t="s">
        <v>586</v>
      </c>
      <c r="AZ24" s="132"/>
      <c r="BA24" s="132"/>
      <c r="BB24" s="173"/>
      <c r="BC24" s="174"/>
      <c r="BD24" s="133"/>
    </row>
    <row r="25" spans="1:56" s="48" customFormat="1" ht="183.6" customHeight="1" x14ac:dyDescent="0.3">
      <c r="A25" s="315"/>
      <c r="B25" s="315"/>
      <c r="C25" s="315"/>
      <c r="D25" s="315"/>
      <c r="E25" s="315"/>
      <c r="F25" s="315"/>
      <c r="G25" s="315"/>
      <c r="H25" s="397"/>
      <c r="I25" s="315"/>
      <c r="J25" s="352"/>
      <c r="K25" s="320"/>
      <c r="L25" s="355"/>
      <c r="M25" s="355"/>
      <c r="N25" s="347"/>
      <c r="O25" s="347"/>
      <c r="P25" s="347"/>
      <c r="Q25" s="334"/>
      <c r="R25" s="8" t="s">
        <v>121</v>
      </c>
      <c r="S25" s="8" t="s">
        <v>122</v>
      </c>
      <c r="T25" s="8" t="s">
        <v>41</v>
      </c>
      <c r="U25" s="44">
        <v>0</v>
      </c>
      <c r="V25" s="10">
        <f t="shared" ref="V25:V28" si="8">Z25</f>
        <v>4001</v>
      </c>
      <c r="W25" s="45" t="s">
        <v>123</v>
      </c>
      <c r="X25" s="46" t="s">
        <v>124</v>
      </c>
      <c r="Y25" s="47">
        <v>4000</v>
      </c>
      <c r="Z25" s="13">
        <v>4001</v>
      </c>
      <c r="AA25" s="47">
        <v>11000</v>
      </c>
      <c r="AB25" s="47">
        <v>12139</v>
      </c>
      <c r="AC25" s="114">
        <v>4000</v>
      </c>
      <c r="AD25" s="44">
        <v>832</v>
      </c>
      <c r="AE25" s="114"/>
      <c r="AF25" s="142"/>
      <c r="AG25" s="114"/>
      <c r="AH25" s="114"/>
      <c r="AI25" s="10">
        <f t="shared" si="6"/>
        <v>832</v>
      </c>
      <c r="AJ25" s="44"/>
      <c r="AK25" s="44">
        <v>4000</v>
      </c>
      <c r="AL25" s="44"/>
      <c r="AM25" s="175" t="s">
        <v>587</v>
      </c>
      <c r="AN25" s="175" t="s">
        <v>588</v>
      </c>
      <c r="AO25" s="176"/>
      <c r="AP25" s="176"/>
      <c r="AQ25" s="45"/>
      <c r="AR25" s="45"/>
      <c r="AS25" s="177"/>
      <c r="AT25" s="177"/>
      <c r="AU25" s="10">
        <f t="shared" si="5"/>
        <v>23000</v>
      </c>
      <c r="AV25" s="10">
        <f>+_xlfn.IFS(T25="Acumulado",Z25+AB25+AI25+AJ25+AL25,T25="Capacidad",AI25,T25="Flujo",AI25,T25="Reducción",AI25,T25="Stock",AI25)</f>
        <v>16972</v>
      </c>
      <c r="AW25" s="334"/>
      <c r="AX25" s="172" t="s">
        <v>116</v>
      </c>
      <c r="AY25" s="131" t="s">
        <v>586</v>
      </c>
      <c r="AZ25" s="178"/>
      <c r="BA25" s="132"/>
      <c r="BB25" s="179"/>
      <c r="BC25" s="174"/>
      <c r="BD25" s="133"/>
    </row>
    <row r="26" spans="1:56" ht="183.6" x14ac:dyDescent="0.3">
      <c r="A26" s="316"/>
      <c r="B26" s="316"/>
      <c r="C26" s="316"/>
      <c r="D26" s="316"/>
      <c r="E26" s="316"/>
      <c r="F26" s="316"/>
      <c r="G26" s="316"/>
      <c r="H26" s="350"/>
      <c r="I26" s="316"/>
      <c r="J26" s="353"/>
      <c r="K26" s="321"/>
      <c r="L26" s="356"/>
      <c r="M26" s="356"/>
      <c r="N26" s="348"/>
      <c r="O26" s="348"/>
      <c r="P26" s="348"/>
      <c r="Q26" s="313"/>
      <c r="R26" s="8" t="s">
        <v>125</v>
      </c>
      <c r="S26" s="8" t="s">
        <v>125</v>
      </c>
      <c r="T26" s="8" t="s">
        <v>70</v>
      </c>
      <c r="U26" s="44">
        <v>651</v>
      </c>
      <c r="V26" s="10">
        <f t="shared" si="8"/>
        <v>809</v>
      </c>
      <c r="W26" s="45" t="s">
        <v>126</v>
      </c>
      <c r="X26" s="45" t="s">
        <v>127</v>
      </c>
      <c r="Y26" s="47">
        <v>800</v>
      </c>
      <c r="Z26" s="13">
        <v>809</v>
      </c>
      <c r="AA26" s="47">
        <v>800</v>
      </c>
      <c r="AB26" s="47">
        <v>880</v>
      </c>
      <c r="AC26" s="114">
        <v>800</v>
      </c>
      <c r="AD26" s="44">
        <v>206</v>
      </c>
      <c r="AE26" s="114"/>
      <c r="AF26" s="139"/>
      <c r="AG26" s="114"/>
      <c r="AH26" s="114"/>
      <c r="AI26" s="10">
        <f t="shared" si="6"/>
        <v>206</v>
      </c>
      <c r="AJ26" s="44"/>
      <c r="AK26" s="44">
        <v>800</v>
      </c>
      <c r="AL26" s="44"/>
      <c r="AM26" s="175" t="s">
        <v>589</v>
      </c>
      <c r="AN26" s="175" t="s">
        <v>588</v>
      </c>
      <c r="AO26" s="176"/>
      <c r="AP26" s="176"/>
      <c r="AQ26" s="45"/>
      <c r="AR26" s="45"/>
      <c r="AS26" s="177"/>
      <c r="AT26" s="177"/>
      <c r="AU26" s="10">
        <f t="shared" si="5"/>
        <v>800</v>
      </c>
      <c r="AV26" s="10">
        <f>+_xlfn.IFS(T26="Acumulado",Z26+AI26+AJ26+AL26,T26="Capacidad",AI26,T26="Flujo",AI26,T26="Reducción",AI26,T26="Stock",AI26)</f>
        <v>206</v>
      </c>
      <c r="AW26" s="313"/>
      <c r="AX26" s="172" t="s">
        <v>116</v>
      </c>
      <c r="AY26" s="131" t="s">
        <v>586</v>
      </c>
      <c r="AZ26" s="132"/>
      <c r="BA26" s="132"/>
      <c r="BB26" s="179"/>
      <c r="BC26" s="174"/>
      <c r="BD26" s="133"/>
    </row>
    <row r="27" spans="1:56" ht="409.6" x14ac:dyDescent="0.3">
      <c r="A27" s="49" t="s">
        <v>128</v>
      </c>
      <c r="B27" s="49" t="s">
        <v>129</v>
      </c>
      <c r="C27" s="49" t="s">
        <v>31</v>
      </c>
      <c r="D27" s="49" t="s">
        <v>130</v>
      </c>
      <c r="E27" s="49" t="s">
        <v>131</v>
      </c>
      <c r="F27" s="49" t="s">
        <v>132</v>
      </c>
      <c r="G27" s="49" t="s">
        <v>35</v>
      </c>
      <c r="H27" s="49" t="s">
        <v>133</v>
      </c>
      <c r="I27" s="49" t="s">
        <v>94</v>
      </c>
      <c r="J27" s="18">
        <v>30908200346</v>
      </c>
      <c r="K27" s="18">
        <v>25199465325.68</v>
      </c>
      <c r="L27" s="50">
        <v>253814428549</v>
      </c>
      <c r="M27" s="51">
        <v>161670998977.28</v>
      </c>
      <c r="N27" s="52">
        <v>266648689436</v>
      </c>
      <c r="O27" s="52">
        <v>379498582</v>
      </c>
      <c r="P27" s="52" t="s">
        <v>590</v>
      </c>
      <c r="Q27" s="37" t="s">
        <v>591</v>
      </c>
      <c r="R27" s="37" t="s">
        <v>134</v>
      </c>
      <c r="S27" s="37" t="s">
        <v>135</v>
      </c>
      <c r="T27" s="53" t="s">
        <v>41</v>
      </c>
      <c r="U27" s="44">
        <v>0</v>
      </c>
      <c r="V27" s="10">
        <v>0</v>
      </c>
      <c r="W27" s="45" t="s">
        <v>136</v>
      </c>
      <c r="X27" s="45" t="s">
        <v>100</v>
      </c>
      <c r="Y27" s="47">
        <v>70000</v>
      </c>
      <c r="Z27" s="13">
        <v>47230</v>
      </c>
      <c r="AA27" s="47">
        <v>113925</v>
      </c>
      <c r="AB27" s="47">
        <v>133610</v>
      </c>
      <c r="AC27" s="114">
        <v>315592</v>
      </c>
      <c r="AD27" s="180">
        <v>10056</v>
      </c>
      <c r="AE27" s="114"/>
      <c r="AF27" s="142"/>
      <c r="AG27" s="114"/>
      <c r="AH27" s="114"/>
      <c r="AI27" s="10">
        <f>AD27+AE27+AG27+AH27</f>
        <v>10056</v>
      </c>
      <c r="AJ27" s="44">
        <v>0</v>
      </c>
      <c r="AK27" s="44">
        <v>94674</v>
      </c>
      <c r="AL27" s="44">
        <v>0</v>
      </c>
      <c r="AM27" s="180" t="s">
        <v>592</v>
      </c>
      <c r="AN27" s="180" t="s">
        <v>36</v>
      </c>
      <c r="AO27" s="176"/>
      <c r="AP27" s="45"/>
      <c r="AQ27" s="45"/>
      <c r="AR27" s="45"/>
      <c r="AS27" s="181"/>
      <c r="AT27" s="182"/>
      <c r="AU27" s="10">
        <f t="shared" si="5"/>
        <v>594191</v>
      </c>
      <c r="AV27" s="10">
        <f>Z27+AB27+AI27</f>
        <v>190896</v>
      </c>
      <c r="AW27" s="8" t="s">
        <v>137</v>
      </c>
      <c r="AX27" s="183" t="s">
        <v>137</v>
      </c>
      <c r="AY27" s="134" t="s">
        <v>593</v>
      </c>
      <c r="AZ27" s="132"/>
      <c r="BA27" s="132"/>
      <c r="BB27" s="395"/>
      <c r="BC27" s="184"/>
      <c r="BD27" s="133"/>
    </row>
    <row r="28" spans="1:56" ht="142.80000000000001" x14ac:dyDescent="0.3">
      <c r="A28" s="16" t="s">
        <v>29</v>
      </c>
      <c r="B28" s="16" t="s">
        <v>90</v>
      </c>
      <c r="C28" s="16" t="s">
        <v>31</v>
      </c>
      <c r="D28" s="16" t="s">
        <v>85</v>
      </c>
      <c r="E28" s="16" t="s">
        <v>138</v>
      </c>
      <c r="F28" s="16" t="s">
        <v>139</v>
      </c>
      <c r="G28" s="16" t="s">
        <v>35</v>
      </c>
      <c r="H28" s="16" t="s">
        <v>36</v>
      </c>
      <c r="I28" s="16" t="s">
        <v>94</v>
      </c>
      <c r="J28" s="54">
        <f>'[3]1. Iniciativas-PA (2)'!M16</f>
        <v>6050000000</v>
      </c>
      <c r="K28" s="54">
        <f>'[3]1. Iniciativas-PA (2)'!N16</f>
        <v>0</v>
      </c>
      <c r="L28" s="55">
        <v>12894700000</v>
      </c>
      <c r="M28" s="55">
        <v>11116188734</v>
      </c>
      <c r="N28" s="56">
        <v>10740639021</v>
      </c>
      <c r="O28" s="56">
        <v>120462117</v>
      </c>
      <c r="P28" s="56">
        <f>(N28*0.03)+N28</f>
        <v>11062858191.629999</v>
      </c>
      <c r="Q28" s="9" t="s">
        <v>578</v>
      </c>
      <c r="R28" s="9" t="s">
        <v>140</v>
      </c>
      <c r="S28" s="9" t="s">
        <v>141</v>
      </c>
      <c r="T28" s="9" t="s">
        <v>41</v>
      </c>
      <c r="U28" s="10">
        <v>0</v>
      </c>
      <c r="V28" s="10">
        <f t="shared" si="8"/>
        <v>835531</v>
      </c>
      <c r="W28" s="11" t="s">
        <v>142</v>
      </c>
      <c r="X28" s="11" t="s">
        <v>143</v>
      </c>
      <c r="Y28" s="12">
        <v>700000</v>
      </c>
      <c r="Z28" s="12">
        <v>835531</v>
      </c>
      <c r="AA28" s="12">
        <v>1100000</v>
      </c>
      <c r="AB28" s="12">
        <v>1136988</v>
      </c>
      <c r="AC28" s="21">
        <v>1400000</v>
      </c>
      <c r="AD28" s="21">
        <v>0</v>
      </c>
      <c r="AE28" s="163"/>
      <c r="AF28" s="142"/>
      <c r="AG28" s="21"/>
      <c r="AH28" s="163"/>
      <c r="AI28" s="10">
        <f t="shared" si="6"/>
        <v>0</v>
      </c>
      <c r="AJ28" s="10">
        <v>0</v>
      </c>
      <c r="AK28" s="10">
        <v>1000000</v>
      </c>
      <c r="AL28" s="10">
        <v>0</v>
      </c>
      <c r="AM28" s="10" t="s">
        <v>594</v>
      </c>
      <c r="AN28" s="10" t="s">
        <v>563</v>
      </c>
      <c r="AO28" s="128"/>
      <c r="AP28" s="128"/>
      <c r="AQ28" s="11"/>
      <c r="AR28" s="11"/>
      <c r="AS28" s="129"/>
      <c r="AT28" s="129"/>
      <c r="AU28" s="10">
        <f t="shared" si="5"/>
        <v>4200000</v>
      </c>
      <c r="AV28" s="10">
        <f>+_xlfn.IFS(T28="Acumulado",Z28+AB28+AI28+AJ28+AL28,T28="Capacidad",AI28,T28="Flujo",AI28,T28="Reducción",AI28,T28="Stock",AI28)</f>
        <v>1972519</v>
      </c>
      <c r="AW28" s="9" t="s">
        <v>97</v>
      </c>
      <c r="AX28" s="162" t="s">
        <v>97</v>
      </c>
      <c r="AY28" s="134" t="s">
        <v>595</v>
      </c>
      <c r="AZ28" s="132"/>
      <c r="BA28" s="132"/>
      <c r="BB28" s="395"/>
      <c r="BC28" s="184"/>
      <c r="BD28" s="133"/>
    </row>
    <row r="29" spans="1:56" ht="204" customHeight="1" x14ac:dyDescent="0.3">
      <c r="A29" s="314" t="s">
        <v>29</v>
      </c>
      <c r="B29" s="314" t="s">
        <v>144</v>
      </c>
      <c r="C29" s="314" t="s">
        <v>31</v>
      </c>
      <c r="D29" s="314" t="s">
        <v>107</v>
      </c>
      <c r="E29" s="314" t="s">
        <v>145</v>
      </c>
      <c r="F29" s="314" t="s">
        <v>146</v>
      </c>
      <c r="G29" s="314" t="s">
        <v>35</v>
      </c>
      <c r="H29" s="314" t="s">
        <v>147</v>
      </c>
      <c r="I29" s="314" t="s">
        <v>148</v>
      </c>
      <c r="J29" s="322">
        <v>6830016667</v>
      </c>
      <c r="K29" s="319">
        <v>6822825000</v>
      </c>
      <c r="L29" s="328">
        <v>18475011000</v>
      </c>
      <c r="M29" s="328">
        <v>17865138373</v>
      </c>
      <c r="N29" s="331">
        <v>15248656000</v>
      </c>
      <c r="O29" s="331">
        <v>43353750</v>
      </c>
      <c r="P29" s="331">
        <f>(N29*0.03)+N29</f>
        <v>15706115680</v>
      </c>
      <c r="Q29" s="312" t="s">
        <v>596</v>
      </c>
      <c r="R29" s="9" t="s">
        <v>149</v>
      </c>
      <c r="S29" s="9" t="s">
        <v>150</v>
      </c>
      <c r="T29" s="9" t="s">
        <v>50</v>
      </c>
      <c r="U29" s="9">
        <v>0</v>
      </c>
      <c r="V29" s="32">
        <v>1</v>
      </c>
      <c r="W29" s="57" t="s">
        <v>151</v>
      </c>
      <c r="X29" s="57" t="s">
        <v>152</v>
      </c>
      <c r="Y29" s="58">
        <v>1</v>
      </c>
      <c r="Z29" s="58">
        <v>1</v>
      </c>
      <c r="AA29" s="58">
        <v>1</v>
      </c>
      <c r="AB29" s="58">
        <v>1</v>
      </c>
      <c r="AC29" s="32">
        <v>1</v>
      </c>
      <c r="AD29" s="32">
        <v>1</v>
      </c>
      <c r="AE29" s="167"/>
      <c r="AF29" s="77"/>
      <c r="AG29" s="167"/>
      <c r="AH29" s="167"/>
      <c r="AI29" s="146">
        <f>AB29</f>
        <v>1</v>
      </c>
      <c r="AJ29" s="9">
        <v>0</v>
      </c>
      <c r="AK29" s="32">
        <v>1</v>
      </c>
      <c r="AL29" s="9">
        <v>0</v>
      </c>
      <c r="AM29" s="10" t="s">
        <v>597</v>
      </c>
      <c r="AN29" s="10" t="s">
        <v>598</v>
      </c>
      <c r="AO29" s="185"/>
      <c r="AP29" s="185"/>
      <c r="AQ29" s="59"/>
      <c r="AR29" s="185"/>
      <c r="AS29" s="186"/>
      <c r="AT29" s="186"/>
      <c r="AU29" s="38">
        <f>+_xlfn.IFS(T29="Acumulado",Y29+AA29+#REF!+AK29,T29="Capacidad",AK29,T29="Flujo",AK29,T29="Reducción",AK29,T29="Stock",AK29)</f>
        <v>1</v>
      </c>
      <c r="AV29" s="32">
        <f>+_xlfn.IFS(T29="Acumulado",Z29+AI29+AJ29+AL29,T29="Capacidad",AI29,T29="Flujo",AI29,T29="Reducción",AI29,T29="Stock",AI29)</f>
        <v>1</v>
      </c>
      <c r="AW29" s="312" t="s">
        <v>153</v>
      </c>
      <c r="AX29" s="187" t="s">
        <v>153</v>
      </c>
      <c r="AY29" s="131" t="s">
        <v>599</v>
      </c>
      <c r="AZ29" s="132"/>
      <c r="BA29" s="132"/>
      <c r="BB29" s="132"/>
      <c r="BC29" s="133"/>
      <c r="BD29" s="133"/>
    </row>
    <row r="30" spans="1:56" ht="142.94999999999999" customHeight="1" x14ac:dyDescent="0.3">
      <c r="A30" s="315"/>
      <c r="B30" s="315"/>
      <c r="C30" s="315"/>
      <c r="D30" s="315"/>
      <c r="E30" s="315"/>
      <c r="F30" s="315"/>
      <c r="G30" s="315"/>
      <c r="H30" s="315"/>
      <c r="I30" s="315"/>
      <c r="J30" s="323">
        <v>0</v>
      </c>
      <c r="K30" s="320"/>
      <c r="L30" s="329"/>
      <c r="M30" s="329"/>
      <c r="N30" s="332"/>
      <c r="O30" s="332"/>
      <c r="P30" s="332"/>
      <c r="Q30" s="334"/>
      <c r="R30" s="9" t="s">
        <v>154</v>
      </c>
      <c r="S30" s="9" t="s">
        <v>155</v>
      </c>
      <c r="T30" s="9" t="s">
        <v>41</v>
      </c>
      <c r="U30" s="10">
        <v>0</v>
      </c>
      <c r="V30" s="10">
        <f t="shared" ref="V30:V36" si="9">Z30</f>
        <v>1</v>
      </c>
      <c r="W30" s="11" t="s">
        <v>156</v>
      </c>
      <c r="X30" s="11" t="s">
        <v>157</v>
      </c>
      <c r="Y30" s="12">
        <v>1</v>
      </c>
      <c r="Z30" s="13">
        <v>1</v>
      </c>
      <c r="AA30" s="12">
        <v>1</v>
      </c>
      <c r="AB30" s="12">
        <v>1</v>
      </c>
      <c r="AC30" s="10">
        <v>0</v>
      </c>
      <c r="AD30" s="10">
        <v>0</v>
      </c>
      <c r="AE30" s="140"/>
      <c r="AF30" s="142"/>
      <c r="AG30" s="21"/>
      <c r="AH30" s="140"/>
      <c r="AI30" s="65">
        <f>AD30+AE30+AG30+AH30</f>
        <v>0</v>
      </c>
      <c r="AJ30" s="10">
        <v>0</v>
      </c>
      <c r="AK30" s="10">
        <v>1</v>
      </c>
      <c r="AL30" s="10">
        <v>0</v>
      </c>
      <c r="AM30" s="188" t="s">
        <v>600</v>
      </c>
      <c r="AN30" s="188" t="s">
        <v>600</v>
      </c>
      <c r="AO30" s="11"/>
      <c r="AP30" s="11"/>
      <c r="AQ30" s="11"/>
      <c r="AR30" s="11"/>
      <c r="AS30" s="129"/>
      <c r="AT30" s="186"/>
      <c r="AU30" s="10">
        <f>+_xlfn.IFS(T30="Acumulado",Y30+AA30+AC30+AK30,T30="Capacidad",AK30,T30="Flujo",AK30,T30="Reducción",AK30,T30="Stock",AK30)</f>
        <v>3</v>
      </c>
      <c r="AV30" s="10">
        <f>+_xlfn.IFS(T30="Acumulado",Z30+AB30+AI30+AJ30+AL30,T30="Capacidad",AI30,T30="Flujo",AI30,T30="Reducción",AI30,T30="Stock",AI30)</f>
        <v>2</v>
      </c>
      <c r="AW30" s="334"/>
      <c r="AX30" s="187" t="s">
        <v>153</v>
      </c>
      <c r="AY30" s="131" t="s">
        <v>599</v>
      </c>
      <c r="AZ30" s="132"/>
      <c r="BA30" s="132"/>
      <c r="BB30" s="132"/>
      <c r="BC30" s="133"/>
      <c r="BD30" s="133"/>
    </row>
    <row r="31" spans="1:56" ht="142.94999999999999" customHeight="1" x14ac:dyDescent="0.3">
      <c r="A31" s="315"/>
      <c r="B31" s="315"/>
      <c r="C31" s="315"/>
      <c r="D31" s="315"/>
      <c r="E31" s="315"/>
      <c r="F31" s="315"/>
      <c r="G31" s="315"/>
      <c r="H31" s="315"/>
      <c r="I31" s="315"/>
      <c r="J31" s="323"/>
      <c r="K31" s="320"/>
      <c r="L31" s="329"/>
      <c r="M31" s="329"/>
      <c r="N31" s="332"/>
      <c r="O31" s="332"/>
      <c r="P31" s="332"/>
      <c r="Q31" s="334"/>
      <c r="R31" s="9" t="s">
        <v>158</v>
      </c>
      <c r="S31" s="9" t="s">
        <v>159</v>
      </c>
      <c r="T31" s="9" t="s">
        <v>41</v>
      </c>
      <c r="U31" s="10">
        <v>0</v>
      </c>
      <c r="V31" s="10">
        <v>2</v>
      </c>
      <c r="W31" s="11" t="s">
        <v>160</v>
      </c>
      <c r="X31" s="11" t="s">
        <v>161</v>
      </c>
      <c r="Y31" s="12">
        <v>2</v>
      </c>
      <c r="Z31" s="13">
        <v>2</v>
      </c>
      <c r="AA31" s="12">
        <v>2</v>
      </c>
      <c r="AB31" s="12">
        <v>2</v>
      </c>
      <c r="AC31" s="10">
        <v>2</v>
      </c>
      <c r="AD31" s="10">
        <v>0</v>
      </c>
      <c r="AE31" s="21"/>
      <c r="AF31" s="189"/>
      <c r="AG31" s="21"/>
      <c r="AH31" s="21"/>
      <c r="AI31" s="65">
        <f>AD31+AE31+AG31+AH31</f>
        <v>0</v>
      </c>
      <c r="AJ31" s="10"/>
      <c r="AK31" s="10">
        <v>3</v>
      </c>
      <c r="AL31" s="10"/>
      <c r="AM31" s="10" t="s">
        <v>601</v>
      </c>
      <c r="AN31" s="10" t="s">
        <v>598</v>
      </c>
      <c r="AO31" s="190"/>
      <c r="AP31" s="11"/>
      <c r="AQ31" s="191"/>
      <c r="AR31" s="192"/>
      <c r="AS31" s="129"/>
      <c r="AT31" s="186"/>
      <c r="AU31" s="10">
        <f>+_xlfn.IFS(T31="Acumulado",Y31+AA31+AC31+AK31,T31="Capacidad",AK31,T31="Flujo",AK31,T31="Reducción",AK31,T31="Stock",AK31)</f>
        <v>9</v>
      </c>
      <c r="AV31" s="10">
        <f>+_xlfn.IFS(T31="Acumulado",Z31+AB31+AI31+AJ31+AL31,T31="Capacidad",AI31,T31="Flujo",AI31,T31="Reducción",AI31,T31="Stock",AI31)</f>
        <v>4</v>
      </c>
      <c r="AW31" s="334"/>
      <c r="AX31" s="187" t="s">
        <v>153</v>
      </c>
      <c r="AY31" s="131" t="s">
        <v>599</v>
      </c>
      <c r="AZ31" s="132"/>
      <c r="BA31" s="132"/>
      <c r="BB31" s="132"/>
      <c r="BC31" s="133"/>
      <c r="BD31" s="133"/>
    </row>
    <row r="32" spans="1:56" ht="142.94999999999999" customHeight="1" x14ac:dyDescent="0.3">
      <c r="A32" s="315"/>
      <c r="B32" s="315"/>
      <c r="C32" s="315"/>
      <c r="D32" s="315"/>
      <c r="E32" s="315"/>
      <c r="F32" s="315"/>
      <c r="G32" s="315"/>
      <c r="H32" s="315"/>
      <c r="I32" s="315"/>
      <c r="J32" s="323"/>
      <c r="K32" s="320"/>
      <c r="L32" s="329"/>
      <c r="M32" s="329"/>
      <c r="N32" s="332"/>
      <c r="O32" s="332"/>
      <c r="P32" s="332"/>
      <c r="Q32" s="334"/>
      <c r="R32" s="9" t="s">
        <v>162</v>
      </c>
      <c r="S32" s="9" t="s">
        <v>163</v>
      </c>
      <c r="T32" s="9" t="s">
        <v>41</v>
      </c>
      <c r="U32" s="10">
        <v>0</v>
      </c>
      <c r="V32" s="10">
        <v>0</v>
      </c>
      <c r="W32" s="11"/>
      <c r="X32" s="11"/>
      <c r="Y32" s="13"/>
      <c r="Z32" s="13"/>
      <c r="AA32" s="12">
        <v>1400</v>
      </c>
      <c r="AB32" s="12">
        <v>11000</v>
      </c>
      <c r="AC32" s="10">
        <v>600</v>
      </c>
      <c r="AD32" s="10">
        <v>110</v>
      </c>
      <c r="AE32" s="21"/>
      <c r="AF32" s="189"/>
      <c r="AG32" s="21"/>
      <c r="AH32" s="21"/>
      <c r="AI32" s="65">
        <f>AH32</f>
        <v>0</v>
      </c>
      <c r="AJ32" s="10"/>
      <c r="AK32" s="10">
        <v>1600</v>
      </c>
      <c r="AL32" s="10"/>
      <c r="AM32" s="10" t="s">
        <v>602</v>
      </c>
      <c r="AN32" s="10" t="s">
        <v>598</v>
      </c>
      <c r="AO32" s="190"/>
      <c r="AP32" s="11"/>
      <c r="AQ32" s="11"/>
      <c r="AR32" s="11"/>
      <c r="AS32" s="129"/>
      <c r="AT32" s="186"/>
      <c r="AU32" s="10">
        <f>+_xlfn.IFS(T32="Acumulado",Y32+AA32+AC32+AK32,T32="Capacidad",AK32,T32="Flujo",AK32,T32="Reducción",AK32,T32="Stock",AK32)</f>
        <v>3600</v>
      </c>
      <c r="AV32" s="10">
        <f>+_xlfn.IFS(T32="Acumulado",Z32+AB32+AI32+AJ32+AL32,T32="Capacidad",AI32,T32="Flujo",AI32,T32="Reducción",AI32,T32="Stock",AI32)</f>
        <v>11000</v>
      </c>
      <c r="AW32" s="334"/>
      <c r="AX32" s="187" t="s">
        <v>153</v>
      </c>
      <c r="AY32" s="131" t="s">
        <v>599</v>
      </c>
      <c r="AZ32" s="132"/>
      <c r="BA32" s="132"/>
      <c r="BB32" s="132"/>
      <c r="BC32" s="133"/>
      <c r="BD32" s="133"/>
    </row>
    <row r="33" spans="1:56" ht="183.6" x14ac:dyDescent="0.3">
      <c r="A33" s="316"/>
      <c r="B33" s="316"/>
      <c r="C33" s="316"/>
      <c r="D33" s="316"/>
      <c r="E33" s="316"/>
      <c r="F33" s="316"/>
      <c r="G33" s="316"/>
      <c r="H33" s="316"/>
      <c r="I33" s="316"/>
      <c r="J33" s="324">
        <v>0</v>
      </c>
      <c r="K33" s="321"/>
      <c r="L33" s="330"/>
      <c r="M33" s="330"/>
      <c r="N33" s="333"/>
      <c r="O33" s="333"/>
      <c r="P33" s="333"/>
      <c r="Q33" s="313"/>
      <c r="R33" s="9" t="s">
        <v>162</v>
      </c>
      <c r="S33" s="9" t="s">
        <v>164</v>
      </c>
      <c r="T33" s="9" t="s">
        <v>50</v>
      </c>
      <c r="U33" s="9">
        <v>0</v>
      </c>
      <c r="V33" s="9">
        <f t="shared" si="9"/>
        <v>1</v>
      </c>
      <c r="W33" s="59" t="s">
        <v>165</v>
      </c>
      <c r="X33" s="59" t="s">
        <v>166</v>
      </c>
      <c r="Y33" s="58">
        <v>1</v>
      </c>
      <c r="Z33" s="58">
        <v>1</v>
      </c>
      <c r="AA33" s="58">
        <v>1</v>
      </c>
      <c r="AB33" s="58">
        <v>1</v>
      </c>
      <c r="AC33" s="32">
        <v>1</v>
      </c>
      <c r="AD33" s="32">
        <v>1</v>
      </c>
      <c r="AE33" s="167"/>
      <c r="AF33" s="142"/>
      <c r="AG33" s="167"/>
      <c r="AH33" s="167"/>
      <c r="AI33" s="146">
        <f>AB33</f>
        <v>1</v>
      </c>
      <c r="AJ33" s="9">
        <v>0</v>
      </c>
      <c r="AK33" s="32">
        <v>1</v>
      </c>
      <c r="AL33" s="9">
        <v>0</v>
      </c>
      <c r="AM33" s="83" t="s">
        <v>603</v>
      </c>
      <c r="AN33" s="10" t="s">
        <v>598</v>
      </c>
      <c r="AO33" s="193"/>
      <c r="AP33" s="59"/>
      <c r="AQ33" s="194"/>
      <c r="AR33" s="195"/>
      <c r="AS33" s="186"/>
      <c r="AT33" s="186"/>
      <c r="AU33" s="38">
        <f>+_xlfn.IFS(T33="Acumulado",Y33+AA33+#REF!+AK33,T33="Capacidad",AK33,T33="Flujo",AK33,T33="Reducción",AK33,T33="Stock",AK33)</f>
        <v>1</v>
      </c>
      <c r="AV33" s="32">
        <f>+_xlfn.IFS(T33="Acumulado",Z33+AI33+AJ33+AL33,T33="Capacidad",AI33,T33="Flujo",AI33,T33="Reducción",AI33,T33="Stock",AI33)</f>
        <v>1</v>
      </c>
      <c r="AW33" s="334"/>
      <c r="AX33" s="187" t="s">
        <v>153</v>
      </c>
      <c r="AY33" s="131" t="s">
        <v>599</v>
      </c>
      <c r="AZ33" s="132"/>
      <c r="BA33" s="132"/>
      <c r="BB33" s="132"/>
      <c r="BC33" s="133"/>
      <c r="BD33" s="133"/>
    </row>
    <row r="34" spans="1:56" ht="408" customHeight="1" x14ac:dyDescent="0.3">
      <c r="A34" s="314" t="s">
        <v>29</v>
      </c>
      <c r="B34" s="314" t="s">
        <v>144</v>
      </c>
      <c r="C34" s="314" t="s">
        <v>31</v>
      </c>
      <c r="D34" s="314" t="s">
        <v>107</v>
      </c>
      <c r="E34" s="314" t="s">
        <v>167</v>
      </c>
      <c r="F34" s="314" t="s">
        <v>168</v>
      </c>
      <c r="G34" s="314" t="s">
        <v>35</v>
      </c>
      <c r="H34" s="314" t="s">
        <v>147</v>
      </c>
      <c r="I34" s="314" t="s">
        <v>148</v>
      </c>
      <c r="J34" s="322">
        <v>8669983333</v>
      </c>
      <c r="K34" s="319">
        <v>7979983453.3400002</v>
      </c>
      <c r="L34" s="328">
        <v>1024989000</v>
      </c>
      <c r="M34" s="328">
        <v>1024989000</v>
      </c>
      <c r="N34" s="331">
        <v>600000000</v>
      </c>
      <c r="O34" s="331">
        <v>0</v>
      </c>
      <c r="P34" s="331">
        <f>(N34*0.03)+N34</f>
        <v>618000000</v>
      </c>
      <c r="Q34" s="312" t="s">
        <v>596</v>
      </c>
      <c r="R34" s="9" t="s">
        <v>169</v>
      </c>
      <c r="S34" s="9" t="s">
        <v>170</v>
      </c>
      <c r="T34" s="9" t="s">
        <v>41</v>
      </c>
      <c r="U34" s="10">
        <v>0</v>
      </c>
      <c r="V34" s="10">
        <f t="shared" si="9"/>
        <v>1</v>
      </c>
      <c r="W34" s="11" t="s">
        <v>171</v>
      </c>
      <c r="X34" s="11" t="s">
        <v>172</v>
      </c>
      <c r="Y34" s="12">
        <v>1800</v>
      </c>
      <c r="Z34" s="13">
        <v>1</v>
      </c>
      <c r="AA34" s="12">
        <v>3000</v>
      </c>
      <c r="AB34" s="12">
        <v>3000</v>
      </c>
      <c r="AC34" s="10">
        <v>300</v>
      </c>
      <c r="AD34" s="10">
        <v>0</v>
      </c>
      <c r="AE34" s="21"/>
      <c r="AF34" s="142"/>
      <c r="AG34" s="21"/>
      <c r="AH34" s="21"/>
      <c r="AI34" s="10">
        <f t="shared" ref="AI34:AI42" si="10">AD34+AE34+AG34+AH34</f>
        <v>0</v>
      </c>
      <c r="AJ34" s="10">
        <v>0</v>
      </c>
      <c r="AK34" s="10">
        <v>3900</v>
      </c>
      <c r="AL34" s="10">
        <v>0</v>
      </c>
      <c r="AM34" s="10" t="s">
        <v>604</v>
      </c>
      <c r="AN34" s="10" t="s">
        <v>598</v>
      </c>
      <c r="AO34" s="11"/>
      <c r="AP34" s="11"/>
      <c r="AQ34" s="11"/>
      <c r="AR34" s="11"/>
      <c r="AS34" s="129"/>
      <c r="AT34" s="186"/>
      <c r="AU34" s="10">
        <f t="shared" ref="AU34:AU43" si="11">+_xlfn.IFS(T34="Acumulado",Y34+AA34+AC34+AK34,T34="Capacidad",AK34,T34="Flujo",AK34,T34="Reducción",AK34,T34="Stock",AK34)</f>
        <v>9000</v>
      </c>
      <c r="AV34" s="10">
        <f>+_xlfn.IFS(T34="Acumulado",Z34+AB34+AI34+AJ34+AL34,T34="Capacidad",AI34,T34="Flujo",AI34,T34="Reducción",AI34,T34="Stock",AI34)</f>
        <v>3001</v>
      </c>
      <c r="AW34" s="334"/>
      <c r="AX34" s="187" t="s">
        <v>153</v>
      </c>
      <c r="AY34" s="196" t="s">
        <v>605</v>
      </c>
      <c r="AZ34" s="132"/>
      <c r="BA34" s="132"/>
      <c r="BB34" s="132"/>
      <c r="BC34" s="133"/>
      <c r="BD34" s="133"/>
    </row>
    <row r="35" spans="1:56" hidden="1" x14ac:dyDescent="0.3">
      <c r="A35" s="316"/>
      <c r="B35" s="316"/>
      <c r="C35" s="316"/>
      <c r="D35" s="316"/>
      <c r="E35" s="316"/>
      <c r="F35" s="316"/>
      <c r="G35" s="316"/>
      <c r="H35" s="316"/>
      <c r="I35" s="316"/>
      <c r="J35" s="323"/>
      <c r="K35" s="321"/>
      <c r="L35" s="330"/>
      <c r="M35" s="330"/>
      <c r="N35" s="333"/>
      <c r="O35" s="333"/>
      <c r="P35" s="333"/>
      <c r="Q35" s="313"/>
      <c r="R35" s="60"/>
      <c r="S35" s="60"/>
      <c r="T35" s="60"/>
      <c r="U35" s="61"/>
      <c r="V35" s="61"/>
      <c r="W35" s="11"/>
      <c r="X35" s="11"/>
      <c r="Y35" s="62"/>
      <c r="Z35" s="63"/>
      <c r="AA35" s="12"/>
      <c r="AB35" s="12"/>
      <c r="AC35" s="21"/>
      <c r="AD35" s="21"/>
      <c r="AE35" s="21"/>
      <c r="AF35" s="189"/>
      <c r="AG35" s="21"/>
      <c r="AH35" s="21"/>
      <c r="AI35" s="10"/>
      <c r="AJ35" s="10"/>
      <c r="AK35" s="10"/>
      <c r="AL35" s="10"/>
      <c r="AM35" s="10"/>
      <c r="AN35" s="10"/>
      <c r="AO35" s="11"/>
      <c r="AP35" s="11"/>
      <c r="AQ35" s="129"/>
      <c r="AR35" s="129"/>
      <c r="AS35" s="61"/>
      <c r="AT35" s="61"/>
      <c r="AU35" s="10" t="e">
        <f t="shared" si="11"/>
        <v>#N/A</v>
      </c>
      <c r="AV35" s="61"/>
      <c r="AW35" s="313"/>
      <c r="AX35" s="60"/>
      <c r="AY35" s="197"/>
      <c r="AZ35" s="132"/>
      <c r="BA35" s="132"/>
      <c r="BB35" s="132"/>
      <c r="BC35" s="133"/>
      <c r="BD35" s="133"/>
    </row>
    <row r="36" spans="1:56" ht="204" customHeight="1" x14ac:dyDescent="0.3">
      <c r="A36" s="314" t="s">
        <v>29</v>
      </c>
      <c r="B36" s="314" t="s">
        <v>30</v>
      </c>
      <c r="C36" s="314" t="s">
        <v>31</v>
      </c>
      <c r="D36" s="314" t="s">
        <v>32</v>
      </c>
      <c r="E36" s="314" t="s">
        <v>176</v>
      </c>
      <c r="F36" s="314" t="s">
        <v>177</v>
      </c>
      <c r="G36" s="391" t="s">
        <v>35</v>
      </c>
      <c r="H36" s="393" t="s">
        <v>36</v>
      </c>
      <c r="I36" s="393" t="s">
        <v>178</v>
      </c>
      <c r="J36" s="363">
        <v>104400000</v>
      </c>
      <c r="K36" s="363">
        <v>104400000</v>
      </c>
      <c r="L36" s="387">
        <v>100552000</v>
      </c>
      <c r="M36" s="387">
        <v>97469067</v>
      </c>
      <c r="N36" s="389">
        <v>315000000</v>
      </c>
      <c r="O36" s="389">
        <v>0</v>
      </c>
      <c r="P36" s="389">
        <f>(N36*0.03)+N36</f>
        <v>324450000</v>
      </c>
      <c r="Q36" s="312" t="s">
        <v>550</v>
      </c>
      <c r="R36" s="312" t="s">
        <v>179</v>
      </c>
      <c r="S36" s="9" t="s">
        <v>180</v>
      </c>
      <c r="T36" s="9" t="s">
        <v>41</v>
      </c>
      <c r="U36" s="10" t="s">
        <v>36</v>
      </c>
      <c r="V36" s="10">
        <f t="shared" si="9"/>
        <v>4</v>
      </c>
      <c r="W36" s="11" t="s">
        <v>181</v>
      </c>
      <c r="X36" s="11" t="s">
        <v>182</v>
      </c>
      <c r="Y36" s="13">
        <v>4</v>
      </c>
      <c r="Z36" s="13">
        <v>4</v>
      </c>
      <c r="AA36" s="12">
        <v>1</v>
      </c>
      <c r="AB36" s="12">
        <v>1</v>
      </c>
      <c r="AC36" s="21">
        <v>1</v>
      </c>
      <c r="AD36" s="140">
        <v>0.25</v>
      </c>
      <c r="AE36" s="140"/>
      <c r="AF36" s="189"/>
      <c r="AG36" s="140"/>
      <c r="AH36" s="140"/>
      <c r="AI36" s="65">
        <f t="shared" si="10"/>
        <v>0.25</v>
      </c>
      <c r="AJ36" s="10">
        <v>0</v>
      </c>
      <c r="AK36" s="10">
        <v>1</v>
      </c>
      <c r="AL36" s="10">
        <v>0</v>
      </c>
      <c r="AM36" s="10" t="s">
        <v>606</v>
      </c>
      <c r="AN36" s="10" t="s">
        <v>607</v>
      </c>
      <c r="AO36" s="128"/>
      <c r="AP36" s="128"/>
      <c r="AQ36" s="11"/>
      <c r="AR36" s="11"/>
      <c r="AS36" s="129"/>
      <c r="AT36" s="129"/>
      <c r="AU36" s="10">
        <f t="shared" si="11"/>
        <v>7</v>
      </c>
      <c r="AV36" s="65">
        <f t="shared" ref="AV36:AV42" si="12">+_xlfn.IFS(T36="Acumulado",Z36+AB36+AI36+AJ36+AL36,T36="Capacidad",AI36,T36="Flujo",AI36,T36="Reducción",AI36,T36="Stock",AI36)</f>
        <v>5.25</v>
      </c>
      <c r="AW36" s="312" t="s">
        <v>44</v>
      </c>
      <c r="AX36" s="130" t="s">
        <v>44</v>
      </c>
      <c r="AY36" s="131" t="s">
        <v>608</v>
      </c>
      <c r="AZ36" s="132"/>
      <c r="BA36" s="132"/>
      <c r="BB36" s="132"/>
      <c r="BC36" s="133"/>
      <c r="BD36" s="133"/>
    </row>
    <row r="37" spans="1:56" ht="142.80000000000001" x14ac:dyDescent="0.3">
      <c r="A37" s="316"/>
      <c r="B37" s="316"/>
      <c r="C37" s="316"/>
      <c r="D37" s="316"/>
      <c r="E37" s="316"/>
      <c r="F37" s="316"/>
      <c r="G37" s="392"/>
      <c r="H37" s="394"/>
      <c r="I37" s="394"/>
      <c r="J37" s="364"/>
      <c r="K37" s="364"/>
      <c r="L37" s="388"/>
      <c r="M37" s="388"/>
      <c r="N37" s="390"/>
      <c r="O37" s="390"/>
      <c r="P37" s="390"/>
      <c r="Q37" s="313"/>
      <c r="R37" s="313"/>
      <c r="S37" s="9" t="s">
        <v>173</v>
      </c>
      <c r="T37" s="9" t="s">
        <v>41</v>
      </c>
      <c r="U37" s="10" t="s">
        <v>36</v>
      </c>
      <c r="V37" s="10"/>
      <c r="W37" s="11" t="s">
        <v>174</v>
      </c>
      <c r="X37" s="11" t="s">
        <v>175</v>
      </c>
      <c r="Y37" s="64"/>
      <c r="Z37" s="13"/>
      <c r="AA37" s="12">
        <v>228</v>
      </c>
      <c r="AB37" s="12">
        <v>284</v>
      </c>
      <c r="AC37" s="21">
        <v>255</v>
      </c>
      <c r="AD37" s="21">
        <v>19</v>
      </c>
      <c r="AE37" s="21"/>
      <c r="AF37" s="139"/>
      <c r="AG37" s="21"/>
      <c r="AH37" s="21"/>
      <c r="AI37" s="10">
        <f>AD37</f>
        <v>19</v>
      </c>
      <c r="AJ37" s="10"/>
      <c r="AK37" s="10">
        <v>254</v>
      </c>
      <c r="AL37" s="10"/>
      <c r="AM37" s="10" t="s">
        <v>609</v>
      </c>
      <c r="AN37" s="10" t="s">
        <v>610</v>
      </c>
      <c r="AO37" s="11"/>
      <c r="AP37" s="11"/>
      <c r="AQ37" s="129"/>
      <c r="AR37" s="129"/>
      <c r="AS37" s="61"/>
      <c r="AT37" s="61"/>
      <c r="AU37" s="10">
        <f t="shared" si="11"/>
        <v>737</v>
      </c>
      <c r="AV37" s="10">
        <f t="shared" si="12"/>
        <v>303</v>
      </c>
      <c r="AW37" s="313"/>
      <c r="AX37" s="130" t="s">
        <v>44</v>
      </c>
      <c r="AY37" s="131" t="s">
        <v>608</v>
      </c>
      <c r="AZ37" s="132"/>
      <c r="BA37" s="132"/>
      <c r="BB37" s="132"/>
      <c r="BC37" s="133"/>
      <c r="BD37" s="133"/>
    </row>
    <row r="38" spans="1:56" ht="163.19999999999999" customHeight="1" x14ac:dyDescent="0.3">
      <c r="A38" s="314" t="s">
        <v>29</v>
      </c>
      <c r="B38" s="314" t="s">
        <v>183</v>
      </c>
      <c r="C38" s="314" t="s">
        <v>31</v>
      </c>
      <c r="D38" s="314" t="s">
        <v>32</v>
      </c>
      <c r="E38" s="314" t="s">
        <v>184</v>
      </c>
      <c r="F38" s="314" t="s">
        <v>185</v>
      </c>
      <c r="G38" s="314" t="s">
        <v>35</v>
      </c>
      <c r="H38" s="314" t="s">
        <v>56</v>
      </c>
      <c r="I38" s="314" t="s">
        <v>186</v>
      </c>
      <c r="J38" s="361">
        <v>22806409871</v>
      </c>
      <c r="K38" s="363">
        <v>21873315486.869999</v>
      </c>
      <c r="L38" s="365">
        <v>18314438981</v>
      </c>
      <c r="M38" s="384">
        <v>13546928214.200001</v>
      </c>
      <c r="N38" s="310">
        <v>16186923506</v>
      </c>
      <c r="O38" s="310">
        <v>246084947</v>
      </c>
      <c r="P38" s="310">
        <f>(N38*0.03)+N38</f>
        <v>16672531211.18</v>
      </c>
      <c r="Q38" s="312" t="s">
        <v>611</v>
      </c>
      <c r="R38" s="9" t="s">
        <v>187</v>
      </c>
      <c r="S38" s="9" t="s">
        <v>188</v>
      </c>
      <c r="T38" s="9" t="s">
        <v>41</v>
      </c>
      <c r="U38" s="10">
        <v>12</v>
      </c>
      <c r="V38" s="10">
        <v>12</v>
      </c>
      <c r="W38" s="59" t="s">
        <v>189</v>
      </c>
      <c r="X38" s="59" t="s">
        <v>190</v>
      </c>
      <c r="Y38" s="12">
        <v>4</v>
      </c>
      <c r="Z38" s="13">
        <v>4</v>
      </c>
      <c r="AA38" s="12">
        <v>4</v>
      </c>
      <c r="AB38" s="12">
        <v>4</v>
      </c>
      <c r="AC38" s="21">
        <v>4</v>
      </c>
      <c r="AD38" s="10">
        <v>1</v>
      </c>
      <c r="AE38" s="21"/>
      <c r="AF38" s="189"/>
      <c r="AG38" s="21"/>
      <c r="AH38" s="21"/>
      <c r="AI38" s="198">
        <f t="shared" si="10"/>
        <v>1</v>
      </c>
      <c r="AJ38" s="10">
        <v>0</v>
      </c>
      <c r="AK38" s="10">
        <v>4</v>
      </c>
      <c r="AL38" s="10">
        <v>0</v>
      </c>
      <c r="AM38" s="10" t="s">
        <v>612</v>
      </c>
      <c r="AN38" s="10" t="s">
        <v>613</v>
      </c>
      <c r="AO38" s="128"/>
      <c r="AP38" s="11"/>
      <c r="AQ38" s="11"/>
      <c r="AR38" s="11"/>
      <c r="AS38" s="129"/>
      <c r="AT38" s="129"/>
      <c r="AU38" s="10">
        <f t="shared" si="11"/>
        <v>16</v>
      </c>
      <c r="AV38" s="10">
        <f t="shared" si="12"/>
        <v>9</v>
      </c>
      <c r="AW38" s="312" t="s">
        <v>191</v>
      </c>
      <c r="AX38" s="199" t="s">
        <v>614</v>
      </c>
      <c r="AY38" s="131" t="s">
        <v>615</v>
      </c>
      <c r="AZ38" s="132"/>
      <c r="BA38" s="132"/>
      <c r="BB38" s="132"/>
      <c r="BC38" s="133"/>
      <c r="BD38" s="133"/>
    </row>
    <row r="39" spans="1:56" ht="163.19999999999999" customHeight="1" x14ac:dyDescent="0.3">
      <c r="A39" s="315"/>
      <c r="B39" s="315"/>
      <c r="C39" s="315"/>
      <c r="D39" s="315"/>
      <c r="E39" s="315"/>
      <c r="F39" s="315"/>
      <c r="G39" s="315"/>
      <c r="H39" s="315"/>
      <c r="I39" s="315"/>
      <c r="J39" s="369"/>
      <c r="K39" s="370"/>
      <c r="L39" s="367"/>
      <c r="M39" s="385"/>
      <c r="N39" s="368"/>
      <c r="O39" s="368"/>
      <c r="P39" s="368"/>
      <c r="Q39" s="334"/>
      <c r="R39" s="162" t="s">
        <v>192</v>
      </c>
      <c r="S39" s="9" t="s">
        <v>193</v>
      </c>
      <c r="T39" s="9" t="s">
        <v>41</v>
      </c>
      <c r="U39" s="10"/>
      <c r="V39" s="10"/>
      <c r="W39" s="59" t="s">
        <v>194</v>
      </c>
      <c r="X39" s="59" t="s">
        <v>195</v>
      </c>
      <c r="Y39" s="12"/>
      <c r="Z39" s="13"/>
      <c r="AA39" s="12">
        <v>7800</v>
      </c>
      <c r="AB39" s="12">
        <v>7777</v>
      </c>
      <c r="AC39" s="21">
        <v>7900</v>
      </c>
      <c r="AD39" s="10">
        <v>1494</v>
      </c>
      <c r="AE39" s="21"/>
      <c r="AF39" s="189"/>
      <c r="AG39" s="21"/>
      <c r="AH39" s="21"/>
      <c r="AI39" s="198">
        <f t="shared" si="10"/>
        <v>1494</v>
      </c>
      <c r="AJ39" s="10"/>
      <c r="AK39" s="10">
        <v>8000</v>
      </c>
      <c r="AL39" s="10"/>
      <c r="AM39" s="10" t="s">
        <v>616</v>
      </c>
      <c r="AN39" s="10" t="s">
        <v>613</v>
      </c>
      <c r="AO39" s="128"/>
      <c r="AP39" s="11"/>
      <c r="AQ39" s="11"/>
      <c r="AR39" s="11"/>
      <c r="AS39" s="129"/>
      <c r="AT39" s="129"/>
      <c r="AU39" s="10">
        <f t="shared" si="11"/>
        <v>23700</v>
      </c>
      <c r="AV39" s="10">
        <f t="shared" si="12"/>
        <v>9271</v>
      </c>
      <c r="AW39" s="334"/>
      <c r="AX39" s="199" t="s">
        <v>614</v>
      </c>
      <c r="AY39" s="131" t="s">
        <v>615</v>
      </c>
      <c r="AZ39" s="132"/>
      <c r="BA39" s="132"/>
      <c r="BB39" s="132"/>
      <c r="BC39" s="200"/>
      <c r="BD39" s="133"/>
    </row>
    <row r="40" spans="1:56" ht="326.39999999999998" x14ac:dyDescent="0.3">
      <c r="A40" s="315"/>
      <c r="B40" s="315"/>
      <c r="C40" s="315"/>
      <c r="D40" s="315"/>
      <c r="E40" s="315"/>
      <c r="F40" s="315"/>
      <c r="G40" s="315"/>
      <c r="H40" s="315"/>
      <c r="I40" s="315"/>
      <c r="J40" s="369">
        <v>0</v>
      </c>
      <c r="K40" s="370"/>
      <c r="L40" s="367"/>
      <c r="M40" s="385"/>
      <c r="N40" s="368"/>
      <c r="O40" s="368"/>
      <c r="P40" s="368"/>
      <c r="Q40" s="334"/>
      <c r="R40" s="9" t="s">
        <v>196</v>
      </c>
      <c r="S40" s="9" t="s">
        <v>197</v>
      </c>
      <c r="T40" s="9" t="s">
        <v>41</v>
      </c>
      <c r="U40" s="10">
        <v>0</v>
      </c>
      <c r="V40" s="10">
        <f t="shared" ref="V40" si="13">Z40</f>
        <v>1</v>
      </c>
      <c r="W40" s="59" t="s">
        <v>198</v>
      </c>
      <c r="X40" s="59" t="s">
        <v>199</v>
      </c>
      <c r="Y40" s="12">
        <v>1</v>
      </c>
      <c r="Z40" s="13">
        <v>1</v>
      </c>
      <c r="AA40" s="12">
        <v>1</v>
      </c>
      <c r="AB40" s="12">
        <v>1</v>
      </c>
      <c r="AC40" s="21">
        <v>2</v>
      </c>
      <c r="AD40" s="10">
        <v>2</v>
      </c>
      <c r="AE40" s="21"/>
      <c r="AF40" s="189"/>
      <c r="AG40" s="21"/>
      <c r="AH40" s="21"/>
      <c r="AI40" s="198">
        <f t="shared" si="10"/>
        <v>2</v>
      </c>
      <c r="AJ40" s="10">
        <v>0</v>
      </c>
      <c r="AK40" s="10">
        <v>1</v>
      </c>
      <c r="AL40" s="10">
        <v>0</v>
      </c>
      <c r="AM40" s="10" t="s">
        <v>617</v>
      </c>
      <c r="AN40" s="10" t="s">
        <v>613</v>
      </c>
      <c r="AO40" s="128"/>
      <c r="AP40" s="11"/>
      <c r="AQ40" s="11"/>
      <c r="AR40" s="11"/>
      <c r="AS40" s="129"/>
      <c r="AT40" s="129"/>
      <c r="AU40" s="10">
        <f t="shared" si="11"/>
        <v>5</v>
      </c>
      <c r="AV40" s="10">
        <f t="shared" si="12"/>
        <v>4</v>
      </c>
      <c r="AW40" s="334"/>
      <c r="AX40" s="199" t="s">
        <v>614</v>
      </c>
      <c r="AY40" s="131" t="s">
        <v>615</v>
      </c>
      <c r="AZ40" s="132"/>
      <c r="BA40" s="132"/>
      <c r="BB40" s="132"/>
      <c r="BC40" s="133"/>
      <c r="BD40" s="133"/>
    </row>
    <row r="41" spans="1:56" ht="122.4" customHeight="1" x14ac:dyDescent="0.3">
      <c r="A41" s="316"/>
      <c r="B41" s="316"/>
      <c r="C41" s="316"/>
      <c r="D41" s="316"/>
      <c r="E41" s="316"/>
      <c r="F41" s="316"/>
      <c r="G41" s="316"/>
      <c r="H41" s="316"/>
      <c r="I41" s="316"/>
      <c r="J41" s="362">
        <v>0</v>
      </c>
      <c r="K41" s="364"/>
      <c r="L41" s="366"/>
      <c r="M41" s="386"/>
      <c r="N41" s="311"/>
      <c r="O41" s="311"/>
      <c r="P41" s="311"/>
      <c r="Q41" s="313"/>
      <c r="R41" s="9" t="s">
        <v>200</v>
      </c>
      <c r="S41" s="9" t="s">
        <v>201</v>
      </c>
      <c r="T41" s="9" t="s">
        <v>41</v>
      </c>
      <c r="U41" s="10">
        <v>11</v>
      </c>
      <c r="V41" s="10">
        <v>11</v>
      </c>
      <c r="W41" s="59" t="s">
        <v>202</v>
      </c>
      <c r="X41" s="59" t="s">
        <v>203</v>
      </c>
      <c r="Y41" s="12">
        <v>1</v>
      </c>
      <c r="Z41" s="13">
        <v>1</v>
      </c>
      <c r="AA41" s="12">
        <v>4</v>
      </c>
      <c r="AB41" s="12">
        <v>1</v>
      </c>
      <c r="AC41" s="21">
        <v>0</v>
      </c>
      <c r="AD41" s="10">
        <v>0</v>
      </c>
      <c r="AE41" s="21"/>
      <c r="AF41" s="142"/>
      <c r="AG41" s="21"/>
      <c r="AH41" s="21"/>
      <c r="AI41" s="198">
        <f t="shared" si="10"/>
        <v>0</v>
      </c>
      <c r="AJ41" s="10">
        <v>0</v>
      </c>
      <c r="AK41" s="10">
        <v>0</v>
      </c>
      <c r="AL41" s="10">
        <v>0</v>
      </c>
      <c r="AM41" s="10" t="s">
        <v>618</v>
      </c>
      <c r="AN41" s="10" t="s">
        <v>619</v>
      </c>
      <c r="AO41" s="128"/>
      <c r="AP41" s="128"/>
      <c r="AQ41" s="11"/>
      <c r="AR41" s="11"/>
      <c r="AS41" s="129"/>
      <c r="AT41" s="129"/>
      <c r="AU41" s="10">
        <f t="shared" si="11"/>
        <v>5</v>
      </c>
      <c r="AV41" s="10">
        <f t="shared" si="12"/>
        <v>2</v>
      </c>
      <c r="AW41" s="334"/>
      <c r="AX41" s="199" t="s">
        <v>614</v>
      </c>
      <c r="AY41" s="131" t="s">
        <v>615</v>
      </c>
      <c r="AZ41" s="132"/>
      <c r="BA41" s="132"/>
      <c r="BB41" s="132"/>
      <c r="BC41" s="133"/>
      <c r="BD41" s="133"/>
    </row>
    <row r="42" spans="1:56" ht="122.4" customHeight="1" x14ac:dyDescent="0.3">
      <c r="A42" s="16" t="s">
        <v>29</v>
      </c>
      <c r="B42" s="16" t="s">
        <v>53</v>
      </c>
      <c r="C42" s="16" t="s">
        <v>31</v>
      </c>
      <c r="D42" s="16" t="s">
        <v>107</v>
      </c>
      <c r="E42" s="16" t="s">
        <v>204</v>
      </c>
      <c r="F42" s="16" t="s">
        <v>205</v>
      </c>
      <c r="G42" s="16" t="s">
        <v>35</v>
      </c>
      <c r="H42" s="16" t="s">
        <v>56</v>
      </c>
      <c r="I42" s="16" t="s">
        <v>186</v>
      </c>
      <c r="J42" s="17">
        <f>'[3]1. Iniciativas-PA (2)'!M21</f>
        <v>11416661327</v>
      </c>
      <c r="K42" s="66">
        <f>'[3]EJEC SEPT 30'!C18</f>
        <v>11416661327</v>
      </c>
      <c r="L42" s="19">
        <v>8119330472</v>
      </c>
      <c r="M42" s="19">
        <v>2024379803</v>
      </c>
      <c r="N42" s="20">
        <v>11687204340</v>
      </c>
      <c r="O42" s="20">
        <v>0</v>
      </c>
      <c r="P42" s="20">
        <f t="shared" ref="P42:P44" si="14">(N42*0.03)+N42</f>
        <v>12037820470.200001</v>
      </c>
      <c r="Q42" s="9" t="s">
        <v>620</v>
      </c>
      <c r="R42" s="9" t="s">
        <v>206</v>
      </c>
      <c r="S42" s="67" t="s">
        <v>207</v>
      </c>
      <c r="T42" s="9" t="s">
        <v>41</v>
      </c>
      <c r="U42" s="10">
        <v>16</v>
      </c>
      <c r="V42" s="10">
        <v>16</v>
      </c>
      <c r="W42" s="68" t="s">
        <v>208</v>
      </c>
      <c r="X42" s="11" t="s">
        <v>209</v>
      </c>
      <c r="Y42" s="12">
        <v>4</v>
      </c>
      <c r="Z42" s="13">
        <v>0</v>
      </c>
      <c r="AA42" s="12">
        <v>3</v>
      </c>
      <c r="AB42" s="12">
        <v>5</v>
      </c>
      <c r="AC42" s="21">
        <v>2</v>
      </c>
      <c r="AD42" s="21">
        <v>0</v>
      </c>
      <c r="AE42" s="21"/>
      <c r="AF42" s="139"/>
      <c r="AG42" s="21"/>
      <c r="AH42" s="21"/>
      <c r="AI42" s="198">
        <f t="shared" si="10"/>
        <v>0</v>
      </c>
      <c r="AJ42" s="10">
        <v>0</v>
      </c>
      <c r="AK42" s="10">
        <v>0</v>
      </c>
      <c r="AL42" s="10">
        <v>0</v>
      </c>
      <c r="AM42" s="151" t="s">
        <v>621</v>
      </c>
      <c r="AN42" s="10" t="s">
        <v>622</v>
      </c>
      <c r="AO42" s="128"/>
      <c r="AP42" s="128"/>
      <c r="AQ42" s="11"/>
      <c r="AR42" s="11"/>
      <c r="AS42" s="129"/>
      <c r="AT42" s="129"/>
      <c r="AU42" s="10">
        <f t="shared" si="11"/>
        <v>9</v>
      </c>
      <c r="AV42" s="10">
        <f t="shared" si="12"/>
        <v>5</v>
      </c>
      <c r="AW42" s="313"/>
      <c r="AX42" s="199" t="s">
        <v>614</v>
      </c>
      <c r="AY42" s="131" t="s">
        <v>623</v>
      </c>
      <c r="AZ42" s="132"/>
      <c r="BA42" s="132"/>
      <c r="BB42" s="132"/>
      <c r="BC42" s="133"/>
      <c r="BD42" s="133"/>
    </row>
    <row r="43" spans="1:56" ht="326.39999999999998" x14ac:dyDescent="0.3">
      <c r="A43" s="16" t="s">
        <v>29</v>
      </c>
      <c r="B43" s="16" t="s">
        <v>53</v>
      </c>
      <c r="C43" s="16" t="s">
        <v>31</v>
      </c>
      <c r="D43" s="16" t="s">
        <v>107</v>
      </c>
      <c r="E43" s="16" t="s">
        <v>210</v>
      </c>
      <c r="F43" s="16" t="s">
        <v>211</v>
      </c>
      <c r="G43" s="16" t="s">
        <v>35</v>
      </c>
      <c r="H43" s="16" t="s">
        <v>212</v>
      </c>
      <c r="I43" s="16" t="s">
        <v>213</v>
      </c>
      <c r="J43" s="17">
        <v>265263138507</v>
      </c>
      <c r="K43" s="18">
        <v>264905846434</v>
      </c>
      <c r="L43" s="19">
        <v>414287057808</v>
      </c>
      <c r="M43" s="69">
        <v>405542871165</v>
      </c>
      <c r="N43" s="20">
        <v>241101518190</v>
      </c>
      <c r="O43" s="20">
        <v>77075338531</v>
      </c>
      <c r="P43" s="20">
        <f t="shared" si="14"/>
        <v>248334563735.70001</v>
      </c>
      <c r="Q43" s="9" t="s">
        <v>624</v>
      </c>
      <c r="R43" s="9" t="s">
        <v>214</v>
      </c>
      <c r="S43" s="9" t="s">
        <v>215</v>
      </c>
      <c r="T43" s="9" t="s">
        <v>50</v>
      </c>
      <c r="U43" s="10">
        <v>9</v>
      </c>
      <c r="V43" s="10">
        <v>9</v>
      </c>
      <c r="W43" s="11" t="s">
        <v>216</v>
      </c>
      <c r="X43" s="11" t="s">
        <v>217</v>
      </c>
      <c r="Y43" s="12">
        <v>9</v>
      </c>
      <c r="Z43" s="13">
        <v>9</v>
      </c>
      <c r="AA43" s="12">
        <v>9</v>
      </c>
      <c r="AB43" s="12">
        <v>9</v>
      </c>
      <c r="AC43" s="21">
        <v>9</v>
      </c>
      <c r="AD43" s="21">
        <v>9</v>
      </c>
      <c r="AE43" s="21"/>
      <c r="AF43" s="139"/>
      <c r="AG43" s="21"/>
      <c r="AH43" s="21"/>
      <c r="AI43" s="10">
        <f>AD43</f>
        <v>9</v>
      </c>
      <c r="AJ43" s="10">
        <v>0</v>
      </c>
      <c r="AK43" s="10">
        <v>9</v>
      </c>
      <c r="AL43" s="10">
        <v>0</v>
      </c>
      <c r="AM43" s="10" t="s">
        <v>625</v>
      </c>
      <c r="AN43" s="10" t="s">
        <v>36</v>
      </c>
      <c r="AO43" s="128"/>
      <c r="AP43" s="128"/>
      <c r="AQ43" s="11"/>
      <c r="AR43" s="11"/>
      <c r="AS43" s="129"/>
      <c r="AT43" s="129"/>
      <c r="AU43" s="10">
        <f t="shared" si="11"/>
        <v>9</v>
      </c>
      <c r="AV43" s="10">
        <f>+_xlfn.IFS(T43="Acumulado",Z43+AI43+AJ43+AL43,T43="Capacidad",AI43,T43="Flujo",AI43,T43="Reducción",AI43,T43="Stock",AI43)</f>
        <v>9</v>
      </c>
      <c r="AW43" s="9" t="s">
        <v>218</v>
      </c>
      <c r="AX43" s="201" t="s">
        <v>218</v>
      </c>
      <c r="AY43" s="131" t="s">
        <v>626</v>
      </c>
      <c r="AZ43" s="132"/>
      <c r="BA43" s="132"/>
      <c r="BB43" s="202"/>
      <c r="BC43" s="133"/>
      <c r="BD43" s="133"/>
    </row>
    <row r="44" spans="1:56" ht="102" x14ac:dyDescent="0.3">
      <c r="A44" s="16" t="s">
        <v>29</v>
      </c>
      <c r="B44" s="16" t="s">
        <v>90</v>
      </c>
      <c r="C44" s="16" t="s">
        <v>31</v>
      </c>
      <c r="D44" s="16" t="s">
        <v>32</v>
      </c>
      <c r="E44" s="16" t="s">
        <v>219</v>
      </c>
      <c r="F44" s="16" t="s">
        <v>220</v>
      </c>
      <c r="G44" s="16" t="s">
        <v>35</v>
      </c>
      <c r="H44" s="16" t="s">
        <v>36</v>
      </c>
      <c r="I44" s="70" t="s">
        <v>178</v>
      </c>
      <c r="J44" s="17">
        <f>'[3]1. Iniciativas-PA (2)'!M23</f>
        <v>378000000</v>
      </c>
      <c r="K44" s="18">
        <v>349950000</v>
      </c>
      <c r="L44" s="19">
        <v>320744180</v>
      </c>
      <c r="M44" s="69">
        <v>317226834</v>
      </c>
      <c r="N44" s="20">
        <v>325494264</v>
      </c>
      <c r="O44" s="20">
        <v>26905600</v>
      </c>
      <c r="P44" s="20">
        <f t="shared" si="14"/>
        <v>335259091.92000002</v>
      </c>
      <c r="Q44" s="9" t="s">
        <v>38</v>
      </c>
      <c r="R44" s="9" t="s">
        <v>221</v>
      </c>
      <c r="S44" s="9" t="s">
        <v>222</v>
      </c>
      <c r="T44" s="9" t="s">
        <v>50</v>
      </c>
      <c r="U44" s="32">
        <v>1</v>
      </c>
      <c r="V44" s="32">
        <v>1</v>
      </c>
      <c r="W44" s="57" t="s">
        <v>223</v>
      </c>
      <c r="X44" s="57" t="s">
        <v>627</v>
      </c>
      <c r="Y44" s="58">
        <v>1</v>
      </c>
      <c r="Z44" s="28">
        <v>1</v>
      </c>
      <c r="AA44" s="58">
        <v>1</v>
      </c>
      <c r="AB44" s="58">
        <v>1</v>
      </c>
      <c r="AC44" s="77">
        <v>1</v>
      </c>
      <c r="AD44" s="167">
        <v>1</v>
      </c>
      <c r="AE44" s="167"/>
      <c r="AF44" s="77"/>
      <c r="AG44" s="167"/>
      <c r="AH44" s="167"/>
      <c r="AI44" s="146">
        <f>AB44</f>
        <v>1</v>
      </c>
      <c r="AJ44" s="9">
        <v>0</v>
      </c>
      <c r="AK44" s="32">
        <v>1</v>
      </c>
      <c r="AL44" s="9">
        <v>0</v>
      </c>
      <c r="AM44" s="10" t="s">
        <v>628</v>
      </c>
      <c r="AN44" s="10" t="s">
        <v>629</v>
      </c>
      <c r="AO44" s="185"/>
      <c r="AP44" s="59"/>
      <c r="AQ44" s="39"/>
      <c r="AR44" s="59"/>
      <c r="AS44" s="186"/>
      <c r="AT44" s="186"/>
      <c r="AU44" s="38">
        <f>+_xlfn.IFS(T44="Acumulado",Y44+AA44+#REF!+AK44,T44="Capacidad",AK44,T44="Flujo",AK44,T44="Reducción",AK44,T44="Stock",AK44)</f>
        <v>1</v>
      </c>
      <c r="AV44" s="32">
        <f>+_xlfn.IFS(T44="Acumulado",Z44+AI44+AJ44+AL44,T44="Capacidad",AI44,T44="Flujo",AI44,T44="Reducción",AI44,T44="Stock",AI44)</f>
        <v>1</v>
      </c>
      <c r="AW44" s="9" t="s">
        <v>224</v>
      </c>
      <c r="AX44" s="203" t="s">
        <v>224</v>
      </c>
      <c r="AY44" s="131" t="s">
        <v>630</v>
      </c>
      <c r="AZ44" s="132"/>
      <c r="BA44" s="132"/>
      <c r="BB44" s="202"/>
      <c r="BC44" s="204"/>
      <c r="BD44" s="133"/>
    </row>
    <row r="45" spans="1:56" ht="141.75" customHeight="1" x14ac:dyDescent="0.3">
      <c r="A45" s="314" t="s">
        <v>225</v>
      </c>
      <c r="B45" s="314" t="s">
        <v>226</v>
      </c>
      <c r="C45" s="314" t="s">
        <v>31</v>
      </c>
      <c r="D45" s="314" t="s">
        <v>107</v>
      </c>
      <c r="E45" s="314" t="s">
        <v>227</v>
      </c>
      <c r="F45" s="314" t="s">
        <v>228</v>
      </c>
      <c r="G45" s="314" t="s">
        <v>229</v>
      </c>
      <c r="H45" s="314" t="s">
        <v>230</v>
      </c>
      <c r="I45" s="314" t="s">
        <v>231</v>
      </c>
      <c r="J45" s="319">
        <v>27506259564</v>
      </c>
      <c r="K45" s="319">
        <v>27476054848</v>
      </c>
      <c r="L45" s="325">
        <v>86966571451</v>
      </c>
      <c r="M45" s="381">
        <v>71452091886</v>
      </c>
      <c r="N45" s="305">
        <v>59168712232</v>
      </c>
      <c r="O45" s="305">
        <v>105994234</v>
      </c>
      <c r="P45" s="305" t="s">
        <v>631</v>
      </c>
      <c r="Q45" s="312" t="s">
        <v>632</v>
      </c>
      <c r="R45" s="53" t="s">
        <v>232</v>
      </c>
      <c r="S45" s="9" t="s">
        <v>233</v>
      </c>
      <c r="T45" s="9" t="s">
        <v>102</v>
      </c>
      <c r="U45" s="10">
        <v>12822</v>
      </c>
      <c r="V45" s="10">
        <v>12822</v>
      </c>
      <c r="W45" s="11" t="s">
        <v>234</v>
      </c>
      <c r="X45" s="11" t="s">
        <v>235</v>
      </c>
      <c r="Y45" s="12">
        <v>17822</v>
      </c>
      <c r="Z45" s="13">
        <v>5000</v>
      </c>
      <c r="AA45" s="12">
        <v>22822</v>
      </c>
      <c r="AB45" s="12">
        <v>18510</v>
      </c>
      <c r="AC45" s="21">
        <v>27822</v>
      </c>
      <c r="AD45" s="180">
        <v>4062</v>
      </c>
      <c r="AE45" s="21"/>
      <c r="AF45" s="142"/>
      <c r="AG45" s="21"/>
      <c r="AH45" s="21"/>
      <c r="AI45" s="10">
        <f>AD45+AE45+AG45+AH45</f>
        <v>4062</v>
      </c>
      <c r="AJ45" s="205"/>
      <c r="AK45" s="10">
        <v>32822</v>
      </c>
      <c r="AL45" s="206"/>
      <c r="AM45" s="180" t="s">
        <v>633</v>
      </c>
      <c r="AN45" s="180" t="s">
        <v>36</v>
      </c>
      <c r="AO45" s="164"/>
      <c r="AP45" s="11"/>
      <c r="AQ45" s="207"/>
      <c r="AR45" s="207"/>
      <c r="AS45" s="181"/>
      <c r="AT45" s="182"/>
      <c r="AU45" s="10">
        <f>+_xlfn.IFS(T45="Acumulado",Y45+AA45+AC45+AK45,T45="Capacidad",AK45,T45="Flujo",AK45,T45="Reducción",AK45,T45="Stock",AK45)</f>
        <v>32822</v>
      </c>
      <c r="AV45" s="10">
        <f>Z45+AB45+AI45</f>
        <v>27572</v>
      </c>
      <c r="AW45" s="312" t="s">
        <v>137</v>
      </c>
      <c r="AX45" s="134" t="s">
        <v>137</v>
      </c>
      <c r="AY45" s="134" t="s">
        <v>634</v>
      </c>
      <c r="AZ45" s="132"/>
      <c r="BA45" s="132"/>
      <c r="BB45" s="179"/>
      <c r="BC45" s="133"/>
      <c r="BD45" s="133"/>
    </row>
    <row r="46" spans="1:56" ht="163.19999999999999" x14ac:dyDescent="0.3">
      <c r="A46" s="315"/>
      <c r="B46" s="315"/>
      <c r="C46" s="315"/>
      <c r="D46" s="315"/>
      <c r="E46" s="315"/>
      <c r="F46" s="315"/>
      <c r="G46" s="315"/>
      <c r="H46" s="315"/>
      <c r="I46" s="315"/>
      <c r="J46" s="320"/>
      <c r="K46" s="320"/>
      <c r="L46" s="326"/>
      <c r="M46" s="382"/>
      <c r="N46" s="306"/>
      <c r="O46" s="306"/>
      <c r="P46" s="306"/>
      <c r="Q46" s="334"/>
      <c r="R46" s="37" t="s">
        <v>236</v>
      </c>
      <c r="S46" s="9" t="s">
        <v>237</v>
      </c>
      <c r="T46" s="9" t="s">
        <v>41</v>
      </c>
      <c r="U46" s="10">
        <v>0</v>
      </c>
      <c r="V46" s="10">
        <v>0</v>
      </c>
      <c r="W46" s="11" t="s">
        <v>238</v>
      </c>
      <c r="X46" s="11" t="s">
        <v>239</v>
      </c>
      <c r="Y46" s="12">
        <v>20000</v>
      </c>
      <c r="Z46" s="13">
        <v>25077</v>
      </c>
      <c r="AA46" s="71">
        <v>16000</v>
      </c>
      <c r="AB46" s="71">
        <v>16804</v>
      </c>
      <c r="AC46" s="208">
        <v>16000</v>
      </c>
      <c r="AD46" s="180">
        <v>0</v>
      </c>
      <c r="AE46" s="208"/>
      <c r="AF46" s="139"/>
      <c r="AG46" s="208"/>
      <c r="AH46" s="208"/>
      <c r="AI46" s="10">
        <f>AD46+AE46+AG46+AH46</f>
        <v>0</v>
      </c>
      <c r="AJ46" s="209"/>
      <c r="AK46" s="72">
        <v>16000</v>
      </c>
      <c r="AL46" s="209"/>
      <c r="AM46" s="180" t="s">
        <v>635</v>
      </c>
      <c r="AN46" s="180" t="s">
        <v>36</v>
      </c>
      <c r="AO46" s="210"/>
      <c r="AP46" s="11"/>
      <c r="AQ46" s="211"/>
      <c r="AR46" s="211"/>
      <c r="AS46" s="181"/>
      <c r="AT46" s="182"/>
      <c r="AU46" s="10">
        <f>+_xlfn.IFS(T46="Acumulado",Y46+AA46+AC46+AK46,T46="Capacidad",AK46,T46="Flujo",AK46,T46="Reducción",AK46,T46="Stock",AK46)</f>
        <v>68000</v>
      </c>
      <c r="AV46" s="10">
        <f>Z46+AB46+AI46</f>
        <v>41881</v>
      </c>
      <c r="AW46" s="334"/>
      <c r="AX46" s="134" t="s">
        <v>137</v>
      </c>
      <c r="AY46" s="134" t="s">
        <v>634</v>
      </c>
      <c r="AZ46" s="132"/>
      <c r="BA46" s="132"/>
      <c r="BB46" s="132"/>
      <c r="BC46" s="133"/>
      <c r="BD46" s="133"/>
    </row>
    <row r="47" spans="1:56" ht="142.80000000000001" x14ac:dyDescent="0.3">
      <c r="A47" s="316"/>
      <c r="B47" s="316"/>
      <c r="C47" s="316"/>
      <c r="D47" s="316"/>
      <c r="E47" s="316"/>
      <c r="F47" s="316"/>
      <c r="G47" s="316"/>
      <c r="H47" s="316"/>
      <c r="I47" s="316"/>
      <c r="J47" s="321"/>
      <c r="K47" s="321"/>
      <c r="L47" s="327"/>
      <c r="M47" s="383"/>
      <c r="N47" s="307"/>
      <c r="O47" s="307"/>
      <c r="P47" s="307"/>
      <c r="Q47" s="313"/>
      <c r="R47" s="9" t="s">
        <v>240</v>
      </c>
      <c r="S47" s="9" t="s">
        <v>241</v>
      </c>
      <c r="T47" s="9" t="s">
        <v>102</v>
      </c>
      <c r="U47" s="10">
        <v>1569</v>
      </c>
      <c r="V47" s="10">
        <v>1569</v>
      </c>
      <c r="W47" s="11" t="s">
        <v>242</v>
      </c>
      <c r="X47" s="11" t="s">
        <v>243</v>
      </c>
      <c r="Y47" s="12">
        <v>2109</v>
      </c>
      <c r="Z47" s="13">
        <v>656</v>
      </c>
      <c r="AA47" s="71">
        <v>2541</v>
      </c>
      <c r="AB47" s="71">
        <v>2225</v>
      </c>
      <c r="AC47" s="208">
        <v>2973</v>
      </c>
      <c r="AD47" s="180">
        <v>0</v>
      </c>
      <c r="AE47" s="208"/>
      <c r="AF47" s="142"/>
      <c r="AG47" s="208"/>
      <c r="AH47" s="208"/>
      <c r="AI47" s="10">
        <f>AD47+AE47+AG47+AH47</f>
        <v>0</v>
      </c>
      <c r="AJ47" s="209"/>
      <c r="AK47" s="72">
        <v>3405</v>
      </c>
      <c r="AL47" s="209"/>
      <c r="AM47" s="180" t="s">
        <v>636</v>
      </c>
      <c r="AN47" s="180" t="s">
        <v>36</v>
      </c>
      <c r="AO47" s="212"/>
      <c r="AP47" s="213"/>
      <c r="AQ47" s="211"/>
      <c r="AR47" s="211"/>
      <c r="AS47" s="181"/>
      <c r="AT47" s="182"/>
      <c r="AU47" s="10">
        <f>+_xlfn.IFS(T47="Acumulado",Y47+AA47+AC47+AK47,T47="Capacidad",AK47,T47="Flujo",AK47,T47="Reducción",AK47,T47="Stock",AK47)</f>
        <v>3405</v>
      </c>
      <c r="AV47" s="10">
        <f>Z47+AB47+AI47</f>
        <v>2881</v>
      </c>
      <c r="AW47" s="313"/>
      <c r="AX47" s="134" t="s">
        <v>137</v>
      </c>
      <c r="AY47" s="134" t="s">
        <v>634</v>
      </c>
      <c r="AZ47" s="132"/>
      <c r="BA47" s="132"/>
      <c r="BB47" s="132"/>
      <c r="BC47" s="133"/>
      <c r="BD47" s="133"/>
    </row>
    <row r="48" spans="1:56" ht="202.5" customHeight="1" x14ac:dyDescent="0.3">
      <c r="A48" s="314" t="s">
        <v>29</v>
      </c>
      <c r="B48" s="314" t="s">
        <v>53</v>
      </c>
      <c r="C48" s="314" t="s">
        <v>31</v>
      </c>
      <c r="D48" s="314" t="s">
        <v>107</v>
      </c>
      <c r="E48" s="314" t="s">
        <v>244</v>
      </c>
      <c r="F48" s="314" t="s">
        <v>245</v>
      </c>
      <c r="G48" s="314" t="s">
        <v>35</v>
      </c>
      <c r="H48" s="314" t="s">
        <v>212</v>
      </c>
      <c r="I48" s="314" t="s">
        <v>213</v>
      </c>
      <c r="J48" s="361">
        <v>50481316627</v>
      </c>
      <c r="K48" s="363">
        <v>50481316623.720001</v>
      </c>
      <c r="L48" s="365">
        <v>53523800000</v>
      </c>
      <c r="M48" s="378">
        <v>52980327050</v>
      </c>
      <c r="N48" s="310">
        <v>27264544334</v>
      </c>
      <c r="O48" s="310">
        <v>187656050</v>
      </c>
      <c r="P48" s="310">
        <f>(N48*0.03)+N48</f>
        <v>28082480664.02</v>
      </c>
      <c r="Q48" s="312" t="s">
        <v>637</v>
      </c>
      <c r="R48" s="9" t="s">
        <v>246</v>
      </c>
      <c r="S48" s="9" t="s">
        <v>247</v>
      </c>
      <c r="T48" s="9" t="s">
        <v>41</v>
      </c>
      <c r="U48" s="10">
        <v>3</v>
      </c>
      <c r="V48" s="10">
        <v>5</v>
      </c>
      <c r="W48" s="11" t="s">
        <v>248</v>
      </c>
      <c r="X48" s="11" t="s">
        <v>249</v>
      </c>
      <c r="Y48" s="12">
        <v>5</v>
      </c>
      <c r="Z48" s="13">
        <v>5</v>
      </c>
      <c r="AA48" s="12">
        <v>4</v>
      </c>
      <c r="AB48" s="12">
        <v>4</v>
      </c>
      <c r="AC48" s="21">
        <v>1</v>
      </c>
      <c r="AD48" s="21">
        <v>0</v>
      </c>
      <c r="AE48" s="21"/>
      <c r="AF48" s="139"/>
      <c r="AG48" s="21"/>
      <c r="AH48" s="21"/>
      <c r="AI48" s="10">
        <f>AD48</f>
        <v>0</v>
      </c>
      <c r="AJ48" s="205">
        <v>0</v>
      </c>
      <c r="AK48" s="10">
        <v>3</v>
      </c>
      <c r="AL48" s="205">
        <v>0</v>
      </c>
      <c r="AM48" s="10" t="s">
        <v>638</v>
      </c>
      <c r="AN48" s="10" t="s">
        <v>639</v>
      </c>
      <c r="AO48" s="128"/>
      <c r="AP48" s="128"/>
      <c r="AQ48" s="11"/>
      <c r="AR48" s="11"/>
      <c r="AS48" s="129"/>
      <c r="AT48" s="129"/>
      <c r="AU48" s="10">
        <f t="shared" ref="AU48:AU56" si="15">+_xlfn.IFS(T48="Acumulado",Y48+AA48+AC48+AK48,T48="Capacidad",AK48,T48="Flujo",AK48,T48="Reducción",AK48,T48="Stock",AK48)</f>
        <v>13</v>
      </c>
      <c r="AV48" s="10">
        <f t="shared" ref="AV48:AV56" si="16">+_xlfn.IFS(T48="Acumulado",Z48+AB48+AI48+AJ48+AL48,T48="Capacidad",AI48,T48="Flujo",AI48,T48="Reducción",AI48,T48="Stock",AI48)</f>
        <v>9</v>
      </c>
      <c r="AW48" s="312" t="s">
        <v>218</v>
      </c>
      <c r="AX48" s="201" t="s">
        <v>218</v>
      </c>
      <c r="AY48" s="134" t="s">
        <v>640</v>
      </c>
      <c r="AZ48" s="178"/>
      <c r="BA48" s="132"/>
      <c r="BB48" s="202"/>
      <c r="BC48" s="133"/>
      <c r="BD48" s="133"/>
    </row>
    <row r="49" spans="1:56" ht="202.5" customHeight="1" x14ac:dyDescent="0.3">
      <c r="A49" s="315"/>
      <c r="B49" s="315"/>
      <c r="C49" s="315"/>
      <c r="D49" s="315"/>
      <c r="E49" s="315"/>
      <c r="F49" s="315"/>
      <c r="G49" s="315"/>
      <c r="H49" s="315"/>
      <c r="I49" s="315"/>
      <c r="J49" s="369">
        <v>0</v>
      </c>
      <c r="K49" s="370"/>
      <c r="L49" s="367"/>
      <c r="M49" s="379"/>
      <c r="N49" s="368"/>
      <c r="O49" s="368"/>
      <c r="P49" s="368"/>
      <c r="Q49" s="334"/>
      <c r="R49" s="9" t="s">
        <v>250</v>
      </c>
      <c r="S49" s="9" t="s">
        <v>251</v>
      </c>
      <c r="T49" s="9" t="s">
        <v>41</v>
      </c>
      <c r="U49" s="10">
        <v>42</v>
      </c>
      <c r="V49" s="10">
        <v>130</v>
      </c>
      <c r="W49" s="11" t="s">
        <v>252</v>
      </c>
      <c r="X49" s="11" t="s">
        <v>253</v>
      </c>
      <c r="Y49" s="12">
        <v>130</v>
      </c>
      <c r="Z49" s="13">
        <v>130</v>
      </c>
      <c r="AA49" s="12">
        <v>170</v>
      </c>
      <c r="AB49" s="12">
        <v>170</v>
      </c>
      <c r="AC49" s="21">
        <v>0</v>
      </c>
      <c r="AD49" s="21">
        <v>0</v>
      </c>
      <c r="AE49" s="21"/>
      <c r="AF49" s="139"/>
      <c r="AG49" s="21"/>
      <c r="AH49" s="21"/>
      <c r="AI49" s="10">
        <f t="shared" ref="AI49:AI51" si="17">AD49</f>
        <v>0</v>
      </c>
      <c r="AJ49" s="10">
        <v>0</v>
      </c>
      <c r="AK49" s="10">
        <v>100</v>
      </c>
      <c r="AL49" s="10">
        <v>0</v>
      </c>
      <c r="AM49" s="188" t="s">
        <v>600</v>
      </c>
      <c r="AN49" s="188" t="s">
        <v>600</v>
      </c>
      <c r="AO49" s="128"/>
      <c r="AP49" s="128"/>
      <c r="AQ49" s="11"/>
      <c r="AR49" s="11"/>
      <c r="AS49" s="129"/>
      <c r="AT49" s="129"/>
      <c r="AU49" s="10">
        <f t="shared" si="15"/>
        <v>400</v>
      </c>
      <c r="AV49" s="10">
        <f t="shared" si="16"/>
        <v>300</v>
      </c>
      <c r="AW49" s="334"/>
      <c r="AX49" s="201" t="s">
        <v>218</v>
      </c>
      <c r="AY49" s="134" t="s">
        <v>640</v>
      </c>
      <c r="AZ49" s="178"/>
      <c r="BA49" s="132"/>
      <c r="BB49" s="202"/>
      <c r="BC49" s="133"/>
      <c r="BD49" s="133"/>
    </row>
    <row r="50" spans="1:56" ht="202.5" customHeight="1" x14ac:dyDescent="0.3">
      <c r="A50" s="315"/>
      <c r="B50" s="315"/>
      <c r="C50" s="315"/>
      <c r="D50" s="315"/>
      <c r="E50" s="315"/>
      <c r="F50" s="315"/>
      <c r="G50" s="315"/>
      <c r="H50" s="315"/>
      <c r="I50" s="315"/>
      <c r="J50" s="369"/>
      <c r="K50" s="370"/>
      <c r="L50" s="367"/>
      <c r="M50" s="379"/>
      <c r="N50" s="368"/>
      <c r="O50" s="368"/>
      <c r="P50" s="368"/>
      <c r="Q50" s="334"/>
      <c r="R50" s="9" t="s">
        <v>254</v>
      </c>
      <c r="S50" s="9" t="s">
        <v>255</v>
      </c>
      <c r="T50" s="9" t="s">
        <v>41</v>
      </c>
      <c r="U50" s="10">
        <v>0</v>
      </c>
      <c r="V50" s="10">
        <v>0</v>
      </c>
      <c r="W50" s="11" t="s">
        <v>641</v>
      </c>
      <c r="X50" s="11" t="s">
        <v>642</v>
      </c>
      <c r="Y50" s="12"/>
      <c r="Z50" s="13"/>
      <c r="AA50" s="12">
        <v>100</v>
      </c>
      <c r="AB50" s="12">
        <v>239</v>
      </c>
      <c r="AC50" s="21">
        <v>132</v>
      </c>
      <c r="AD50" s="21">
        <v>0</v>
      </c>
      <c r="AE50" s="21"/>
      <c r="AF50" s="139"/>
      <c r="AG50" s="21"/>
      <c r="AH50" s="21"/>
      <c r="AI50" s="10">
        <f t="shared" si="17"/>
        <v>0</v>
      </c>
      <c r="AJ50" s="10"/>
      <c r="AK50" s="10">
        <v>100</v>
      </c>
      <c r="AL50" s="10"/>
      <c r="AM50" s="10" t="s">
        <v>643</v>
      </c>
      <c r="AN50" s="10" t="s">
        <v>36</v>
      </c>
      <c r="AO50" s="128"/>
      <c r="AP50" s="128"/>
      <c r="AQ50" s="11"/>
      <c r="AR50" s="11"/>
      <c r="AS50" s="129"/>
      <c r="AT50" s="129"/>
      <c r="AU50" s="10">
        <f t="shared" si="15"/>
        <v>332</v>
      </c>
      <c r="AV50" s="10">
        <f t="shared" si="16"/>
        <v>239</v>
      </c>
      <c r="AW50" s="334"/>
      <c r="AX50" s="201" t="s">
        <v>218</v>
      </c>
      <c r="AY50" s="134" t="s">
        <v>640</v>
      </c>
      <c r="AZ50" s="178"/>
      <c r="BA50" s="132"/>
      <c r="BB50" s="202"/>
      <c r="BC50" s="133"/>
      <c r="BD50" s="133"/>
    </row>
    <row r="51" spans="1:56" ht="409.5" customHeight="1" x14ac:dyDescent="0.3">
      <c r="A51" s="316"/>
      <c r="B51" s="316"/>
      <c r="C51" s="316"/>
      <c r="D51" s="316"/>
      <c r="E51" s="316"/>
      <c r="F51" s="316"/>
      <c r="G51" s="316"/>
      <c r="H51" s="316"/>
      <c r="I51" s="316"/>
      <c r="J51" s="362">
        <v>0</v>
      </c>
      <c r="K51" s="364"/>
      <c r="L51" s="366"/>
      <c r="M51" s="380"/>
      <c r="N51" s="311"/>
      <c r="O51" s="311"/>
      <c r="P51" s="311"/>
      <c r="Q51" s="313"/>
      <c r="R51" s="9" t="s">
        <v>254</v>
      </c>
      <c r="S51" s="9" t="s">
        <v>256</v>
      </c>
      <c r="T51" s="9" t="s">
        <v>41</v>
      </c>
      <c r="U51" s="10">
        <v>978</v>
      </c>
      <c r="V51" s="10">
        <v>978</v>
      </c>
      <c r="W51" s="11" t="s">
        <v>257</v>
      </c>
      <c r="X51" s="11" t="s">
        <v>258</v>
      </c>
      <c r="Y51" s="12">
        <v>932</v>
      </c>
      <c r="Z51" s="13">
        <v>1583</v>
      </c>
      <c r="AA51" s="12">
        <v>1227</v>
      </c>
      <c r="AB51" s="12">
        <v>1227</v>
      </c>
      <c r="AC51" s="21">
        <v>650</v>
      </c>
      <c r="AD51" s="21">
        <v>0</v>
      </c>
      <c r="AE51" s="21"/>
      <c r="AF51" s="139"/>
      <c r="AG51" s="21"/>
      <c r="AH51" s="21"/>
      <c r="AI51" s="10">
        <f t="shared" si="17"/>
        <v>0</v>
      </c>
      <c r="AJ51" s="10">
        <v>0</v>
      </c>
      <c r="AK51" s="10">
        <v>988</v>
      </c>
      <c r="AL51" s="10">
        <v>0</v>
      </c>
      <c r="AM51" s="10" t="s">
        <v>644</v>
      </c>
      <c r="AN51" s="10" t="s">
        <v>36</v>
      </c>
      <c r="AO51" s="128"/>
      <c r="AP51" s="128"/>
      <c r="AQ51" s="11"/>
      <c r="AR51" s="11"/>
      <c r="AS51" s="129"/>
      <c r="AT51" s="129"/>
      <c r="AU51" s="10">
        <f t="shared" si="15"/>
        <v>3797</v>
      </c>
      <c r="AV51" s="10">
        <f t="shared" si="16"/>
        <v>2810</v>
      </c>
      <c r="AW51" s="313"/>
      <c r="AX51" s="201" t="s">
        <v>218</v>
      </c>
      <c r="AY51" s="134" t="s">
        <v>640</v>
      </c>
      <c r="AZ51" s="132"/>
      <c r="BA51" s="132"/>
      <c r="BB51" s="202"/>
      <c r="BC51" s="133"/>
      <c r="BD51" s="149"/>
    </row>
    <row r="52" spans="1:56" ht="326.39999999999998" customHeight="1" x14ac:dyDescent="0.3">
      <c r="A52" s="314" t="s">
        <v>259</v>
      </c>
      <c r="B52" s="314" t="s">
        <v>260</v>
      </c>
      <c r="C52" s="314" t="s">
        <v>261</v>
      </c>
      <c r="D52" s="314" t="s">
        <v>262</v>
      </c>
      <c r="E52" s="314" t="s">
        <v>263</v>
      </c>
      <c r="F52" s="314" t="s">
        <v>264</v>
      </c>
      <c r="G52" s="314" t="s">
        <v>265</v>
      </c>
      <c r="H52" s="314" t="s">
        <v>36</v>
      </c>
      <c r="I52" s="314" t="s">
        <v>266</v>
      </c>
      <c r="J52" s="361">
        <v>2338549865</v>
      </c>
      <c r="K52" s="363">
        <v>1973233614.8099999</v>
      </c>
      <c r="L52" s="365">
        <v>1779880118</v>
      </c>
      <c r="M52" s="365">
        <v>1731989551</v>
      </c>
      <c r="N52" s="310">
        <v>1437998027</v>
      </c>
      <c r="O52" s="310">
        <v>103771933</v>
      </c>
      <c r="P52" s="310">
        <f>(N52*0.03)+N52</f>
        <v>1481137967.8099999</v>
      </c>
      <c r="Q52" s="312" t="s">
        <v>267</v>
      </c>
      <c r="R52" s="9" t="s">
        <v>268</v>
      </c>
      <c r="S52" s="9" t="s">
        <v>269</v>
      </c>
      <c r="T52" s="9" t="s">
        <v>41</v>
      </c>
      <c r="U52" s="10">
        <v>1</v>
      </c>
      <c r="V52" s="10">
        <v>1</v>
      </c>
      <c r="W52" s="68" t="s">
        <v>270</v>
      </c>
      <c r="X52" s="68" t="s">
        <v>271</v>
      </c>
      <c r="Y52" s="12">
        <v>1</v>
      </c>
      <c r="Z52" s="13">
        <v>1</v>
      </c>
      <c r="AA52" s="12">
        <v>1</v>
      </c>
      <c r="AB52" s="12">
        <v>1</v>
      </c>
      <c r="AC52" s="21">
        <v>1</v>
      </c>
      <c r="AD52" s="10">
        <v>1</v>
      </c>
      <c r="AE52" s="21"/>
      <c r="AF52" s="140"/>
      <c r="AG52" s="21"/>
      <c r="AH52" s="21"/>
      <c r="AI52" s="10">
        <f t="shared" ref="AI52:AI56" si="18">AD52</f>
        <v>1</v>
      </c>
      <c r="AJ52" s="10">
        <v>0</v>
      </c>
      <c r="AK52" s="10">
        <v>1</v>
      </c>
      <c r="AL52" s="10"/>
      <c r="AM52" s="151" t="s">
        <v>645</v>
      </c>
      <c r="AN52" s="10" t="s">
        <v>36</v>
      </c>
      <c r="AO52" s="11"/>
      <c r="AP52" s="11"/>
      <c r="AQ52" s="11"/>
      <c r="AR52" s="11"/>
      <c r="AS52" s="151"/>
      <c r="AT52" s="129"/>
      <c r="AU52" s="10">
        <f t="shared" si="15"/>
        <v>4</v>
      </c>
      <c r="AV52" s="10">
        <f t="shared" si="16"/>
        <v>3</v>
      </c>
      <c r="AW52" s="282" t="s">
        <v>272</v>
      </c>
      <c r="AX52" s="216" t="s">
        <v>272</v>
      </c>
      <c r="AY52" s="131" t="s">
        <v>646</v>
      </c>
      <c r="AZ52" s="132"/>
      <c r="BA52" s="132"/>
      <c r="BB52" s="132"/>
      <c r="BC52" s="133"/>
      <c r="BD52" s="133"/>
    </row>
    <row r="53" spans="1:56" ht="162" customHeight="1" x14ac:dyDescent="0.3">
      <c r="A53" s="315"/>
      <c r="B53" s="315"/>
      <c r="C53" s="315"/>
      <c r="D53" s="315"/>
      <c r="E53" s="315"/>
      <c r="F53" s="315"/>
      <c r="G53" s="315"/>
      <c r="H53" s="315"/>
      <c r="I53" s="315"/>
      <c r="J53" s="369">
        <v>0</v>
      </c>
      <c r="K53" s="370"/>
      <c r="L53" s="367"/>
      <c r="M53" s="367"/>
      <c r="N53" s="368"/>
      <c r="O53" s="368"/>
      <c r="P53" s="368"/>
      <c r="Q53" s="334"/>
      <c r="R53" s="9" t="s">
        <v>273</v>
      </c>
      <c r="S53" s="9" t="s">
        <v>274</v>
      </c>
      <c r="T53" s="9" t="s">
        <v>41</v>
      </c>
      <c r="U53" s="10">
        <v>1</v>
      </c>
      <c r="V53" s="10">
        <v>1</v>
      </c>
      <c r="W53" s="68" t="s">
        <v>275</v>
      </c>
      <c r="X53" s="68" t="s">
        <v>276</v>
      </c>
      <c r="Y53" s="12">
        <v>1</v>
      </c>
      <c r="Z53" s="13">
        <v>1</v>
      </c>
      <c r="AA53" s="12">
        <v>1</v>
      </c>
      <c r="AB53" s="12">
        <v>1</v>
      </c>
      <c r="AC53" s="21">
        <v>1</v>
      </c>
      <c r="AD53" s="10">
        <v>1</v>
      </c>
      <c r="AE53" s="21"/>
      <c r="AF53" s="140"/>
      <c r="AG53" s="21"/>
      <c r="AH53" s="21"/>
      <c r="AI53" s="10">
        <f t="shared" si="18"/>
        <v>1</v>
      </c>
      <c r="AJ53" s="205">
        <v>0</v>
      </c>
      <c r="AK53" s="10">
        <v>1</v>
      </c>
      <c r="AL53" s="205"/>
      <c r="AM53" s="10" t="s">
        <v>647</v>
      </c>
      <c r="AN53" s="10" t="s">
        <v>36</v>
      </c>
      <c r="AO53" s="11"/>
      <c r="AP53" s="11"/>
      <c r="AQ53" s="11"/>
      <c r="AR53" s="11"/>
      <c r="AS53" s="151"/>
      <c r="AT53" s="217"/>
      <c r="AU53" s="10">
        <f t="shared" si="15"/>
        <v>4</v>
      </c>
      <c r="AV53" s="10">
        <f t="shared" si="16"/>
        <v>3</v>
      </c>
      <c r="AW53" s="335"/>
      <c r="AX53" s="216" t="s">
        <v>272</v>
      </c>
      <c r="AY53" s="131" t="s">
        <v>646</v>
      </c>
      <c r="AZ53" s="132"/>
      <c r="BA53" s="132"/>
      <c r="BB53" s="132"/>
      <c r="BC53" s="133"/>
      <c r="BD53" s="133"/>
    </row>
    <row r="54" spans="1:56" ht="101.25" customHeight="1" x14ac:dyDescent="0.3">
      <c r="A54" s="315"/>
      <c r="B54" s="315"/>
      <c r="C54" s="315"/>
      <c r="D54" s="315"/>
      <c r="E54" s="315"/>
      <c r="F54" s="315"/>
      <c r="G54" s="315"/>
      <c r="H54" s="315"/>
      <c r="I54" s="315"/>
      <c r="J54" s="369">
        <v>0</v>
      </c>
      <c r="K54" s="370"/>
      <c r="L54" s="367"/>
      <c r="M54" s="367"/>
      <c r="N54" s="368"/>
      <c r="O54" s="368"/>
      <c r="P54" s="368"/>
      <c r="Q54" s="334"/>
      <c r="R54" s="9" t="s">
        <v>277</v>
      </c>
      <c r="S54" s="9" t="s">
        <v>278</v>
      </c>
      <c r="T54" s="9" t="s">
        <v>41</v>
      </c>
      <c r="U54" s="10">
        <v>1</v>
      </c>
      <c r="V54" s="10">
        <v>1</v>
      </c>
      <c r="W54" s="68" t="s">
        <v>279</v>
      </c>
      <c r="X54" s="68" t="s">
        <v>280</v>
      </c>
      <c r="Y54" s="12">
        <v>1</v>
      </c>
      <c r="Z54" s="13">
        <v>1</v>
      </c>
      <c r="AA54" s="12">
        <v>1</v>
      </c>
      <c r="AB54" s="12">
        <v>1</v>
      </c>
      <c r="AC54" s="21">
        <v>1</v>
      </c>
      <c r="AD54" s="10">
        <v>1</v>
      </c>
      <c r="AE54" s="21"/>
      <c r="AF54" s="140"/>
      <c r="AG54" s="21"/>
      <c r="AH54" s="21"/>
      <c r="AI54" s="10">
        <f t="shared" si="18"/>
        <v>1</v>
      </c>
      <c r="AJ54" s="205">
        <v>0</v>
      </c>
      <c r="AK54" s="10">
        <v>1</v>
      </c>
      <c r="AL54" s="205"/>
      <c r="AM54" s="10" t="s">
        <v>648</v>
      </c>
      <c r="AN54" s="10" t="s">
        <v>36</v>
      </c>
      <c r="AO54" s="11"/>
      <c r="AP54" s="11"/>
      <c r="AQ54" s="11"/>
      <c r="AR54" s="11"/>
      <c r="AS54" s="151"/>
      <c r="AT54" s="217"/>
      <c r="AU54" s="10">
        <f t="shared" si="15"/>
        <v>4</v>
      </c>
      <c r="AV54" s="10">
        <f t="shared" si="16"/>
        <v>3</v>
      </c>
      <c r="AW54" s="335"/>
      <c r="AX54" s="216" t="s">
        <v>272</v>
      </c>
      <c r="AY54" s="131" t="s">
        <v>646</v>
      </c>
      <c r="AZ54" s="132"/>
      <c r="BA54" s="132"/>
      <c r="BB54" s="132"/>
      <c r="BC54" s="133"/>
      <c r="BD54" s="133"/>
    </row>
    <row r="55" spans="1:56" ht="121.5" customHeight="1" x14ac:dyDescent="0.3">
      <c r="A55" s="315"/>
      <c r="B55" s="315"/>
      <c r="C55" s="315"/>
      <c r="D55" s="315"/>
      <c r="E55" s="315"/>
      <c r="F55" s="315"/>
      <c r="G55" s="315"/>
      <c r="H55" s="315"/>
      <c r="I55" s="315"/>
      <c r="J55" s="369">
        <v>0</v>
      </c>
      <c r="K55" s="370"/>
      <c r="L55" s="367"/>
      <c r="M55" s="367"/>
      <c r="N55" s="368"/>
      <c r="O55" s="368"/>
      <c r="P55" s="368"/>
      <c r="Q55" s="334"/>
      <c r="R55" s="9" t="s">
        <v>281</v>
      </c>
      <c r="S55" s="9" t="s">
        <v>282</v>
      </c>
      <c r="T55" s="9" t="s">
        <v>41</v>
      </c>
      <c r="U55" s="10">
        <v>1</v>
      </c>
      <c r="V55" s="10">
        <v>1</v>
      </c>
      <c r="W55" s="68" t="s">
        <v>283</v>
      </c>
      <c r="X55" s="68" t="s">
        <v>284</v>
      </c>
      <c r="Y55" s="12">
        <v>1</v>
      </c>
      <c r="Z55" s="13">
        <v>1</v>
      </c>
      <c r="AA55" s="12">
        <v>1</v>
      </c>
      <c r="AB55" s="12">
        <v>1</v>
      </c>
      <c r="AC55" s="21">
        <v>1</v>
      </c>
      <c r="AD55" s="10">
        <v>1</v>
      </c>
      <c r="AE55" s="21"/>
      <c r="AF55" s="140"/>
      <c r="AG55" s="21"/>
      <c r="AH55" s="21"/>
      <c r="AI55" s="10">
        <f t="shared" si="18"/>
        <v>1</v>
      </c>
      <c r="AJ55" s="205">
        <v>0</v>
      </c>
      <c r="AK55" s="10">
        <v>1</v>
      </c>
      <c r="AL55" s="205"/>
      <c r="AM55" s="10" t="s">
        <v>649</v>
      </c>
      <c r="AN55" s="10" t="s">
        <v>36</v>
      </c>
      <c r="AO55" s="11"/>
      <c r="AP55" s="11"/>
      <c r="AQ55" s="11"/>
      <c r="AR55" s="11"/>
      <c r="AS55" s="11"/>
      <c r="AT55" s="217"/>
      <c r="AU55" s="10">
        <f t="shared" si="15"/>
        <v>4</v>
      </c>
      <c r="AV55" s="10">
        <f t="shared" si="16"/>
        <v>3</v>
      </c>
      <c r="AW55" s="335"/>
      <c r="AX55" s="216" t="s">
        <v>272</v>
      </c>
      <c r="AY55" s="131" t="s">
        <v>646</v>
      </c>
      <c r="AZ55" s="132"/>
      <c r="BA55" s="132"/>
      <c r="BB55" s="132"/>
      <c r="BC55" s="133"/>
      <c r="BD55" s="133"/>
    </row>
    <row r="56" spans="1:56" ht="141.75" customHeight="1" x14ac:dyDescent="0.3">
      <c r="A56" s="315"/>
      <c r="B56" s="315"/>
      <c r="C56" s="315"/>
      <c r="D56" s="315"/>
      <c r="E56" s="315"/>
      <c r="F56" s="315"/>
      <c r="G56" s="315"/>
      <c r="H56" s="315"/>
      <c r="I56" s="315"/>
      <c r="J56" s="369">
        <v>0</v>
      </c>
      <c r="K56" s="370"/>
      <c r="L56" s="367"/>
      <c r="M56" s="367"/>
      <c r="N56" s="368"/>
      <c r="O56" s="368"/>
      <c r="P56" s="368"/>
      <c r="Q56" s="334"/>
      <c r="R56" s="9" t="s">
        <v>285</v>
      </c>
      <c r="S56" s="9" t="s">
        <v>286</v>
      </c>
      <c r="T56" s="9" t="s">
        <v>41</v>
      </c>
      <c r="U56" s="10">
        <v>1</v>
      </c>
      <c r="V56" s="10">
        <v>1</v>
      </c>
      <c r="W56" s="68" t="s">
        <v>287</v>
      </c>
      <c r="X56" s="11" t="s">
        <v>288</v>
      </c>
      <c r="Y56" s="12">
        <v>1</v>
      </c>
      <c r="Z56" s="13">
        <v>1</v>
      </c>
      <c r="AA56" s="12">
        <v>1</v>
      </c>
      <c r="AB56" s="12">
        <v>1</v>
      </c>
      <c r="AC56" s="21">
        <v>1</v>
      </c>
      <c r="AD56" s="10">
        <v>1</v>
      </c>
      <c r="AE56" s="21"/>
      <c r="AF56" s="140"/>
      <c r="AG56" s="21"/>
      <c r="AH56" s="21"/>
      <c r="AI56" s="10">
        <f t="shared" si="18"/>
        <v>1</v>
      </c>
      <c r="AJ56" s="205">
        <v>0</v>
      </c>
      <c r="AK56" s="10">
        <v>1</v>
      </c>
      <c r="AL56" s="205"/>
      <c r="AM56" s="10" t="s">
        <v>650</v>
      </c>
      <c r="AN56" s="10" t="s">
        <v>36</v>
      </c>
      <c r="AO56" s="11"/>
      <c r="AP56" s="11"/>
      <c r="AQ56" s="11"/>
      <c r="AR56" s="11"/>
      <c r="AS56" s="11"/>
      <c r="AT56" s="217"/>
      <c r="AU56" s="10">
        <f t="shared" si="15"/>
        <v>4</v>
      </c>
      <c r="AV56" s="10">
        <f t="shared" si="16"/>
        <v>3</v>
      </c>
      <c r="AW56" s="335"/>
      <c r="AX56" s="216" t="s">
        <v>272</v>
      </c>
      <c r="AY56" s="131" t="s">
        <v>646</v>
      </c>
      <c r="AZ56" s="132"/>
      <c r="BA56" s="132"/>
      <c r="BB56" s="132"/>
      <c r="BC56" s="133"/>
      <c r="BD56" s="133"/>
    </row>
    <row r="57" spans="1:56" ht="81" customHeight="1" x14ac:dyDescent="0.3">
      <c r="A57" s="315"/>
      <c r="B57" s="315"/>
      <c r="C57" s="315"/>
      <c r="D57" s="315"/>
      <c r="E57" s="315"/>
      <c r="F57" s="315"/>
      <c r="G57" s="315"/>
      <c r="H57" s="315"/>
      <c r="I57" s="315"/>
      <c r="J57" s="369">
        <v>0</v>
      </c>
      <c r="K57" s="370"/>
      <c r="L57" s="367"/>
      <c r="M57" s="367"/>
      <c r="N57" s="368"/>
      <c r="O57" s="368"/>
      <c r="P57" s="368"/>
      <c r="Q57" s="334"/>
      <c r="R57" s="9" t="s">
        <v>289</v>
      </c>
      <c r="S57" s="9" t="s">
        <v>290</v>
      </c>
      <c r="T57" s="9" t="s">
        <v>50</v>
      </c>
      <c r="U57" s="73">
        <v>1</v>
      </c>
      <c r="V57" s="73">
        <v>1</v>
      </c>
      <c r="W57" s="74" t="s">
        <v>291</v>
      </c>
      <c r="X57" s="74" t="s">
        <v>292</v>
      </c>
      <c r="Y57" s="75">
        <v>1</v>
      </c>
      <c r="Z57" s="28">
        <v>1</v>
      </c>
      <c r="AA57" s="75">
        <v>1</v>
      </c>
      <c r="AB57" s="75">
        <v>1</v>
      </c>
      <c r="AC57" s="218">
        <v>1</v>
      </c>
      <c r="AD57" s="73">
        <v>1</v>
      </c>
      <c r="AE57" s="167"/>
      <c r="AF57" s="77"/>
      <c r="AG57" s="167"/>
      <c r="AH57" s="167"/>
      <c r="AI57" s="146">
        <f t="shared" ref="AI57:AI59" si="19">AB57</f>
        <v>1</v>
      </c>
      <c r="AJ57" s="32"/>
      <c r="AK57" s="73">
        <v>1</v>
      </c>
      <c r="AL57" s="32"/>
      <c r="AM57" s="151" t="s">
        <v>651</v>
      </c>
      <c r="AN57" s="10" t="s">
        <v>36</v>
      </c>
      <c r="AO57" s="169"/>
      <c r="AP57" s="11"/>
      <c r="AQ57" s="219"/>
      <c r="AR57" s="11"/>
      <c r="AS57" s="220"/>
      <c r="AT57" s="148"/>
      <c r="AU57" s="32">
        <f>+_xlfn.IFS(T57="Acumulado",Y57+AA57+#REF!+AK57,T57="Capacidad",AK57,T57="Flujo",AK57,T57="Reducción",AK57,T57="Stock",AK57)</f>
        <v>1</v>
      </c>
      <c r="AV57" s="32">
        <f>+_xlfn.IFS(T57="Acumulado",Z57+AI57+AJ57+AL57,T57="Capacidad",AI57,T57="Flujo",AI57,T57="Reducción",AI57,T57="Stock",AI57)</f>
        <v>1</v>
      </c>
      <c r="AW57" s="335"/>
      <c r="AX57" s="216" t="s">
        <v>272</v>
      </c>
      <c r="AY57" s="131" t="s">
        <v>646</v>
      </c>
      <c r="AZ57" s="132"/>
      <c r="BA57" s="132"/>
      <c r="BB57" s="132"/>
      <c r="BC57" s="133"/>
      <c r="BD57" s="133"/>
    </row>
    <row r="58" spans="1:56" ht="141.75" customHeight="1" x14ac:dyDescent="0.3">
      <c r="A58" s="315"/>
      <c r="B58" s="315"/>
      <c r="C58" s="315"/>
      <c r="D58" s="315"/>
      <c r="E58" s="315"/>
      <c r="F58" s="315"/>
      <c r="G58" s="315"/>
      <c r="H58" s="315"/>
      <c r="I58" s="315"/>
      <c r="J58" s="369">
        <v>0</v>
      </c>
      <c r="K58" s="370"/>
      <c r="L58" s="367"/>
      <c r="M58" s="367"/>
      <c r="N58" s="368"/>
      <c r="O58" s="368"/>
      <c r="P58" s="368"/>
      <c r="Q58" s="334"/>
      <c r="R58" s="9" t="s">
        <v>293</v>
      </c>
      <c r="S58" s="9" t="s">
        <v>294</v>
      </c>
      <c r="T58" s="9" t="s">
        <v>50</v>
      </c>
      <c r="U58" s="73">
        <v>1</v>
      </c>
      <c r="V58" s="73">
        <v>1</v>
      </c>
      <c r="W58" s="68" t="s">
        <v>295</v>
      </c>
      <c r="X58" s="68" t="s">
        <v>296</v>
      </c>
      <c r="Y58" s="75">
        <v>1</v>
      </c>
      <c r="Z58" s="28">
        <v>1</v>
      </c>
      <c r="AA58" s="75">
        <v>1</v>
      </c>
      <c r="AB58" s="75">
        <v>1</v>
      </c>
      <c r="AC58" s="218">
        <v>1</v>
      </c>
      <c r="AD58" s="73">
        <v>1</v>
      </c>
      <c r="AE58" s="167"/>
      <c r="AF58" s="77"/>
      <c r="AG58" s="167"/>
      <c r="AH58" s="167"/>
      <c r="AI58" s="146">
        <f t="shared" si="19"/>
        <v>1</v>
      </c>
      <c r="AJ58" s="221"/>
      <c r="AK58" s="73">
        <v>0</v>
      </c>
      <c r="AL58" s="221"/>
      <c r="AM58" s="151" t="s">
        <v>652</v>
      </c>
      <c r="AN58" s="10" t="s">
        <v>36</v>
      </c>
      <c r="AO58" s="169"/>
      <c r="AP58" s="11"/>
      <c r="AQ58" s="219"/>
      <c r="AR58" s="11"/>
      <c r="AS58" s="220"/>
      <c r="AT58" s="222"/>
      <c r="AU58" s="32">
        <v>1</v>
      </c>
      <c r="AV58" s="32">
        <f>+_xlfn.IFS(T58="Acumulado",Z58+AI58+AJ58+AL58,T58="Capacidad",AI58,T58="Flujo",AI58,T58="Reducción",AI58,T58="Stock",AI58)</f>
        <v>1</v>
      </c>
      <c r="AW58" s="335"/>
      <c r="AX58" s="216" t="s">
        <v>272</v>
      </c>
      <c r="AY58" s="131" t="s">
        <v>646</v>
      </c>
      <c r="AZ58" s="132"/>
      <c r="BA58" s="132"/>
      <c r="BB58" s="132"/>
      <c r="BC58" s="133"/>
      <c r="BD58" s="133"/>
    </row>
    <row r="59" spans="1:56" ht="96.75" customHeight="1" x14ac:dyDescent="0.3">
      <c r="A59" s="315"/>
      <c r="B59" s="315"/>
      <c r="C59" s="315"/>
      <c r="D59" s="315"/>
      <c r="E59" s="315"/>
      <c r="F59" s="315"/>
      <c r="G59" s="315"/>
      <c r="H59" s="315"/>
      <c r="I59" s="315"/>
      <c r="J59" s="369"/>
      <c r="K59" s="370"/>
      <c r="L59" s="367"/>
      <c r="M59" s="367"/>
      <c r="N59" s="368"/>
      <c r="O59" s="368"/>
      <c r="P59" s="368"/>
      <c r="Q59" s="334"/>
      <c r="R59" s="312" t="s">
        <v>263</v>
      </c>
      <c r="S59" s="9" t="s">
        <v>297</v>
      </c>
      <c r="T59" s="9" t="s">
        <v>50</v>
      </c>
      <c r="U59" s="10">
        <v>0</v>
      </c>
      <c r="V59" s="10"/>
      <c r="W59" s="68" t="s">
        <v>298</v>
      </c>
      <c r="X59" s="68" t="s">
        <v>299</v>
      </c>
      <c r="Y59" s="12"/>
      <c r="Z59" s="76"/>
      <c r="AA59" s="58">
        <v>1</v>
      </c>
      <c r="AB59" s="58">
        <v>1</v>
      </c>
      <c r="AC59" s="77">
        <v>1</v>
      </c>
      <c r="AD59" s="10">
        <v>100</v>
      </c>
      <c r="AE59" s="77"/>
      <c r="AF59" s="140"/>
      <c r="AG59" s="32"/>
      <c r="AH59" s="77"/>
      <c r="AI59" s="10">
        <f t="shared" si="19"/>
        <v>1</v>
      </c>
      <c r="AJ59" s="223"/>
      <c r="AK59" s="10">
        <v>1</v>
      </c>
      <c r="AL59" s="223"/>
      <c r="AM59" s="10" t="s">
        <v>653</v>
      </c>
      <c r="AN59" s="10" t="s">
        <v>36</v>
      </c>
      <c r="AO59" s="224"/>
      <c r="AP59" s="11"/>
      <c r="AQ59" s="225"/>
      <c r="AR59" s="11"/>
      <c r="AS59" s="226"/>
      <c r="AT59" s="227"/>
      <c r="AU59" s="32">
        <f>+_xlfn.IFS(T59="Acumulado",Y59+AA59+AC59+AK59,T59="Capacidad",AK59,T59="Flujo",AK59,T59="Reducción",AK59,T59="Stock",AK59)</f>
        <v>1</v>
      </c>
      <c r="AV59" s="32">
        <f>+_xlfn.IFS(T59="Acumulado",Z59+AI59+AJ59+AL59,T59="Capacidad",AI59,T59="Flujo",AI59,T59="Reducción",AI59,T59="Stock",AI59)</f>
        <v>1</v>
      </c>
      <c r="AW59" s="335"/>
      <c r="AX59" s="216" t="s">
        <v>272</v>
      </c>
      <c r="AY59" s="131" t="s">
        <v>646</v>
      </c>
      <c r="AZ59" s="132"/>
      <c r="BA59" s="132"/>
      <c r="BB59" s="132"/>
      <c r="BC59" s="133"/>
      <c r="BD59" s="133"/>
    </row>
    <row r="60" spans="1:56" ht="155.4" customHeight="1" x14ac:dyDescent="0.3">
      <c r="A60" s="315"/>
      <c r="B60" s="315"/>
      <c r="C60" s="315"/>
      <c r="D60" s="315"/>
      <c r="E60" s="315"/>
      <c r="F60" s="315"/>
      <c r="G60" s="315"/>
      <c r="H60" s="315"/>
      <c r="I60" s="315"/>
      <c r="J60" s="369"/>
      <c r="K60" s="370"/>
      <c r="L60" s="367"/>
      <c r="M60" s="367"/>
      <c r="N60" s="368"/>
      <c r="O60" s="368"/>
      <c r="P60" s="368"/>
      <c r="Q60" s="334"/>
      <c r="R60" s="313"/>
      <c r="S60" s="9" t="s">
        <v>300</v>
      </c>
      <c r="T60" s="9" t="s">
        <v>50</v>
      </c>
      <c r="U60" s="10">
        <v>0</v>
      </c>
      <c r="V60" s="10"/>
      <c r="W60" s="74" t="s">
        <v>295</v>
      </c>
      <c r="X60" s="74" t="s">
        <v>301</v>
      </c>
      <c r="Y60" s="12"/>
      <c r="Z60" s="76"/>
      <c r="AA60" s="58">
        <v>1</v>
      </c>
      <c r="AB60" s="58">
        <v>1</v>
      </c>
      <c r="AC60" s="77">
        <v>1</v>
      </c>
      <c r="AD60" s="77">
        <v>1</v>
      </c>
      <c r="AE60" s="190"/>
      <c r="AF60" s="228"/>
      <c r="AG60" s="57"/>
      <c r="AH60" s="190"/>
      <c r="AI60" s="77">
        <v>1</v>
      </c>
      <c r="AJ60" s="223"/>
      <c r="AK60" s="10">
        <v>1</v>
      </c>
      <c r="AL60" s="223"/>
      <c r="AM60" s="205"/>
      <c r="AN60" s="10" t="s">
        <v>36</v>
      </c>
      <c r="AO60" s="224"/>
      <c r="AP60" s="11"/>
      <c r="AQ60" s="219"/>
      <c r="AR60" s="11"/>
      <c r="AS60" s="226"/>
      <c r="AT60" s="227"/>
      <c r="AU60" s="32">
        <f>+_xlfn.IFS(T60="Acumulado",Y60+AA60+#REF!+AK60,T60="Capacidad",AK60,T60="Flujo",AK60,T60="Reducción",AK60,T60="Stock",AK60)</f>
        <v>1</v>
      </c>
      <c r="AV60" s="32">
        <f>+_xlfn.IFS(T60="Acumulado",Z60+AI60+AJ60+AL60,T60="Capacidad",AI60,T60="Flujo",AI60,T60="Reducción",AI60,T60="Stock",AI60)</f>
        <v>1</v>
      </c>
      <c r="AW60" s="335"/>
      <c r="AX60" s="216" t="s">
        <v>272</v>
      </c>
      <c r="AY60" s="131" t="s">
        <v>646</v>
      </c>
      <c r="AZ60" s="132"/>
      <c r="BA60" s="132"/>
      <c r="BB60" s="132"/>
      <c r="BC60" s="133"/>
      <c r="BD60" s="133"/>
    </row>
    <row r="61" spans="1:56" ht="163.19999999999999" customHeight="1" x14ac:dyDescent="0.3">
      <c r="A61" s="316"/>
      <c r="B61" s="316"/>
      <c r="C61" s="316"/>
      <c r="D61" s="316"/>
      <c r="E61" s="316"/>
      <c r="F61" s="316"/>
      <c r="G61" s="316"/>
      <c r="H61" s="316"/>
      <c r="I61" s="316"/>
      <c r="J61" s="362">
        <v>0</v>
      </c>
      <c r="K61" s="364"/>
      <c r="L61" s="366"/>
      <c r="M61" s="366"/>
      <c r="N61" s="311"/>
      <c r="O61" s="311"/>
      <c r="P61" s="311"/>
      <c r="Q61" s="313"/>
      <c r="R61" s="24" t="s">
        <v>302</v>
      </c>
      <c r="S61" s="24" t="s">
        <v>303</v>
      </c>
      <c r="T61" s="24" t="s">
        <v>50</v>
      </c>
      <c r="U61" s="78">
        <v>1</v>
      </c>
      <c r="V61" s="78">
        <v>1</v>
      </c>
      <c r="W61" s="39"/>
      <c r="X61" s="39"/>
      <c r="Y61" s="75">
        <v>1</v>
      </c>
      <c r="Z61" s="28">
        <v>1</v>
      </c>
      <c r="AA61" s="12" t="s">
        <v>304</v>
      </c>
      <c r="AB61" s="12"/>
      <c r="AC61" s="12">
        <v>0</v>
      </c>
      <c r="AD61" s="229"/>
      <c r="AE61" s="229"/>
      <c r="AF61" s="58"/>
      <c r="AG61" s="229"/>
      <c r="AH61" s="229"/>
      <c r="AI61" s="58"/>
      <c r="AJ61" s="221"/>
      <c r="AK61" s="75">
        <v>0</v>
      </c>
      <c r="AL61" s="221"/>
      <c r="AM61" s="12" t="s">
        <v>304</v>
      </c>
      <c r="AN61" s="12" t="s">
        <v>304</v>
      </c>
      <c r="AO61" s="12"/>
      <c r="AP61" s="12"/>
      <c r="AQ61" s="12"/>
      <c r="AR61" s="12"/>
      <c r="AS61" s="12"/>
      <c r="AT61" s="58"/>
      <c r="AU61" s="58">
        <v>1</v>
      </c>
      <c r="AV61" s="58">
        <v>1</v>
      </c>
      <c r="AW61" s="283"/>
      <c r="AX61" s="216" t="s">
        <v>272</v>
      </c>
      <c r="AY61" s="131" t="s">
        <v>646</v>
      </c>
      <c r="AZ61" s="132"/>
      <c r="BA61" s="132"/>
      <c r="BB61" s="132"/>
      <c r="BC61" s="133"/>
      <c r="BD61" s="133"/>
    </row>
    <row r="62" spans="1:56" ht="102" customHeight="1" x14ac:dyDescent="0.3">
      <c r="A62" s="312" t="s">
        <v>259</v>
      </c>
      <c r="B62" s="312" t="s">
        <v>260</v>
      </c>
      <c r="C62" s="312" t="s">
        <v>261</v>
      </c>
      <c r="D62" s="312" t="s">
        <v>305</v>
      </c>
      <c r="E62" s="312" t="s">
        <v>306</v>
      </c>
      <c r="F62" s="312" t="s">
        <v>307</v>
      </c>
      <c r="G62" s="312" t="s">
        <v>35</v>
      </c>
      <c r="H62" s="312" t="s">
        <v>36</v>
      </c>
      <c r="I62" s="312" t="s">
        <v>308</v>
      </c>
      <c r="J62" s="322">
        <f>'[3]1. Iniciativas-PA (2)'!M27</f>
        <v>61967599192</v>
      </c>
      <c r="K62" s="373">
        <v>55292407770.110001</v>
      </c>
      <c r="L62" s="345">
        <v>59071210998</v>
      </c>
      <c r="M62" s="345">
        <v>48479599678.169998</v>
      </c>
      <c r="N62" s="339">
        <v>55644343702</v>
      </c>
      <c r="O62" s="339">
        <v>8365061647.2799997</v>
      </c>
      <c r="P62" s="339">
        <f>(N62*0.03)+N62</f>
        <v>57313674013.059998</v>
      </c>
      <c r="Q62" s="312" t="s">
        <v>654</v>
      </c>
      <c r="R62" s="22" t="s">
        <v>309</v>
      </c>
      <c r="S62" s="22" t="s">
        <v>310</v>
      </c>
      <c r="T62" s="22" t="s">
        <v>50</v>
      </c>
      <c r="U62" s="12">
        <v>0</v>
      </c>
      <c r="V62" s="12">
        <f t="shared" ref="V62:V65" si="20">Z62</f>
        <v>1</v>
      </c>
      <c r="W62" s="23"/>
      <c r="X62" s="23"/>
      <c r="Y62" s="12">
        <v>1</v>
      </c>
      <c r="Z62" s="13">
        <v>1</v>
      </c>
      <c r="AA62" s="12" t="s">
        <v>304</v>
      </c>
      <c r="AB62" s="12"/>
      <c r="AC62" s="12" t="s">
        <v>304</v>
      </c>
      <c r="AD62" s="12"/>
      <c r="AE62" s="12"/>
      <c r="AF62" s="12"/>
      <c r="AG62" s="12"/>
      <c r="AH62" s="12"/>
      <c r="AI62" s="12"/>
      <c r="AJ62" s="10">
        <v>0</v>
      </c>
      <c r="AK62" s="12" t="s">
        <v>304</v>
      </c>
      <c r="AL62" s="10">
        <v>0</v>
      </c>
      <c r="AM62" s="12"/>
      <c r="AN62" s="12"/>
      <c r="AO62" s="12"/>
      <c r="AP62" s="12"/>
      <c r="AQ62" s="12"/>
      <c r="AR62" s="12"/>
      <c r="AS62" s="12"/>
      <c r="AT62" s="12"/>
      <c r="AU62" s="12">
        <v>1</v>
      </c>
      <c r="AV62" s="12">
        <v>1</v>
      </c>
      <c r="AW62" s="312" t="s">
        <v>311</v>
      </c>
      <c r="AX62" s="230" t="s">
        <v>311</v>
      </c>
      <c r="AY62" s="131" t="s">
        <v>655</v>
      </c>
      <c r="AZ62" s="132"/>
      <c r="BA62" s="132"/>
      <c r="BB62" s="132"/>
      <c r="BC62" s="133"/>
      <c r="BD62" s="133"/>
    </row>
    <row r="63" spans="1:56" ht="81.599999999999994" customHeight="1" x14ac:dyDescent="0.3">
      <c r="A63" s="315"/>
      <c r="B63" s="315"/>
      <c r="C63" s="315"/>
      <c r="D63" s="315"/>
      <c r="E63" s="315"/>
      <c r="F63" s="315"/>
      <c r="G63" s="315"/>
      <c r="H63" s="315"/>
      <c r="I63" s="315"/>
      <c r="J63" s="323"/>
      <c r="K63" s="374"/>
      <c r="L63" s="376"/>
      <c r="M63" s="376"/>
      <c r="N63" s="371"/>
      <c r="O63" s="371"/>
      <c r="P63" s="371"/>
      <c r="Q63" s="334"/>
      <c r="R63" s="9" t="s">
        <v>312</v>
      </c>
      <c r="S63" s="9" t="s">
        <v>313</v>
      </c>
      <c r="T63" s="9" t="s">
        <v>50</v>
      </c>
      <c r="U63" s="9">
        <v>0</v>
      </c>
      <c r="V63" s="32">
        <v>0.95</v>
      </c>
      <c r="W63" s="57" t="s">
        <v>314</v>
      </c>
      <c r="X63" s="57" t="s">
        <v>315</v>
      </c>
      <c r="Y63" s="58">
        <v>0.95</v>
      </c>
      <c r="Z63" s="58">
        <v>0.99</v>
      </c>
      <c r="AA63" s="58">
        <v>0.95</v>
      </c>
      <c r="AB63" s="58">
        <v>0.95</v>
      </c>
      <c r="AC63" s="77">
        <v>0.95</v>
      </c>
      <c r="AD63" s="167">
        <v>0.23699999999999999</v>
      </c>
      <c r="AE63" s="167"/>
      <c r="AF63" s="77"/>
      <c r="AG63" s="167"/>
      <c r="AH63" s="167"/>
      <c r="AI63" s="146">
        <f>AD63</f>
        <v>0.23699999999999999</v>
      </c>
      <c r="AJ63" s="9"/>
      <c r="AK63" s="32">
        <v>0.95</v>
      </c>
      <c r="AL63" s="9"/>
      <c r="AM63" s="231" t="s">
        <v>656</v>
      </c>
      <c r="AN63" s="231" t="s">
        <v>657</v>
      </c>
      <c r="AO63" s="185"/>
      <c r="AP63" s="185"/>
      <c r="AQ63" s="232"/>
      <c r="AR63" s="232"/>
      <c r="AS63" s="186"/>
      <c r="AT63" s="186"/>
      <c r="AU63" s="32">
        <v>0.95</v>
      </c>
      <c r="AV63" s="38">
        <f>+_xlfn.IFS(T63="Acumulado",Z63+AI63+AJ63+AL63,T63="Capacidad",AI63,T63="Flujo",AI63,T63="Reducción",AI63,T63="Stock",AI63)</f>
        <v>0.23699999999999999</v>
      </c>
      <c r="AW63" s="334"/>
      <c r="AX63" s="230" t="s">
        <v>311</v>
      </c>
      <c r="AY63" s="131" t="s">
        <v>655</v>
      </c>
      <c r="AZ63" s="132"/>
      <c r="BA63" s="132"/>
      <c r="BB63" s="132"/>
      <c r="BC63" s="133"/>
      <c r="BD63" s="133"/>
    </row>
    <row r="64" spans="1:56" ht="40.5" customHeight="1" x14ac:dyDescent="0.3">
      <c r="A64" s="313"/>
      <c r="B64" s="313"/>
      <c r="C64" s="313"/>
      <c r="D64" s="313"/>
      <c r="E64" s="313"/>
      <c r="F64" s="313"/>
      <c r="G64" s="313"/>
      <c r="H64" s="313"/>
      <c r="I64" s="313"/>
      <c r="J64" s="372">
        <v>0</v>
      </c>
      <c r="K64" s="375"/>
      <c r="L64" s="377"/>
      <c r="M64" s="377"/>
      <c r="N64" s="313"/>
      <c r="O64" s="313"/>
      <c r="P64" s="313"/>
      <c r="Q64" s="313"/>
      <c r="R64" s="22" t="s">
        <v>316</v>
      </c>
      <c r="S64" s="22" t="s">
        <v>317</v>
      </c>
      <c r="T64" s="22" t="s">
        <v>50</v>
      </c>
      <c r="U64" s="12">
        <v>0</v>
      </c>
      <c r="V64" s="12">
        <f t="shared" si="20"/>
        <v>13</v>
      </c>
      <c r="W64" s="23"/>
      <c r="X64" s="23"/>
      <c r="Y64" s="12">
        <v>13</v>
      </c>
      <c r="Z64" s="13">
        <v>13</v>
      </c>
      <c r="AA64" s="12" t="s">
        <v>304</v>
      </c>
      <c r="AB64" s="12"/>
      <c r="AC64" s="12" t="s">
        <v>304</v>
      </c>
      <c r="AD64" s="12"/>
      <c r="AE64" s="12"/>
      <c r="AF64" s="12"/>
      <c r="AG64" s="12"/>
      <c r="AH64" s="12"/>
      <c r="AI64" s="12"/>
      <c r="AJ64" s="12"/>
      <c r="AK64" s="12" t="s">
        <v>304</v>
      </c>
      <c r="AL64" s="12"/>
      <c r="AM64" s="12"/>
      <c r="AN64" s="12"/>
      <c r="AO64" s="12"/>
      <c r="AP64" s="12"/>
      <c r="AQ64" s="12"/>
      <c r="AR64" s="12"/>
      <c r="AS64" s="12"/>
      <c r="AT64" s="12"/>
      <c r="AU64" s="12">
        <v>13</v>
      </c>
      <c r="AV64" s="12">
        <v>13</v>
      </c>
      <c r="AW64" s="313"/>
      <c r="AX64" s="230" t="s">
        <v>311</v>
      </c>
      <c r="AY64" s="131" t="s">
        <v>655</v>
      </c>
      <c r="AZ64" s="132"/>
      <c r="BA64" s="132"/>
      <c r="BB64" s="132"/>
      <c r="BC64" s="133"/>
      <c r="BD64" s="133"/>
    </row>
    <row r="65" spans="1:56" ht="285.60000000000002" customHeight="1" x14ac:dyDescent="0.3">
      <c r="A65" s="314" t="s">
        <v>259</v>
      </c>
      <c r="B65" s="314" t="s">
        <v>260</v>
      </c>
      <c r="C65" s="314" t="s">
        <v>261</v>
      </c>
      <c r="D65" s="314" t="s">
        <v>305</v>
      </c>
      <c r="E65" s="314" t="s">
        <v>318</v>
      </c>
      <c r="F65" s="314" t="s">
        <v>319</v>
      </c>
      <c r="G65" s="314" t="s">
        <v>320</v>
      </c>
      <c r="H65" s="314" t="s">
        <v>36</v>
      </c>
      <c r="I65" s="314" t="s">
        <v>266</v>
      </c>
      <c r="J65" s="361">
        <v>724633333</v>
      </c>
      <c r="K65" s="363">
        <v>723433333</v>
      </c>
      <c r="L65" s="365">
        <v>969792733</v>
      </c>
      <c r="M65" s="365">
        <v>969792733</v>
      </c>
      <c r="N65" s="310">
        <v>1033116648</v>
      </c>
      <c r="O65" s="310">
        <v>21020000</v>
      </c>
      <c r="P65" s="310">
        <f>(N65*0.03)+N65</f>
        <v>1064110147.4400001</v>
      </c>
      <c r="Q65" s="312" t="s">
        <v>267</v>
      </c>
      <c r="R65" s="9" t="s">
        <v>321</v>
      </c>
      <c r="S65" s="9" t="s">
        <v>322</v>
      </c>
      <c r="T65" s="9" t="s">
        <v>41</v>
      </c>
      <c r="U65" s="10">
        <v>0</v>
      </c>
      <c r="V65" s="10">
        <f t="shared" si="20"/>
        <v>16</v>
      </c>
      <c r="W65" s="11" t="s">
        <v>323</v>
      </c>
      <c r="X65" s="11" t="s">
        <v>324</v>
      </c>
      <c r="Y65" s="12">
        <v>16</v>
      </c>
      <c r="Z65" s="13">
        <v>16</v>
      </c>
      <c r="AA65" s="12">
        <v>16</v>
      </c>
      <c r="AB65" s="12">
        <v>16</v>
      </c>
      <c r="AC65" s="21">
        <v>16</v>
      </c>
      <c r="AD65" s="10">
        <v>5</v>
      </c>
      <c r="AE65" s="21"/>
      <c r="AF65" s="139"/>
      <c r="AG65" s="21"/>
      <c r="AH65" s="21"/>
      <c r="AI65" s="10">
        <f t="shared" ref="AI65:AI82" si="21">AD65+AE65+AG65+AH65</f>
        <v>5</v>
      </c>
      <c r="AJ65" s="10">
        <v>0</v>
      </c>
      <c r="AK65" s="10">
        <v>16</v>
      </c>
      <c r="AL65" s="10">
        <v>0</v>
      </c>
      <c r="AM65" s="10" t="s">
        <v>658</v>
      </c>
      <c r="AN65" s="10" t="s">
        <v>563</v>
      </c>
      <c r="AO65" s="128"/>
      <c r="AP65" s="128"/>
      <c r="AQ65" s="11"/>
      <c r="AR65" s="11"/>
      <c r="AS65" s="129"/>
      <c r="AT65" s="129"/>
      <c r="AU65" s="10">
        <f t="shared" ref="AU65:AU71" si="22">+_xlfn.IFS(T65="Acumulado",Y65+AA65+AC65+AK65,T65="Capacidad",AK65,T65="Flujo",AK65,T65="Reducción",AK65,T65="Stock",AK65)</f>
        <v>64</v>
      </c>
      <c r="AV65" s="10">
        <f t="shared" ref="AV65:AV70" si="23">+_xlfn.IFS(T65="Acumulado",Z65+AB65+AI65+AJ65+AL65,T65="Capacidad",AI65,T65="Flujo",AI65,T65="Reducción",AI65,T65="Stock",AI65)</f>
        <v>37</v>
      </c>
      <c r="AW65" s="312" t="s">
        <v>325</v>
      </c>
      <c r="AX65" s="186" t="s">
        <v>325</v>
      </c>
      <c r="AY65" s="131" t="s">
        <v>659</v>
      </c>
      <c r="AZ65" s="132"/>
      <c r="BA65" s="132"/>
      <c r="BB65" s="132"/>
      <c r="BC65" s="133"/>
      <c r="BD65" s="133"/>
    </row>
    <row r="66" spans="1:56" ht="162" customHeight="1" x14ac:dyDescent="0.3">
      <c r="A66" s="315"/>
      <c r="B66" s="315"/>
      <c r="C66" s="315"/>
      <c r="D66" s="315"/>
      <c r="E66" s="315"/>
      <c r="F66" s="315"/>
      <c r="G66" s="315"/>
      <c r="H66" s="315"/>
      <c r="I66" s="315"/>
      <c r="J66" s="369">
        <v>0</v>
      </c>
      <c r="K66" s="370"/>
      <c r="L66" s="367"/>
      <c r="M66" s="367"/>
      <c r="N66" s="368"/>
      <c r="O66" s="368"/>
      <c r="P66" s="368"/>
      <c r="Q66" s="334"/>
      <c r="R66" s="9" t="s">
        <v>326</v>
      </c>
      <c r="S66" s="9" t="s">
        <v>327</v>
      </c>
      <c r="T66" s="9" t="s">
        <v>41</v>
      </c>
      <c r="U66" s="10">
        <v>11</v>
      </c>
      <c r="V66" s="10">
        <v>11</v>
      </c>
      <c r="W66" s="11" t="s">
        <v>328</v>
      </c>
      <c r="X66" s="11" t="s">
        <v>329</v>
      </c>
      <c r="Y66" s="12">
        <v>24</v>
      </c>
      <c r="Z66" s="13">
        <v>24</v>
      </c>
      <c r="AA66" s="12">
        <v>24</v>
      </c>
      <c r="AB66" s="12">
        <v>24</v>
      </c>
      <c r="AC66" s="233">
        <v>24</v>
      </c>
      <c r="AD66" s="79">
        <v>6</v>
      </c>
      <c r="AE66" s="233"/>
      <c r="AF66" s="139"/>
      <c r="AG66" s="233"/>
      <c r="AH66" s="233"/>
      <c r="AI66" s="10">
        <f t="shared" si="21"/>
        <v>6</v>
      </c>
      <c r="AJ66" s="205">
        <v>0</v>
      </c>
      <c r="AK66" s="79">
        <v>24</v>
      </c>
      <c r="AL66" s="205">
        <v>0</v>
      </c>
      <c r="AM66" s="10" t="s">
        <v>660</v>
      </c>
      <c r="AN66" s="10" t="s">
        <v>563</v>
      </c>
      <c r="AO66" s="128"/>
      <c r="AP66" s="128"/>
      <c r="AQ66" s="234"/>
      <c r="AR66" s="235"/>
      <c r="AS66" s="129"/>
      <c r="AT66" s="129"/>
      <c r="AU66" s="10">
        <f t="shared" si="22"/>
        <v>96</v>
      </c>
      <c r="AV66" s="10">
        <f t="shared" si="23"/>
        <v>54</v>
      </c>
      <c r="AW66" s="334"/>
      <c r="AX66" s="186" t="s">
        <v>325</v>
      </c>
      <c r="AY66" s="131" t="s">
        <v>659</v>
      </c>
      <c r="AZ66" s="132"/>
      <c r="BA66" s="132"/>
      <c r="BB66" s="132"/>
      <c r="BC66" s="133"/>
      <c r="BD66" s="133"/>
    </row>
    <row r="67" spans="1:56" ht="204" customHeight="1" x14ac:dyDescent="0.3">
      <c r="A67" s="315"/>
      <c r="B67" s="315"/>
      <c r="C67" s="315"/>
      <c r="D67" s="315"/>
      <c r="E67" s="315"/>
      <c r="F67" s="315"/>
      <c r="G67" s="315"/>
      <c r="H67" s="315"/>
      <c r="I67" s="315"/>
      <c r="J67" s="369">
        <v>0</v>
      </c>
      <c r="K67" s="370"/>
      <c r="L67" s="367"/>
      <c r="M67" s="367"/>
      <c r="N67" s="368"/>
      <c r="O67" s="368"/>
      <c r="P67" s="368"/>
      <c r="Q67" s="334"/>
      <c r="R67" s="312" t="s">
        <v>330</v>
      </c>
      <c r="S67" s="9" t="s">
        <v>331</v>
      </c>
      <c r="T67" s="9" t="s">
        <v>41</v>
      </c>
      <c r="U67" s="10">
        <v>4</v>
      </c>
      <c r="V67" s="10">
        <v>4</v>
      </c>
      <c r="W67" s="11" t="s">
        <v>331</v>
      </c>
      <c r="X67" s="11" t="s">
        <v>332</v>
      </c>
      <c r="Y67" s="12">
        <v>4</v>
      </c>
      <c r="Z67" s="13">
        <v>4</v>
      </c>
      <c r="AA67" s="12">
        <v>4</v>
      </c>
      <c r="AB67" s="12">
        <v>4</v>
      </c>
      <c r="AC67" s="233">
        <v>4</v>
      </c>
      <c r="AD67" s="79">
        <v>1</v>
      </c>
      <c r="AE67" s="233"/>
      <c r="AF67" s="139"/>
      <c r="AG67" s="233"/>
      <c r="AH67" s="233"/>
      <c r="AI67" s="10">
        <f t="shared" si="21"/>
        <v>1</v>
      </c>
      <c r="AJ67" s="205">
        <v>0</v>
      </c>
      <c r="AK67" s="79">
        <v>4</v>
      </c>
      <c r="AL67" s="205">
        <v>0</v>
      </c>
      <c r="AM67" s="10" t="s">
        <v>661</v>
      </c>
      <c r="AN67" s="10" t="s">
        <v>563</v>
      </c>
      <c r="AO67" s="128"/>
      <c r="AP67" s="128"/>
      <c r="AQ67" s="234"/>
      <c r="AR67" s="235"/>
      <c r="AS67" s="129"/>
      <c r="AT67" s="129"/>
      <c r="AU67" s="10">
        <f t="shared" si="22"/>
        <v>16</v>
      </c>
      <c r="AV67" s="10">
        <f t="shared" si="23"/>
        <v>9</v>
      </c>
      <c r="AW67" s="334"/>
      <c r="AX67" s="186" t="s">
        <v>325</v>
      </c>
      <c r="AY67" s="131" t="s">
        <v>659</v>
      </c>
      <c r="AZ67" s="132"/>
      <c r="BA67" s="132"/>
      <c r="BB67" s="132"/>
      <c r="BC67" s="133"/>
      <c r="BD67" s="133"/>
    </row>
    <row r="68" spans="1:56" ht="81" customHeight="1" x14ac:dyDescent="0.3">
      <c r="A68" s="316"/>
      <c r="B68" s="316"/>
      <c r="C68" s="316"/>
      <c r="D68" s="316"/>
      <c r="E68" s="316"/>
      <c r="F68" s="316"/>
      <c r="G68" s="316"/>
      <c r="H68" s="316"/>
      <c r="I68" s="316"/>
      <c r="J68" s="362">
        <v>0</v>
      </c>
      <c r="K68" s="364"/>
      <c r="L68" s="366"/>
      <c r="M68" s="366"/>
      <c r="N68" s="311"/>
      <c r="O68" s="311"/>
      <c r="P68" s="311"/>
      <c r="Q68" s="313"/>
      <c r="R68" s="313"/>
      <c r="S68" s="9" t="s">
        <v>333</v>
      </c>
      <c r="T68" s="9" t="s">
        <v>41</v>
      </c>
      <c r="U68" s="10">
        <v>0</v>
      </c>
      <c r="V68" s="10">
        <f t="shared" ref="V68" si="24">Z68</f>
        <v>12</v>
      </c>
      <c r="W68" s="11" t="s">
        <v>333</v>
      </c>
      <c r="X68" s="11" t="s">
        <v>334</v>
      </c>
      <c r="Y68" s="12">
        <v>12</v>
      </c>
      <c r="Z68" s="13">
        <v>12</v>
      </c>
      <c r="AA68" s="12">
        <v>12</v>
      </c>
      <c r="AB68" s="12">
        <v>12</v>
      </c>
      <c r="AC68" s="233">
        <v>12</v>
      </c>
      <c r="AD68" s="79">
        <v>3</v>
      </c>
      <c r="AE68" s="233"/>
      <c r="AF68" s="189"/>
      <c r="AG68" s="233"/>
      <c r="AH68" s="233"/>
      <c r="AI68" s="10">
        <f t="shared" si="21"/>
        <v>3</v>
      </c>
      <c r="AJ68" s="205">
        <v>0</v>
      </c>
      <c r="AK68" s="79">
        <v>12</v>
      </c>
      <c r="AL68" s="205">
        <v>0</v>
      </c>
      <c r="AM68" s="10" t="s">
        <v>662</v>
      </c>
      <c r="AN68" s="10" t="s">
        <v>563</v>
      </c>
      <c r="AO68" s="128"/>
      <c r="AP68" s="128"/>
      <c r="AQ68" s="234"/>
      <c r="AR68" s="235"/>
      <c r="AS68" s="129"/>
      <c r="AT68" s="129"/>
      <c r="AU68" s="10">
        <f t="shared" si="22"/>
        <v>48</v>
      </c>
      <c r="AV68" s="10">
        <f t="shared" si="23"/>
        <v>27</v>
      </c>
      <c r="AW68" s="313"/>
      <c r="AX68" s="186" t="s">
        <v>325</v>
      </c>
      <c r="AY68" s="131" t="s">
        <v>659</v>
      </c>
      <c r="AZ68" s="132"/>
      <c r="BA68" s="132"/>
      <c r="BB68" s="132"/>
      <c r="BC68" s="133"/>
      <c r="BD68" s="133"/>
    </row>
    <row r="69" spans="1:56" ht="178.2" customHeight="1" x14ac:dyDescent="0.3">
      <c r="A69" s="16" t="s">
        <v>259</v>
      </c>
      <c r="B69" s="16" t="s">
        <v>260</v>
      </c>
      <c r="C69" s="16" t="s">
        <v>261</v>
      </c>
      <c r="D69" s="16" t="s">
        <v>305</v>
      </c>
      <c r="E69" s="16" t="s">
        <v>335</v>
      </c>
      <c r="F69" s="16" t="s">
        <v>336</v>
      </c>
      <c r="G69" s="16" t="s">
        <v>320</v>
      </c>
      <c r="H69" s="16" t="s">
        <v>36</v>
      </c>
      <c r="I69" s="16" t="s">
        <v>337</v>
      </c>
      <c r="J69" s="80">
        <v>0</v>
      </c>
      <c r="K69" s="80">
        <v>0</v>
      </c>
      <c r="L69" s="81">
        <f>J69*1.03</f>
        <v>0</v>
      </c>
      <c r="M69" s="81"/>
      <c r="N69" s="82">
        <f>L69*1.03</f>
        <v>0</v>
      </c>
      <c r="O69" s="82"/>
      <c r="P69" s="82">
        <f t="shared" ref="P69:P70" si="25">N69*1.03</f>
        <v>0</v>
      </c>
      <c r="Q69" s="9" t="s">
        <v>267</v>
      </c>
      <c r="R69" s="67" t="s">
        <v>338</v>
      </c>
      <c r="S69" s="67" t="s">
        <v>339</v>
      </c>
      <c r="T69" s="67" t="s">
        <v>41</v>
      </c>
      <c r="U69" s="83">
        <v>4</v>
      </c>
      <c r="V69" s="83">
        <v>12</v>
      </c>
      <c r="W69" s="84" t="s">
        <v>340</v>
      </c>
      <c r="X69" s="84" t="s">
        <v>341</v>
      </c>
      <c r="Y69" s="36">
        <v>12</v>
      </c>
      <c r="Z69" s="13">
        <v>12</v>
      </c>
      <c r="AA69" s="36">
        <v>12</v>
      </c>
      <c r="AB69" s="36">
        <v>12</v>
      </c>
      <c r="AC69" s="236">
        <v>12</v>
      </c>
      <c r="AD69" s="236">
        <v>3</v>
      </c>
      <c r="AE69" s="236"/>
      <c r="AF69" s="139"/>
      <c r="AG69" s="236"/>
      <c r="AH69" s="236"/>
      <c r="AI69" s="10">
        <f t="shared" si="21"/>
        <v>3</v>
      </c>
      <c r="AJ69" s="10">
        <v>0</v>
      </c>
      <c r="AK69" s="83">
        <v>12</v>
      </c>
      <c r="AL69" s="10">
        <v>0</v>
      </c>
      <c r="AM69" s="175" t="s">
        <v>663</v>
      </c>
      <c r="AN69" s="10" t="s">
        <v>36</v>
      </c>
      <c r="AO69" s="128"/>
      <c r="AP69" s="128"/>
      <c r="AQ69" s="11"/>
      <c r="AR69" s="11"/>
      <c r="AS69" s="129"/>
      <c r="AT69" s="129"/>
      <c r="AU69" s="10">
        <f t="shared" si="22"/>
        <v>48</v>
      </c>
      <c r="AV69" s="10">
        <f t="shared" si="23"/>
        <v>27</v>
      </c>
      <c r="AW69" s="308" t="s">
        <v>342</v>
      </c>
      <c r="AX69" s="237" t="s">
        <v>342</v>
      </c>
      <c r="AY69" s="131" t="s">
        <v>664</v>
      </c>
      <c r="AZ69" s="132"/>
      <c r="BA69" s="132"/>
      <c r="BB69" s="132"/>
      <c r="BC69" s="133"/>
      <c r="BD69" s="133"/>
    </row>
    <row r="70" spans="1:56" ht="162" customHeight="1" x14ac:dyDescent="0.3">
      <c r="A70" s="16" t="s">
        <v>259</v>
      </c>
      <c r="B70" s="16" t="s">
        <v>260</v>
      </c>
      <c r="C70" s="16" t="s">
        <v>261</v>
      </c>
      <c r="D70" s="16" t="s">
        <v>305</v>
      </c>
      <c r="E70" s="16" t="s">
        <v>343</v>
      </c>
      <c r="F70" s="16" t="s">
        <v>344</v>
      </c>
      <c r="G70" s="16" t="s">
        <v>320</v>
      </c>
      <c r="H70" s="16" t="s">
        <v>36</v>
      </c>
      <c r="I70" s="16" t="s">
        <v>337</v>
      </c>
      <c r="J70" s="80">
        <v>1745049997.6700001</v>
      </c>
      <c r="K70" s="80">
        <v>1745049997.6700001</v>
      </c>
      <c r="L70" s="19">
        <v>2689824298</v>
      </c>
      <c r="M70" s="19">
        <v>2682572398</v>
      </c>
      <c r="N70" s="20">
        <v>2556005777</v>
      </c>
      <c r="O70" s="20">
        <v>231990735</v>
      </c>
      <c r="P70" s="20">
        <f t="shared" si="25"/>
        <v>2632685950.3099999</v>
      </c>
      <c r="Q70" s="9" t="s">
        <v>267</v>
      </c>
      <c r="R70" s="9" t="s">
        <v>338</v>
      </c>
      <c r="S70" s="9" t="s">
        <v>345</v>
      </c>
      <c r="T70" s="9" t="s">
        <v>41</v>
      </c>
      <c r="U70" s="10">
        <v>4</v>
      </c>
      <c r="V70" s="83">
        <v>12</v>
      </c>
      <c r="W70" s="84" t="s">
        <v>340</v>
      </c>
      <c r="X70" s="84" t="s">
        <v>341</v>
      </c>
      <c r="Y70" s="36">
        <v>12</v>
      </c>
      <c r="Z70" s="13">
        <v>12</v>
      </c>
      <c r="AA70" s="36">
        <v>12</v>
      </c>
      <c r="AB70" s="36">
        <v>12</v>
      </c>
      <c r="AC70" s="236">
        <v>12</v>
      </c>
      <c r="AD70" s="236">
        <v>3</v>
      </c>
      <c r="AE70" s="236"/>
      <c r="AF70" s="139"/>
      <c r="AG70" s="236"/>
      <c r="AH70" s="236"/>
      <c r="AI70" s="10">
        <f t="shared" si="21"/>
        <v>3</v>
      </c>
      <c r="AJ70" s="10">
        <v>0</v>
      </c>
      <c r="AK70" s="83">
        <v>12</v>
      </c>
      <c r="AL70" s="10">
        <v>0</v>
      </c>
      <c r="AM70" s="175" t="s">
        <v>665</v>
      </c>
      <c r="AN70" s="10" t="s">
        <v>36</v>
      </c>
      <c r="AO70" s="128"/>
      <c r="AP70" s="128"/>
      <c r="AQ70" s="11"/>
      <c r="AR70" s="11"/>
      <c r="AS70" s="129"/>
      <c r="AT70" s="129"/>
      <c r="AU70" s="10">
        <f t="shared" si="22"/>
        <v>48</v>
      </c>
      <c r="AV70" s="10">
        <f t="shared" si="23"/>
        <v>27</v>
      </c>
      <c r="AW70" s="309"/>
      <c r="AX70" s="237" t="s">
        <v>342</v>
      </c>
      <c r="AY70" s="131" t="s">
        <v>666</v>
      </c>
      <c r="AZ70" s="132"/>
      <c r="BA70" s="132"/>
      <c r="BB70" s="132"/>
      <c r="BC70" s="133"/>
      <c r="BD70" s="133"/>
    </row>
    <row r="71" spans="1:56" ht="121.5" customHeight="1" x14ac:dyDescent="0.3">
      <c r="A71" s="16" t="s">
        <v>259</v>
      </c>
      <c r="B71" s="16" t="s">
        <v>260</v>
      </c>
      <c r="C71" s="16" t="s">
        <v>261</v>
      </c>
      <c r="D71" s="16" t="s">
        <v>305</v>
      </c>
      <c r="E71" s="16" t="s">
        <v>346</v>
      </c>
      <c r="F71" s="16" t="s">
        <v>347</v>
      </c>
      <c r="G71" s="16" t="s">
        <v>348</v>
      </c>
      <c r="H71" s="16" t="s">
        <v>36</v>
      </c>
      <c r="I71" s="16" t="s">
        <v>349</v>
      </c>
      <c r="J71" s="17">
        <f>'[3]1. Iniciativas-PA (2)'!M31</f>
        <v>22151528945</v>
      </c>
      <c r="K71" s="66">
        <v>21857441102.82</v>
      </c>
      <c r="L71" s="19">
        <v>17787028269</v>
      </c>
      <c r="M71" s="19">
        <v>16125714856</v>
      </c>
      <c r="N71" s="20">
        <v>5275210925</v>
      </c>
      <c r="O71" s="20">
        <v>424914518</v>
      </c>
      <c r="P71" s="20">
        <f>(N71*0.03)+N71</f>
        <v>5433467252.75</v>
      </c>
      <c r="Q71" s="9" t="s">
        <v>350</v>
      </c>
      <c r="R71" s="9" t="s">
        <v>351</v>
      </c>
      <c r="S71" s="9" t="s">
        <v>352</v>
      </c>
      <c r="T71" s="9" t="s">
        <v>50</v>
      </c>
      <c r="U71" s="10">
        <v>0</v>
      </c>
      <c r="V71" s="10">
        <f t="shared" ref="V71" si="26">Z71</f>
        <v>1</v>
      </c>
      <c r="W71" s="11" t="s">
        <v>353</v>
      </c>
      <c r="X71" s="11" t="s">
        <v>354</v>
      </c>
      <c r="Y71" s="12">
        <v>1</v>
      </c>
      <c r="Z71" s="13">
        <v>1</v>
      </c>
      <c r="AA71" s="12">
        <v>1</v>
      </c>
      <c r="AB71" s="12">
        <v>1</v>
      </c>
      <c r="AC71" s="21">
        <v>1</v>
      </c>
      <c r="AD71" s="140">
        <v>1</v>
      </c>
      <c r="AE71" s="140"/>
      <c r="AF71" s="140"/>
      <c r="AG71" s="21"/>
      <c r="AH71" s="140"/>
      <c r="AI71" s="10">
        <f t="shared" ref="AI71:AI73" si="27">AB71</f>
        <v>1</v>
      </c>
      <c r="AJ71" s="10">
        <v>0</v>
      </c>
      <c r="AK71" s="10">
        <v>1</v>
      </c>
      <c r="AL71" s="10">
        <v>0</v>
      </c>
      <c r="AM71" s="10" t="s">
        <v>667</v>
      </c>
      <c r="AN71" s="10" t="s">
        <v>668</v>
      </c>
      <c r="AO71" s="128"/>
      <c r="AP71" s="128"/>
      <c r="AQ71" s="68"/>
      <c r="AR71" s="68"/>
      <c r="AS71" s="238"/>
      <c r="AT71" s="129"/>
      <c r="AU71" s="10">
        <f t="shared" si="22"/>
        <v>1</v>
      </c>
      <c r="AV71" s="10">
        <f>+_xlfn.IFS(T71="Acumulado",Z71+AI71+AJ71+AL71,T71="Capacidad",AI71,T71="Flujo",AI71,T71="Reducción",AI71,T71="Stock",AI71)</f>
        <v>1</v>
      </c>
      <c r="AW71" s="67" t="s">
        <v>355</v>
      </c>
      <c r="AX71" s="239" t="s">
        <v>355</v>
      </c>
      <c r="AY71" s="131" t="s">
        <v>669</v>
      </c>
      <c r="AZ71" s="132"/>
      <c r="BA71" s="132"/>
      <c r="BB71" s="132"/>
      <c r="BC71" s="133"/>
      <c r="BD71" s="133"/>
    </row>
    <row r="72" spans="1:56" ht="180" customHeight="1" x14ac:dyDescent="0.3">
      <c r="A72" s="314" t="s">
        <v>259</v>
      </c>
      <c r="B72" s="314" t="s">
        <v>260</v>
      </c>
      <c r="C72" s="314" t="s">
        <v>261</v>
      </c>
      <c r="D72" s="314" t="s">
        <v>305</v>
      </c>
      <c r="E72" s="314" t="s">
        <v>356</v>
      </c>
      <c r="F72" s="314" t="s">
        <v>357</v>
      </c>
      <c r="G72" s="314" t="s">
        <v>358</v>
      </c>
      <c r="H72" s="314" t="s">
        <v>36</v>
      </c>
      <c r="I72" s="314" t="s">
        <v>359</v>
      </c>
      <c r="J72" s="361">
        <v>3404949996</v>
      </c>
      <c r="K72" s="363">
        <v>3390116659.1199999</v>
      </c>
      <c r="L72" s="365">
        <v>4344084149</v>
      </c>
      <c r="M72" s="365">
        <v>4177938566</v>
      </c>
      <c r="N72" s="310">
        <v>4130973587</v>
      </c>
      <c r="O72" s="310">
        <v>451124233</v>
      </c>
      <c r="P72" s="310">
        <f>(N72*0.03)+N72</f>
        <v>4254902794.6100001</v>
      </c>
      <c r="Q72" s="310" t="s">
        <v>267</v>
      </c>
      <c r="R72" s="9" t="s">
        <v>360</v>
      </c>
      <c r="S72" s="9" t="s">
        <v>361</v>
      </c>
      <c r="T72" s="9" t="s">
        <v>50</v>
      </c>
      <c r="U72" s="85">
        <v>1</v>
      </c>
      <c r="V72" s="85">
        <v>1</v>
      </c>
      <c r="W72" s="86"/>
      <c r="X72" s="86" t="s">
        <v>362</v>
      </c>
      <c r="Y72" s="75">
        <v>1</v>
      </c>
      <c r="Z72" s="28">
        <v>1</v>
      </c>
      <c r="AA72" s="75">
        <v>1</v>
      </c>
      <c r="AB72" s="75">
        <v>1</v>
      </c>
      <c r="AC72" s="218">
        <v>1</v>
      </c>
      <c r="AD72" s="167">
        <v>0.25</v>
      </c>
      <c r="AE72" s="167"/>
      <c r="AF72" s="77"/>
      <c r="AG72" s="167"/>
      <c r="AH72" s="167"/>
      <c r="AI72" s="146">
        <f t="shared" si="27"/>
        <v>1</v>
      </c>
      <c r="AJ72" s="32"/>
      <c r="AK72" s="85">
        <v>1</v>
      </c>
      <c r="AL72" s="32"/>
      <c r="AM72" s="10" t="s">
        <v>670</v>
      </c>
      <c r="AN72" s="10" t="s">
        <v>36</v>
      </c>
      <c r="AO72" s="169"/>
      <c r="AP72" s="169"/>
      <c r="AQ72" s="57"/>
      <c r="AR72" s="57"/>
      <c r="AS72" s="148"/>
      <c r="AT72" s="148"/>
      <c r="AU72" s="32">
        <f>+_xlfn.IFS(T72="Acumulado",Y72+AA72+#REF!+AK72,T72="Capacidad",AK72,T72="Flujo",AK72,T72="Reducción",AK72,T72="Stock",AK72)</f>
        <v>1</v>
      </c>
      <c r="AV72" s="32">
        <f>+_xlfn.IFS(T72="Acumulado",Z72+AI72+AJ72+AL72,T72="Capacidad",AI72,T72="Flujo",AI72,T72="Reducción",AI72,T72="Stock",AI72)</f>
        <v>1</v>
      </c>
      <c r="AW72" s="312" t="s">
        <v>363</v>
      </c>
      <c r="AX72" s="240" t="s">
        <v>363</v>
      </c>
      <c r="AY72" s="131" t="s">
        <v>671</v>
      </c>
      <c r="AZ72" s="132"/>
      <c r="BA72" s="132"/>
      <c r="BB72" s="132"/>
      <c r="BC72" s="133"/>
      <c r="BD72" s="133"/>
    </row>
    <row r="73" spans="1:56" ht="176.4" customHeight="1" x14ac:dyDescent="0.3">
      <c r="A73" s="316"/>
      <c r="B73" s="316"/>
      <c r="C73" s="316"/>
      <c r="D73" s="316"/>
      <c r="E73" s="316"/>
      <c r="F73" s="316"/>
      <c r="G73" s="316"/>
      <c r="H73" s="316"/>
      <c r="I73" s="316"/>
      <c r="J73" s="362">
        <v>0</v>
      </c>
      <c r="K73" s="364"/>
      <c r="L73" s="366"/>
      <c r="M73" s="366"/>
      <c r="N73" s="311"/>
      <c r="O73" s="311"/>
      <c r="P73" s="311"/>
      <c r="Q73" s="311"/>
      <c r="R73" s="67" t="s">
        <v>364</v>
      </c>
      <c r="S73" s="67" t="s">
        <v>365</v>
      </c>
      <c r="T73" s="67" t="s">
        <v>41</v>
      </c>
      <c r="U73" s="67">
        <v>0</v>
      </c>
      <c r="V73" s="9">
        <f t="shared" ref="V73:V76" si="28">Z73</f>
        <v>0.25</v>
      </c>
      <c r="W73" s="59"/>
      <c r="X73" s="59" t="s">
        <v>366</v>
      </c>
      <c r="Y73" s="87">
        <v>0.25</v>
      </c>
      <c r="Z73" s="28">
        <v>0.25</v>
      </c>
      <c r="AA73" s="87">
        <v>0.25</v>
      </c>
      <c r="AB73" s="87">
        <v>0.25</v>
      </c>
      <c r="AC73" s="241">
        <v>0.25</v>
      </c>
      <c r="AD73" s="214">
        <v>0.06</v>
      </c>
      <c r="AE73" s="214"/>
      <c r="AF73" s="156"/>
      <c r="AG73" s="214"/>
      <c r="AH73" s="214"/>
      <c r="AI73" s="146">
        <f t="shared" si="27"/>
        <v>0.25</v>
      </c>
      <c r="AJ73" s="32"/>
      <c r="AK73" s="85">
        <v>0.25</v>
      </c>
      <c r="AL73" s="32"/>
      <c r="AM73" s="10" t="s">
        <v>672</v>
      </c>
      <c r="AN73" s="10" t="s">
        <v>36</v>
      </c>
      <c r="AO73" s="169"/>
      <c r="AP73" s="169"/>
      <c r="AQ73" s="57"/>
      <c r="AR73" s="57"/>
      <c r="AS73" s="148"/>
      <c r="AT73" s="148"/>
      <c r="AU73" s="10">
        <f>+_xlfn.IFS(T73="Acumulado",Y73+AA73+AC73+AK73,T73="Capacidad",AK73,T73="Flujo",AK73,T73="Reducción",AK73,T73="Stock",AK73)</f>
        <v>1</v>
      </c>
      <c r="AV73" s="10">
        <f>+_xlfn.IFS(T73="Acumulado",Z73+AB73+AI73+AJ73+AL73,T73="Capacidad",AI73,T73="Flujo",AI73,T73="Reducción",AI73,T73="Stock",AI73)</f>
        <v>0.75</v>
      </c>
      <c r="AW73" s="313"/>
      <c r="AX73" s="240" t="s">
        <v>363</v>
      </c>
      <c r="AY73" s="131" t="s">
        <v>671</v>
      </c>
      <c r="AZ73" s="132"/>
      <c r="BA73" s="132"/>
      <c r="BB73" s="132"/>
      <c r="BC73" s="133"/>
      <c r="BD73" s="133"/>
    </row>
    <row r="74" spans="1:56" ht="306" customHeight="1" x14ac:dyDescent="0.3">
      <c r="A74" s="314" t="s">
        <v>259</v>
      </c>
      <c r="B74" s="314" t="s">
        <v>260</v>
      </c>
      <c r="C74" s="314" t="s">
        <v>261</v>
      </c>
      <c r="D74" s="314" t="s">
        <v>367</v>
      </c>
      <c r="E74" s="314" t="s">
        <v>368</v>
      </c>
      <c r="F74" s="314" t="s">
        <v>369</v>
      </c>
      <c r="G74" s="314" t="s">
        <v>370</v>
      </c>
      <c r="H74" s="314" t="s">
        <v>36</v>
      </c>
      <c r="I74" s="314" t="s">
        <v>371</v>
      </c>
      <c r="J74" s="336">
        <f>'[3]1. Iniciativas-PA (2)'!M33</f>
        <v>223960000</v>
      </c>
      <c r="K74" s="319">
        <v>221159999.59999999</v>
      </c>
      <c r="L74" s="328">
        <v>327141266</v>
      </c>
      <c r="M74" s="328">
        <v>254832466</v>
      </c>
      <c r="N74" s="331">
        <v>338422000</v>
      </c>
      <c r="O74" s="331">
        <v>26730433</v>
      </c>
      <c r="P74" s="331">
        <f>(N74*0.03)+N74</f>
        <v>348574660</v>
      </c>
      <c r="Q74" s="312" t="s">
        <v>267</v>
      </c>
      <c r="R74" s="9" t="s">
        <v>372</v>
      </c>
      <c r="S74" s="9" t="s">
        <v>373</v>
      </c>
      <c r="T74" s="9" t="s">
        <v>50</v>
      </c>
      <c r="U74" s="9">
        <v>0</v>
      </c>
      <c r="V74" s="9">
        <f t="shared" si="28"/>
        <v>1</v>
      </c>
      <c r="W74" s="59" t="s">
        <v>374</v>
      </c>
      <c r="X74" s="59" t="s">
        <v>375</v>
      </c>
      <c r="Y74" s="75">
        <v>1</v>
      </c>
      <c r="Z74" s="28">
        <v>1</v>
      </c>
      <c r="AA74" s="75">
        <v>1</v>
      </c>
      <c r="AB74" s="75">
        <v>1</v>
      </c>
      <c r="AC74" s="218">
        <v>1</v>
      </c>
      <c r="AD74" s="167">
        <v>0.25</v>
      </c>
      <c r="AE74" s="167"/>
      <c r="AF74" s="77"/>
      <c r="AG74" s="167"/>
      <c r="AH74" s="167"/>
      <c r="AI74" s="146">
        <f>AD74</f>
        <v>0.25</v>
      </c>
      <c r="AJ74" s="32"/>
      <c r="AK74" s="73">
        <v>1</v>
      </c>
      <c r="AL74" s="32"/>
      <c r="AM74" s="10" t="s">
        <v>673</v>
      </c>
      <c r="AN74" s="10"/>
      <c r="AO74" s="242"/>
      <c r="AP74" s="57"/>
      <c r="AQ74" s="57"/>
      <c r="AR74" s="57"/>
      <c r="AS74" s="148"/>
      <c r="AT74" s="148"/>
      <c r="AU74" s="32">
        <f>+_xlfn.IFS(T74="Acumulado",Y74+AA74+#REF!+AK74,T74="Capacidad",AK74,T74="Flujo",AK74,T74="Reducción",AK74,T74="Stock",AK74)</f>
        <v>1</v>
      </c>
      <c r="AV74" s="32">
        <f>+_xlfn.IFS(T74="Acumulado",Z74+AI74+AJ74+AL74,T74="Capacidad",AI74,T74="Flujo",AI74,T74="Reducción",AI74,T74="Stock",AI74)</f>
        <v>0.25</v>
      </c>
      <c r="AW74" s="312" t="s">
        <v>376</v>
      </c>
      <c r="AX74" s="243" t="s">
        <v>674</v>
      </c>
      <c r="AY74" s="131" t="s">
        <v>675</v>
      </c>
      <c r="AZ74" s="132"/>
      <c r="BA74" s="132"/>
      <c r="BB74" s="132"/>
      <c r="BC74" s="133"/>
      <c r="BD74" s="133"/>
    </row>
    <row r="75" spans="1:56" ht="141.75" customHeight="1" x14ac:dyDescent="0.3">
      <c r="A75" s="316"/>
      <c r="B75" s="316"/>
      <c r="C75" s="316"/>
      <c r="D75" s="316"/>
      <c r="E75" s="316"/>
      <c r="F75" s="316"/>
      <c r="G75" s="316"/>
      <c r="H75" s="316"/>
      <c r="I75" s="316"/>
      <c r="J75" s="338">
        <v>0</v>
      </c>
      <c r="K75" s="321"/>
      <c r="L75" s="330"/>
      <c r="M75" s="330"/>
      <c r="N75" s="333"/>
      <c r="O75" s="333"/>
      <c r="P75" s="333"/>
      <c r="Q75" s="313"/>
      <c r="R75" s="9" t="s">
        <v>377</v>
      </c>
      <c r="S75" s="9" t="s">
        <v>378</v>
      </c>
      <c r="T75" s="9" t="s">
        <v>50</v>
      </c>
      <c r="U75" s="9">
        <v>0</v>
      </c>
      <c r="V75" s="9">
        <f t="shared" si="28"/>
        <v>1</v>
      </c>
      <c r="W75" s="59" t="s">
        <v>379</v>
      </c>
      <c r="X75" s="59" t="s">
        <v>380</v>
      </c>
      <c r="Y75" s="75">
        <v>1</v>
      </c>
      <c r="Z75" s="28">
        <v>1</v>
      </c>
      <c r="AA75" s="75">
        <v>1</v>
      </c>
      <c r="AB75" s="75">
        <v>1</v>
      </c>
      <c r="AC75" s="218">
        <v>1</v>
      </c>
      <c r="AD75" s="167">
        <v>0.25</v>
      </c>
      <c r="AE75" s="167"/>
      <c r="AF75" s="77"/>
      <c r="AG75" s="167"/>
      <c r="AH75" s="167"/>
      <c r="AI75" s="146">
        <f>AD75</f>
        <v>0.25</v>
      </c>
      <c r="AJ75" s="32"/>
      <c r="AK75" s="73">
        <v>1</v>
      </c>
      <c r="AL75" s="32"/>
      <c r="AM75" s="10" t="s">
        <v>676</v>
      </c>
      <c r="AN75" s="10"/>
      <c r="AO75" s="242"/>
      <c r="AP75" s="57"/>
      <c r="AQ75" s="57"/>
      <c r="AR75" s="57"/>
      <c r="AS75" s="148"/>
      <c r="AT75" s="148"/>
      <c r="AU75" s="32">
        <f>+_xlfn.IFS(T75="Acumulado",Y75+AA75+#REF!+AK75,T75="Capacidad",AK75,T75="Flujo",AK75,T75="Reducción",AK75,T75="Stock",AK75)</f>
        <v>1</v>
      </c>
      <c r="AV75" s="32">
        <f>+_xlfn.IFS(T75="Acumulado",Z75+AI75+AJ75+AL75,T75="Capacidad",AI75,T75="Flujo",AI75,T75="Reducción",AI75,T75="Stock",AI75)</f>
        <v>0.25</v>
      </c>
      <c r="AW75" s="360"/>
      <c r="AX75" s="243" t="s">
        <v>674</v>
      </c>
      <c r="AY75" s="131" t="s">
        <v>675</v>
      </c>
      <c r="AZ75" s="132"/>
      <c r="BA75" s="132"/>
      <c r="BB75" s="132"/>
      <c r="BC75" s="133"/>
      <c r="BD75" s="133"/>
    </row>
    <row r="76" spans="1:56" ht="178.95" customHeight="1" x14ac:dyDescent="0.3">
      <c r="A76" s="16" t="s">
        <v>259</v>
      </c>
      <c r="B76" s="16" t="s">
        <v>260</v>
      </c>
      <c r="C76" s="16" t="s">
        <v>261</v>
      </c>
      <c r="D76" s="16" t="s">
        <v>367</v>
      </c>
      <c r="E76" s="16" t="s">
        <v>381</v>
      </c>
      <c r="F76" s="16" t="s">
        <v>382</v>
      </c>
      <c r="G76" s="16" t="s">
        <v>370</v>
      </c>
      <c r="H76" s="16" t="s">
        <v>36</v>
      </c>
      <c r="I76" s="16" t="s">
        <v>383</v>
      </c>
      <c r="J76" s="88">
        <f>'[3]1. Iniciativas-PA (2)'!M34</f>
        <v>12189749183</v>
      </c>
      <c r="K76" s="80">
        <v>12035265661.67</v>
      </c>
      <c r="L76" s="89">
        <v>17766640000</v>
      </c>
      <c r="M76" s="89">
        <v>17403630802</v>
      </c>
      <c r="N76" s="90">
        <v>16103550000</v>
      </c>
      <c r="O76" s="90">
        <v>158157984</v>
      </c>
      <c r="P76" s="90">
        <f t="shared" ref="P76:P78" si="29">(N76*0.03)+N76</f>
        <v>16586656500</v>
      </c>
      <c r="Q76" s="9" t="s">
        <v>677</v>
      </c>
      <c r="R76" s="9" t="s">
        <v>384</v>
      </c>
      <c r="S76" s="67" t="s">
        <v>385</v>
      </c>
      <c r="T76" s="9" t="s">
        <v>41</v>
      </c>
      <c r="U76" s="10">
        <v>0</v>
      </c>
      <c r="V76" s="10">
        <f t="shared" si="28"/>
        <v>7622272</v>
      </c>
      <c r="W76" s="11"/>
      <c r="X76" s="11"/>
      <c r="Y76" s="12">
        <v>6409600</v>
      </c>
      <c r="Z76" s="12">
        <v>7622272</v>
      </c>
      <c r="AA76" s="12">
        <v>6537792</v>
      </c>
      <c r="AB76" s="12">
        <v>24121914</v>
      </c>
      <c r="AC76" s="21">
        <v>6668548</v>
      </c>
      <c r="AD76" s="10">
        <v>2008874</v>
      </c>
      <c r="AE76" s="21"/>
      <c r="AF76" s="139"/>
      <c r="AG76" s="21"/>
      <c r="AH76" s="21"/>
      <c r="AI76" s="10">
        <f t="shared" si="21"/>
        <v>2008874</v>
      </c>
      <c r="AJ76" s="10"/>
      <c r="AK76" s="10">
        <v>6801919</v>
      </c>
      <c r="AL76" s="10"/>
      <c r="AM76" s="10" t="s">
        <v>678</v>
      </c>
      <c r="AN76" s="10" t="s">
        <v>679</v>
      </c>
      <c r="AO76" s="128"/>
      <c r="AP76" s="128"/>
      <c r="AQ76" s="11"/>
      <c r="AR76" s="11"/>
      <c r="AS76" s="129"/>
      <c r="AT76" s="129"/>
      <c r="AU76" s="10">
        <f t="shared" ref="AU76:AU84" si="30">+_xlfn.IFS(T76="Acumulado",Y76+AA76+AC76+AK76,T76="Capacidad",AK76,T76="Flujo",AK76,T76="Reducción",AK76,T76="Stock",AK76)</f>
        <v>26417859</v>
      </c>
      <c r="AV76" s="10">
        <f>+_xlfn.IFS(T76="Acumulado",Z76+AB76+AI76+AJ76+AL76,T76="Capacidad",AI76,T76="Flujo",AI76,T76="Reducción",AI76,T76="Stock",AI76)</f>
        <v>33753060</v>
      </c>
      <c r="AW76" s="9" t="s">
        <v>386</v>
      </c>
      <c r="AX76" s="59" t="s">
        <v>386</v>
      </c>
      <c r="AY76" s="131" t="s">
        <v>680</v>
      </c>
      <c r="AZ76" s="132"/>
      <c r="BA76" s="132"/>
      <c r="BB76" s="132"/>
      <c r="BC76" s="133"/>
      <c r="BD76" s="133"/>
    </row>
    <row r="77" spans="1:56" ht="243" customHeight="1" x14ac:dyDescent="0.3">
      <c r="A77" s="16" t="s">
        <v>259</v>
      </c>
      <c r="B77" s="16" t="s">
        <v>260</v>
      </c>
      <c r="C77" s="16" t="s">
        <v>261</v>
      </c>
      <c r="D77" s="16" t="s">
        <v>367</v>
      </c>
      <c r="E77" s="16" t="s">
        <v>387</v>
      </c>
      <c r="F77" s="16" t="s">
        <v>388</v>
      </c>
      <c r="G77" s="16" t="s">
        <v>389</v>
      </c>
      <c r="H77" s="16" t="s">
        <v>36</v>
      </c>
      <c r="I77" s="16" t="s">
        <v>390</v>
      </c>
      <c r="J77" s="88">
        <v>805100833</v>
      </c>
      <c r="K77" s="80">
        <v>690286082</v>
      </c>
      <c r="L77" s="89">
        <v>1357419300</v>
      </c>
      <c r="M77" s="89">
        <v>1364829083</v>
      </c>
      <c r="N77" s="90">
        <v>1092604746</v>
      </c>
      <c r="O77" s="90">
        <v>64962615</v>
      </c>
      <c r="P77" s="90">
        <f t="shared" si="29"/>
        <v>1125382888.3800001</v>
      </c>
      <c r="Q77" s="9" t="s">
        <v>267</v>
      </c>
      <c r="R77" s="9" t="s">
        <v>391</v>
      </c>
      <c r="S77" s="244" t="s">
        <v>681</v>
      </c>
      <c r="T77" s="9" t="s">
        <v>41</v>
      </c>
      <c r="U77" s="10">
        <v>4</v>
      </c>
      <c r="V77" s="10">
        <v>4</v>
      </c>
      <c r="W77" s="11" t="s">
        <v>391</v>
      </c>
      <c r="X77" s="11" t="s">
        <v>392</v>
      </c>
      <c r="Y77" s="12">
        <v>4</v>
      </c>
      <c r="Z77" s="13">
        <v>4</v>
      </c>
      <c r="AA77" s="12">
        <v>4</v>
      </c>
      <c r="AB77" s="12">
        <v>4</v>
      </c>
      <c r="AC77" s="21">
        <v>4</v>
      </c>
      <c r="AD77" s="140">
        <v>1</v>
      </c>
      <c r="AE77" s="140"/>
      <c r="AF77" s="139"/>
      <c r="AG77" s="21"/>
      <c r="AH77" s="140"/>
      <c r="AI77" s="10">
        <f t="shared" si="21"/>
        <v>1</v>
      </c>
      <c r="AJ77" s="10"/>
      <c r="AK77" s="10">
        <v>4</v>
      </c>
      <c r="AL77" s="10">
        <v>0</v>
      </c>
      <c r="AM77" s="245" t="s">
        <v>682</v>
      </c>
      <c r="AN77" s="10"/>
      <c r="AO77" s="128"/>
      <c r="AP77" s="128"/>
      <c r="AQ77" s="246"/>
      <c r="AR77" s="11"/>
      <c r="AS77" s="247"/>
      <c r="AT77" s="129"/>
      <c r="AU77" s="10">
        <f t="shared" si="30"/>
        <v>16</v>
      </c>
      <c r="AV77" s="10">
        <f>+_xlfn.IFS(T77="Acumulado",Z77+AB77+AI77+AJ77+AL77,T77="Capacidad",AI77,T77="Flujo",AI77,T77="Reducción",AI77,T77="Stock",AI77)</f>
        <v>9</v>
      </c>
      <c r="AW77" s="9" t="s">
        <v>393</v>
      </c>
      <c r="AX77" s="248" t="s">
        <v>393</v>
      </c>
      <c r="AY77" s="131" t="s">
        <v>683</v>
      </c>
      <c r="AZ77" s="132"/>
      <c r="BA77" s="132"/>
      <c r="BB77" s="202"/>
      <c r="BC77" s="204"/>
      <c r="BD77" s="133"/>
    </row>
    <row r="78" spans="1:56" ht="326.39999999999998" customHeight="1" x14ac:dyDescent="0.3">
      <c r="A78" s="314" t="s">
        <v>394</v>
      </c>
      <c r="B78" s="314" t="s">
        <v>30</v>
      </c>
      <c r="C78" s="314" t="s">
        <v>261</v>
      </c>
      <c r="D78" s="314" t="s">
        <v>367</v>
      </c>
      <c r="E78" s="314" t="s">
        <v>395</v>
      </c>
      <c r="F78" s="314" t="s">
        <v>396</v>
      </c>
      <c r="G78" s="314" t="s">
        <v>229</v>
      </c>
      <c r="H78" s="314" t="s">
        <v>36</v>
      </c>
      <c r="I78" s="314" t="s">
        <v>397</v>
      </c>
      <c r="J78" s="351">
        <f>'[3]1. Iniciativas-PA (2)'!M36</f>
        <v>9582823268</v>
      </c>
      <c r="K78" s="319">
        <v>9278316503.3500004</v>
      </c>
      <c r="L78" s="354">
        <v>13445953566</v>
      </c>
      <c r="M78" s="354">
        <v>12949788075</v>
      </c>
      <c r="N78" s="346">
        <v>6444860380.9200001</v>
      </c>
      <c r="O78" s="346">
        <v>319959432</v>
      </c>
      <c r="P78" s="346">
        <f t="shared" si="29"/>
        <v>6638206192.3476</v>
      </c>
      <c r="Q78" s="312" t="s">
        <v>684</v>
      </c>
      <c r="R78" s="9" t="s">
        <v>398</v>
      </c>
      <c r="S78" s="91" t="s">
        <v>399</v>
      </c>
      <c r="T78" s="9" t="s">
        <v>41</v>
      </c>
      <c r="U78" s="9">
        <v>120</v>
      </c>
      <c r="V78" s="73">
        <v>1</v>
      </c>
      <c r="W78" s="92" t="s">
        <v>400</v>
      </c>
      <c r="X78" s="92" t="s">
        <v>401</v>
      </c>
      <c r="Y78" s="93">
        <v>120</v>
      </c>
      <c r="Z78" s="93">
        <v>120</v>
      </c>
      <c r="AA78" s="12">
        <v>240</v>
      </c>
      <c r="AB78" s="12">
        <v>240</v>
      </c>
      <c r="AC78" s="82">
        <v>166</v>
      </c>
      <c r="AD78" s="82">
        <v>45</v>
      </c>
      <c r="AE78" s="249"/>
      <c r="AF78" s="139"/>
      <c r="AG78" s="249"/>
      <c r="AH78" s="249"/>
      <c r="AI78" s="10">
        <f t="shared" si="21"/>
        <v>45</v>
      </c>
      <c r="AJ78" s="32"/>
      <c r="AK78" s="82">
        <v>166</v>
      </c>
      <c r="AL78" s="32">
        <v>0</v>
      </c>
      <c r="AM78" s="250" t="s">
        <v>685</v>
      </c>
      <c r="AN78" s="10" t="s">
        <v>563</v>
      </c>
      <c r="AO78" s="169"/>
      <c r="AP78" s="169"/>
      <c r="AQ78" s="251"/>
      <c r="AR78" s="57"/>
      <c r="AS78" s="252"/>
      <c r="AT78" s="148"/>
      <c r="AU78" s="10">
        <f t="shared" si="30"/>
        <v>692</v>
      </c>
      <c r="AV78" s="10">
        <f>+_xlfn.IFS(T78="Acumulado",Z78+AB78+AI78+AJ78+AL78,T78="Capacidad",AI78,T78="Flujo",AI78,T78="Reducción",AI78,T78="Stock",AI78)</f>
        <v>405</v>
      </c>
      <c r="AW78" s="312" t="s">
        <v>402</v>
      </c>
      <c r="AX78" s="253" t="s">
        <v>402</v>
      </c>
      <c r="AY78" s="131" t="s">
        <v>686</v>
      </c>
      <c r="AZ78" s="132"/>
      <c r="BA78" s="132"/>
      <c r="BB78" s="132"/>
      <c r="BC78" s="254"/>
      <c r="BD78" s="133"/>
    </row>
    <row r="79" spans="1:56" ht="326.39999999999998" customHeight="1" x14ac:dyDescent="0.3">
      <c r="A79" s="315"/>
      <c r="B79" s="315"/>
      <c r="C79" s="315"/>
      <c r="D79" s="315"/>
      <c r="E79" s="315"/>
      <c r="F79" s="315"/>
      <c r="G79" s="315"/>
      <c r="H79" s="315"/>
      <c r="I79" s="315"/>
      <c r="J79" s="352"/>
      <c r="K79" s="320"/>
      <c r="L79" s="355"/>
      <c r="M79" s="355"/>
      <c r="N79" s="347"/>
      <c r="O79" s="347"/>
      <c r="P79" s="347"/>
      <c r="Q79" s="334"/>
      <c r="R79" s="9" t="s">
        <v>403</v>
      </c>
      <c r="S79" s="91" t="s">
        <v>404</v>
      </c>
      <c r="T79" s="9" t="s">
        <v>50</v>
      </c>
      <c r="U79" s="82">
        <v>0</v>
      </c>
      <c r="V79" s="73"/>
      <c r="W79" s="39"/>
      <c r="X79" s="39"/>
      <c r="Y79" s="93">
        <v>0</v>
      </c>
      <c r="Z79" s="93">
        <v>0</v>
      </c>
      <c r="AA79" s="93">
        <v>1</v>
      </c>
      <c r="AB79" s="93">
        <v>1</v>
      </c>
      <c r="AC79" s="21">
        <v>0</v>
      </c>
      <c r="AD79" s="21">
        <v>0</v>
      </c>
      <c r="AE79" s="255"/>
      <c r="AF79" s="255"/>
      <c r="AG79" s="255"/>
      <c r="AH79" s="255"/>
      <c r="AI79" s="10">
        <f t="shared" ref="AI79:AI80" si="31">AB79</f>
        <v>1</v>
      </c>
      <c r="AJ79" s="32"/>
      <c r="AK79" s="82">
        <v>0</v>
      </c>
      <c r="AL79" s="32"/>
      <c r="AM79" s="188" t="s">
        <v>600</v>
      </c>
      <c r="AN79" s="188" t="s">
        <v>600</v>
      </c>
      <c r="AO79" s="128"/>
      <c r="AP79" s="169"/>
      <c r="AQ79" s="252"/>
      <c r="AR79" s="148"/>
      <c r="AS79" s="256"/>
      <c r="AT79" s="148"/>
      <c r="AU79" s="10">
        <f t="shared" si="30"/>
        <v>0</v>
      </c>
      <c r="AV79" s="94">
        <f>+_xlfn.IFS(T79="Acumulado",Z79+AI79+AJ79+AL79,T79="Capacidad",AI79,T79="Flujo",AI79,T79="Reducción",AI79,T79="Stock",AI79)</f>
        <v>1</v>
      </c>
      <c r="AW79" s="334"/>
      <c r="AX79" s="253" t="s">
        <v>402</v>
      </c>
      <c r="AY79" s="131" t="s">
        <v>686</v>
      </c>
      <c r="AZ79" s="132"/>
      <c r="BA79" s="132"/>
      <c r="BB79" s="132"/>
      <c r="BC79" s="254"/>
      <c r="BD79" s="133"/>
    </row>
    <row r="80" spans="1:56" ht="326.39999999999998" customHeight="1" x14ac:dyDescent="0.3">
      <c r="A80" s="315"/>
      <c r="B80" s="315"/>
      <c r="C80" s="315"/>
      <c r="D80" s="315"/>
      <c r="E80" s="315"/>
      <c r="F80" s="315"/>
      <c r="G80" s="315"/>
      <c r="H80" s="315"/>
      <c r="I80" s="315"/>
      <c r="J80" s="352"/>
      <c r="K80" s="320"/>
      <c r="L80" s="355"/>
      <c r="M80" s="355"/>
      <c r="N80" s="347"/>
      <c r="O80" s="347"/>
      <c r="P80" s="347"/>
      <c r="Q80" s="334"/>
      <c r="R80" s="9" t="s">
        <v>405</v>
      </c>
      <c r="S80" s="91" t="s">
        <v>406</v>
      </c>
      <c r="T80" s="9" t="s">
        <v>50</v>
      </c>
      <c r="U80" s="82">
        <v>0</v>
      </c>
      <c r="V80" s="73"/>
      <c r="W80" s="39"/>
      <c r="X80" s="39"/>
      <c r="Y80" s="93">
        <v>0</v>
      </c>
      <c r="Z80" s="93">
        <v>0</v>
      </c>
      <c r="AA80" s="93">
        <v>0</v>
      </c>
      <c r="AB80" s="93">
        <v>0</v>
      </c>
      <c r="AC80" s="82">
        <v>1</v>
      </c>
      <c r="AD80" s="82">
        <v>0</v>
      </c>
      <c r="AE80" s="249"/>
      <c r="AF80" s="139"/>
      <c r="AG80" s="255"/>
      <c r="AH80" s="249"/>
      <c r="AI80" s="10">
        <f t="shared" si="31"/>
        <v>0</v>
      </c>
      <c r="AJ80" s="32"/>
      <c r="AK80" s="82">
        <v>0</v>
      </c>
      <c r="AL80" s="32"/>
      <c r="AM80" s="10">
        <v>0</v>
      </c>
      <c r="AN80" s="250" t="s">
        <v>687</v>
      </c>
      <c r="AO80" s="128"/>
      <c r="AP80" s="169"/>
      <c r="AQ80" s="252"/>
      <c r="AR80" s="148"/>
      <c r="AS80" s="148"/>
      <c r="AT80" s="252"/>
      <c r="AU80" s="10">
        <f t="shared" si="30"/>
        <v>0</v>
      </c>
      <c r="AV80" s="94">
        <f>+_xlfn.IFS(T80="Acumulado",Z80+AI80+AJ80+AL80,T80="Capacidad",AI80,T80="Flujo",AI80,T80="Reducción",AI80,T80="Stock",AI80)</f>
        <v>0</v>
      </c>
      <c r="AW80" s="334"/>
      <c r="AX80" s="253" t="s">
        <v>402</v>
      </c>
      <c r="AY80" s="131" t="s">
        <v>686</v>
      </c>
      <c r="AZ80" s="132"/>
      <c r="BA80" s="132"/>
      <c r="BB80" s="132"/>
      <c r="BC80" s="254"/>
      <c r="BD80" s="133"/>
    </row>
    <row r="81" spans="1:56" ht="326.39999999999998" customHeight="1" x14ac:dyDescent="0.3">
      <c r="A81" s="315"/>
      <c r="B81" s="315"/>
      <c r="C81" s="315"/>
      <c r="D81" s="315"/>
      <c r="E81" s="315"/>
      <c r="F81" s="315"/>
      <c r="G81" s="315"/>
      <c r="H81" s="315"/>
      <c r="I81" s="315"/>
      <c r="J81" s="352"/>
      <c r="K81" s="320"/>
      <c r="L81" s="355"/>
      <c r="M81" s="355"/>
      <c r="N81" s="347"/>
      <c r="O81" s="347"/>
      <c r="P81" s="347"/>
      <c r="Q81" s="334"/>
      <c r="R81" s="9" t="s">
        <v>407</v>
      </c>
      <c r="S81" s="91" t="s">
        <v>408</v>
      </c>
      <c r="T81" s="9" t="s">
        <v>41</v>
      </c>
      <c r="U81" s="82">
        <v>0</v>
      </c>
      <c r="V81" s="73"/>
      <c r="W81" s="39"/>
      <c r="X81" s="39"/>
      <c r="Y81" s="93">
        <v>0</v>
      </c>
      <c r="Z81" s="93">
        <v>0</v>
      </c>
      <c r="AA81" s="93">
        <v>1500</v>
      </c>
      <c r="AB81" s="93">
        <v>949</v>
      </c>
      <c r="AC81" s="82">
        <v>1500</v>
      </c>
      <c r="AD81" s="82">
        <v>61</v>
      </c>
      <c r="AE81" s="249"/>
      <c r="AF81" s="139"/>
      <c r="AG81" s="255"/>
      <c r="AH81" s="249"/>
      <c r="AI81" s="10">
        <f>AG81+AH81</f>
        <v>0</v>
      </c>
      <c r="AJ81" s="32"/>
      <c r="AK81" s="82">
        <v>2000</v>
      </c>
      <c r="AL81" s="32"/>
      <c r="AM81" s="250" t="s">
        <v>688</v>
      </c>
      <c r="AN81" s="10" t="s">
        <v>563</v>
      </c>
      <c r="AO81" s="128"/>
      <c r="AP81" s="169"/>
      <c r="AQ81" s="252"/>
      <c r="AR81" s="148"/>
      <c r="AS81" s="252"/>
      <c r="AT81" s="148"/>
      <c r="AU81" s="10">
        <f t="shared" si="30"/>
        <v>5000</v>
      </c>
      <c r="AV81" s="10">
        <f>+_xlfn.IFS(T81="Acumulado",Z81+AB81+AI81+AJ81+AL81,T81="Capacidad",AI81,T81="Flujo",AI81,T81="Reducción",AI81,T81="Stock",AI81)</f>
        <v>949</v>
      </c>
      <c r="AW81" s="334"/>
      <c r="AX81" s="253" t="s">
        <v>402</v>
      </c>
      <c r="AY81" s="131" t="s">
        <v>686</v>
      </c>
      <c r="AZ81" s="132"/>
      <c r="BA81" s="132"/>
      <c r="BB81" s="132"/>
      <c r="BC81" s="254"/>
      <c r="BD81" s="133"/>
    </row>
    <row r="82" spans="1:56" ht="175.5" customHeight="1" x14ac:dyDescent="0.3">
      <c r="A82" s="316"/>
      <c r="B82" s="316"/>
      <c r="C82" s="316"/>
      <c r="D82" s="316"/>
      <c r="E82" s="316"/>
      <c r="F82" s="316"/>
      <c r="G82" s="316"/>
      <c r="H82" s="316"/>
      <c r="I82" s="316"/>
      <c r="J82" s="353">
        <v>0</v>
      </c>
      <c r="K82" s="321"/>
      <c r="L82" s="356"/>
      <c r="M82" s="356"/>
      <c r="N82" s="348"/>
      <c r="O82" s="348"/>
      <c r="P82" s="348"/>
      <c r="Q82" s="313"/>
      <c r="R82" s="9" t="s">
        <v>409</v>
      </c>
      <c r="S82" s="67" t="s">
        <v>410</v>
      </c>
      <c r="T82" s="9" t="s">
        <v>41</v>
      </c>
      <c r="U82" s="10">
        <v>2264</v>
      </c>
      <c r="V82" s="10">
        <v>2264</v>
      </c>
      <c r="W82" s="95" t="s">
        <v>411</v>
      </c>
      <c r="X82" s="95" t="s">
        <v>412</v>
      </c>
      <c r="Y82" s="12">
        <v>2000</v>
      </c>
      <c r="Z82" s="13">
        <v>2000</v>
      </c>
      <c r="AA82" s="12">
        <v>2500</v>
      </c>
      <c r="AB82" s="12">
        <v>2525</v>
      </c>
      <c r="AC82" s="10">
        <v>3080</v>
      </c>
      <c r="AD82" s="257">
        <v>304</v>
      </c>
      <c r="AE82" s="249"/>
      <c r="AF82" s="139"/>
      <c r="AG82" s="21"/>
      <c r="AH82" s="249"/>
      <c r="AI82" s="10">
        <f t="shared" si="21"/>
        <v>304</v>
      </c>
      <c r="AJ82" s="10">
        <v>0</v>
      </c>
      <c r="AK82" s="10">
        <v>2500</v>
      </c>
      <c r="AL82" s="10">
        <v>0</v>
      </c>
      <c r="AM82" s="250" t="s">
        <v>689</v>
      </c>
      <c r="AN82" s="10" t="s">
        <v>563</v>
      </c>
      <c r="AO82" s="128"/>
      <c r="AP82" s="128"/>
      <c r="AQ82" s="251"/>
      <c r="AR82" s="57"/>
      <c r="AS82" s="258"/>
      <c r="AT82" s="148"/>
      <c r="AU82" s="10">
        <f t="shared" si="30"/>
        <v>10080</v>
      </c>
      <c r="AV82" s="10">
        <f>+_xlfn.IFS(T82="Acumulado",Z82+AB82+AI82+AJ82+AL82,T82="Capacidad",AI82,T82="Flujo",AI82,T82="Reducción",AI82,T82="Stock",AI82)</f>
        <v>4829</v>
      </c>
      <c r="AW82" s="334"/>
      <c r="AX82" s="253" t="s">
        <v>402</v>
      </c>
      <c r="AY82" s="131" t="s">
        <v>686</v>
      </c>
      <c r="AZ82" s="132"/>
      <c r="BA82" s="132"/>
      <c r="BB82" s="132"/>
      <c r="BC82" s="254"/>
      <c r="BD82" s="133"/>
    </row>
    <row r="83" spans="1:56" ht="233.4" customHeight="1" x14ac:dyDescent="0.3">
      <c r="A83" s="314" t="s">
        <v>394</v>
      </c>
      <c r="B83" s="314" t="s">
        <v>30</v>
      </c>
      <c r="C83" s="314" t="s">
        <v>261</v>
      </c>
      <c r="D83" s="314" t="s">
        <v>367</v>
      </c>
      <c r="E83" s="314" t="s">
        <v>413</v>
      </c>
      <c r="F83" s="314" t="s">
        <v>414</v>
      </c>
      <c r="G83" s="357" t="s">
        <v>229</v>
      </c>
      <c r="H83" s="314" t="s">
        <v>36</v>
      </c>
      <c r="I83" s="357" t="s">
        <v>397</v>
      </c>
      <c r="J83" s="351">
        <v>6345665460</v>
      </c>
      <c r="K83" s="319">
        <v>5399335263</v>
      </c>
      <c r="L83" s="354">
        <v>22207822958</v>
      </c>
      <c r="M83" s="354">
        <v>20839366263</v>
      </c>
      <c r="N83" s="346">
        <v>20016772380.080002</v>
      </c>
      <c r="O83" s="346">
        <v>93258734</v>
      </c>
      <c r="P83" s="346">
        <f>(N83*0.03)+N83</f>
        <v>20617275551.482403</v>
      </c>
      <c r="Q83" s="312" t="s">
        <v>690</v>
      </c>
      <c r="R83" s="9" t="s">
        <v>415</v>
      </c>
      <c r="S83" s="67" t="s">
        <v>416</v>
      </c>
      <c r="T83" s="9" t="s">
        <v>41</v>
      </c>
      <c r="U83" s="10">
        <v>0</v>
      </c>
      <c r="V83" s="10">
        <f t="shared" ref="V83" si="32">Z83</f>
        <v>141</v>
      </c>
      <c r="W83" s="95" t="s">
        <v>417</v>
      </c>
      <c r="X83" s="95" t="s">
        <v>418</v>
      </c>
      <c r="Y83" s="12">
        <v>100</v>
      </c>
      <c r="Z83" s="13">
        <v>141</v>
      </c>
      <c r="AA83" s="12">
        <v>105</v>
      </c>
      <c r="AB83" s="12">
        <v>191</v>
      </c>
      <c r="AC83" s="21">
        <v>100</v>
      </c>
      <c r="AD83" s="10">
        <v>8</v>
      </c>
      <c r="AE83" s="249"/>
      <c r="AF83" s="139"/>
      <c r="AG83" s="21"/>
      <c r="AH83" s="249"/>
      <c r="AI83" s="10">
        <f>AD83+AE83+AG83+AH83</f>
        <v>8</v>
      </c>
      <c r="AJ83" s="10">
        <v>0</v>
      </c>
      <c r="AK83" s="10">
        <v>100</v>
      </c>
      <c r="AL83" s="10">
        <v>0</v>
      </c>
      <c r="AM83" s="250" t="s">
        <v>691</v>
      </c>
      <c r="AN83" s="250" t="s">
        <v>563</v>
      </c>
      <c r="AO83" s="128"/>
      <c r="AP83" s="128"/>
      <c r="AQ83" s="68"/>
      <c r="AR83" s="11"/>
      <c r="AS83" s="129"/>
      <c r="AT83" s="129"/>
      <c r="AU83" s="10">
        <f t="shared" si="30"/>
        <v>405</v>
      </c>
      <c r="AV83" s="10">
        <f>+_xlfn.IFS(T83="Acumulado",Z83+AB83+AI83+AJ83+AL83,T83="Capacidad",AI83,T83="Flujo",AI83,T83="Reducción",AI83,T83="Stock",AI83)</f>
        <v>340</v>
      </c>
      <c r="AW83" s="334"/>
      <c r="AX83" s="253" t="s">
        <v>692</v>
      </c>
      <c r="AY83" s="131" t="s">
        <v>693</v>
      </c>
      <c r="AZ83" s="132"/>
      <c r="BA83" s="132"/>
      <c r="BB83" s="132"/>
      <c r="BC83" s="254"/>
      <c r="BD83" s="133"/>
    </row>
    <row r="84" spans="1:56" ht="409.5" customHeight="1" x14ac:dyDescent="0.3">
      <c r="A84" s="315"/>
      <c r="B84" s="315"/>
      <c r="C84" s="315"/>
      <c r="D84" s="315"/>
      <c r="E84" s="315"/>
      <c r="F84" s="315"/>
      <c r="G84" s="358"/>
      <c r="H84" s="315"/>
      <c r="I84" s="358"/>
      <c r="J84" s="352">
        <v>0</v>
      </c>
      <c r="K84" s="320"/>
      <c r="L84" s="355"/>
      <c r="M84" s="355"/>
      <c r="N84" s="347"/>
      <c r="O84" s="347"/>
      <c r="P84" s="347"/>
      <c r="Q84" s="334"/>
      <c r="R84" s="9" t="s">
        <v>419</v>
      </c>
      <c r="S84" s="67" t="s">
        <v>420</v>
      </c>
      <c r="T84" s="9" t="s">
        <v>41</v>
      </c>
      <c r="U84" s="10">
        <v>2</v>
      </c>
      <c r="V84" s="10">
        <v>2</v>
      </c>
      <c r="W84" s="96" t="s">
        <v>421</v>
      </c>
      <c r="X84" s="95" t="s">
        <v>422</v>
      </c>
      <c r="Y84" s="12">
        <v>2</v>
      </c>
      <c r="Z84" s="13">
        <v>2</v>
      </c>
      <c r="AA84" s="12">
        <v>9</v>
      </c>
      <c r="AB84" s="12">
        <v>8</v>
      </c>
      <c r="AC84" s="21">
        <v>9</v>
      </c>
      <c r="AD84" s="10">
        <v>0</v>
      </c>
      <c r="AE84" s="259"/>
      <c r="AF84" s="139"/>
      <c r="AG84" s="259"/>
      <c r="AH84" s="259"/>
      <c r="AI84" s="198">
        <f>AD84+AE84+AG84+AH84</f>
        <v>0</v>
      </c>
      <c r="AJ84" s="10">
        <v>0</v>
      </c>
      <c r="AK84" s="10">
        <v>9</v>
      </c>
      <c r="AL84" s="10">
        <v>0</v>
      </c>
      <c r="AM84" s="151" t="s">
        <v>694</v>
      </c>
      <c r="AN84" s="250" t="s">
        <v>563</v>
      </c>
      <c r="AO84" s="128"/>
      <c r="AP84" s="128"/>
      <c r="AQ84" s="68"/>
      <c r="AR84" s="68"/>
      <c r="AS84" s="129"/>
      <c r="AT84" s="129"/>
      <c r="AU84" s="10">
        <f t="shared" si="30"/>
        <v>29</v>
      </c>
      <c r="AV84" s="10">
        <f>+_xlfn.IFS(T84="Acumulado",Z84+AB84+AI84+AJ84+AL84,T84="Capacidad",AI84,T84="Flujo",AI84,T84="Reducción",AI84,T84="Stock",AI84)</f>
        <v>10</v>
      </c>
      <c r="AW84" s="334"/>
      <c r="AX84" s="253" t="s">
        <v>692</v>
      </c>
      <c r="AY84" s="131" t="s">
        <v>693</v>
      </c>
      <c r="AZ84" s="132"/>
      <c r="BA84" s="132"/>
      <c r="BB84" s="132"/>
      <c r="BC84" s="254"/>
      <c r="BD84" s="133"/>
    </row>
    <row r="85" spans="1:56" ht="331.5" customHeight="1" x14ac:dyDescent="0.3">
      <c r="A85" s="315"/>
      <c r="B85" s="315"/>
      <c r="C85" s="315"/>
      <c r="D85" s="315"/>
      <c r="E85" s="315"/>
      <c r="F85" s="315"/>
      <c r="G85" s="358"/>
      <c r="H85" s="315"/>
      <c r="I85" s="358"/>
      <c r="J85" s="352">
        <v>0</v>
      </c>
      <c r="K85" s="320"/>
      <c r="L85" s="355"/>
      <c r="M85" s="355"/>
      <c r="N85" s="347"/>
      <c r="O85" s="347"/>
      <c r="P85" s="347"/>
      <c r="Q85" s="334"/>
      <c r="R85" s="9" t="s">
        <v>423</v>
      </c>
      <c r="S85" s="67" t="s">
        <v>424</v>
      </c>
      <c r="T85" s="9" t="s">
        <v>50</v>
      </c>
      <c r="U85" s="73">
        <v>1</v>
      </c>
      <c r="V85" s="73">
        <v>1</v>
      </c>
      <c r="W85" s="92" t="s">
        <v>425</v>
      </c>
      <c r="X85" s="92" t="s">
        <v>426</v>
      </c>
      <c r="Y85" s="75">
        <v>1</v>
      </c>
      <c r="Z85" s="28">
        <v>1</v>
      </c>
      <c r="AA85" s="75">
        <v>1</v>
      </c>
      <c r="AB85" s="75">
        <v>1</v>
      </c>
      <c r="AC85" s="218">
        <v>1</v>
      </c>
      <c r="AD85" s="73">
        <v>0.25</v>
      </c>
      <c r="AE85" s="167"/>
      <c r="AF85" s="77"/>
      <c r="AG85" s="167"/>
      <c r="AH85" s="167"/>
      <c r="AI85" s="146">
        <f>AD85</f>
        <v>0.25</v>
      </c>
      <c r="AJ85" s="32"/>
      <c r="AK85" s="73">
        <v>1</v>
      </c>
      <c r="AL85" s="32"/>
      <c r="AM85" s="220" t="s">
        <v>695</v>
      </c>
      <c r="AN85" s="250" t="s">
        <v>563</v>
      </c>
      <c r="AO85" s="169"/>
      <c r="AP85" s="169"/>
      <c r="AQ85" s="57"/>
      <c r="AR85" s="11"/>
      <c r="AS85" s="148"/>
      <c r="AT85" s="148"/>
      <c r="AU85" s="32">
        <f>+_xlfn.IFS(T85="Acumulado",Y85+AA85+#REF!+AK85,T85="Capacidad",AK85,T85="Flujo",AK85,T85="Reducción",AK85,T85="Stock",AK85)</f>
        <v>1</v>
      </c>
      <c r="AV85" s="32">
        <f>+_xlfn.IFS(T85="Acumulado",Z85+AI85+AJ85+AL85,T85="Capacidad",AI85,T85="Flujo",AI85,T85="Reducción",AI85,T85="Stock",AI85)</f>
        <v>0.25</v>
      </c>
      <c r="AW85" s="334"/>
      <c r="AX85" s="253" t="s">
        <v>692</v>
      </c>
      <c r="AY85" s="131" t="s">
        <v>693</v>
      </c>
      <c r="AZ85" s="132"/>
      <c r="BA85" s="132"/>
      <c r="BB85" s="132"/>
      <c r="BC85" s="254"/>
      <c r="BD85" s="133"/>
    </row>
    <row r="86" spans="1:56" ht="102" customHeight="1" x14ac:dyDescent="0.3">
      <c r="A86" s="316"/>
      <c r="B86" s="316"/>
      <c r="C86" s="316"/>
      <c r="D86" s="316"/>
      <c r="E86" s="316"/>
      <c r="F86" s="316"/>
      <c r="G86" s="359"/>
      <c r="H86" s="316"/>
      <c r="I86" s="359"/>
      <c r="J86" s="353">
        <v>0</v>
      </c>
      <c r="K86" s="321"/>
      <c r="L86" s="356"/>
      <c r="M86" s="356"/>
      <c r="N86" s="348"/>
      <c r="O86" s="348"/>
      <c r="P86" s="348"/>
      <c r="Q86" s="313"/>
      <c r="R86" s="9" t="s">
        <v>427</v>
      </c>
      <c r="S86" s="67" t="s">
        <v>428</v>
      </c>
      <c r="T86" s="9" t="s">
        <v>41</v>
      </c>
      <c r="U86" s="10">
        <v>4</v>
      </c>
      <c r="V86" s="10">
        <v>4</v>
      </c>
      <c r="W86" s="95" t="s">
        <v>429</v>
      </c>
      <c r="X86" s="95" t="s">
        <v>430</v>
      </c>
      <c r="Y86" s="12">
        <v>4</v>
      </c>
      <c r="Z86" s="13">
        <v>4</v>
      </c>
      <c r="AA86" s="12">
        <v>4</v>
      </c>
      <c r="AB86" s="12">
        <v>4</v>
      </c>
      <c r="AC86" s="21">
        <v>4</v>
      </c>
      <c r="AD86" s="10">
        <v>1</v>
      </c>
      <c r="AE86" s="21"/>
      <c r="AF86" s="139"/>
      <c r="AG86" s="21"/>
      <c r="AH86" s="21"/>
      <c r="AI86" s="10">
        <f>AD86+AE86+AG86+AH86</f>
        <v>1</v>
      </c>
      <c r="AJ86" s="10">
        <v>0</v>
      </c>
      <c r="AK86" s="10">
        <v>4</v>
      </c>
      <c r="AL86" s="10">
        <v>0</v>
      </c>
      <c r="AM86" s="250" t="s">
        <v>696</v>
      </c>
      <c r="AN86" s="250" t="s">
        <v>563</v>
      </c>
      <c r="AO86" s="128"/>
      <c r="AP86" s="128"/>
      <c r="AQ86" s="11"/>
      <c r="AR86" s="11"/>
      <c r="AS86" s="129"/>
      <c r="AT86" s="129"/>
      <c r="AU86" s="10">
        <f>+_xlfn.IFS(T86="Acumulado",Y86+AA86+AC86+AK86,T86="Capacidad",AK86,T86="Flujo",AK86,T86="Reducción",AK86,T86="Stock",AK86)</f>
        <v>16</v>
      </c>
      <c r="AV86" s="10">
        <f>+_xlfn.IFS(T86="Acumulado",Z86+AB86+AI86+AJ86+AL86,T86="Capacidad",AI86,T86="Flujo",AI86,T86="Reducción",AI86,T86="Stock",AI86)</f>
        <v>9</v>
      </c>
      <c r="AW86" s="313"/>
      <c r="AX86" s="253" t="s">
        <v>692</v>
      </c>
      <c r="AY86" s="131" t="s">
        <v>693</v>
      </c>
      <c r="AZ86" s="132"/>
      <c r="BA86" s="132"/>
      <c r="BB86" s="132"/>
      <c r="BC86" s="254"/>
      <c r="BD86" s="133"/>
    </row>
    <row r="87" spans="1:56" ht="81.599999999999994" customHeight="1" x14ac:dyDescent="0.3">
      <c r="A87" s="314" t="s">
        <v>259</v>
      </c>
      <c r="B87" s="314" t="s">
        <v>260</v>
      </c>
      <c r="C87" s="349" t="s">
        <v>261</v>
      </c>
      <c r="D87" s="349" t="s">
        <v>367</v>
      </c>
      <c r="E87" s="314" t="s">
        <v>431</v>
      </c>
      <c r="F87" s="349" t="s">
        <v>432</v>
      </c>
      <c r="G87" s="314" t="s">
        <v>433</v>
      </c>
      <c r="H87" s="314" t="s">
        <v>36</v>
      </c>
      <c r="I87" s="314" t="s">
        <v>434</v>
      </c>
      <c r="J87" s="341">
        <v>4863931489</v>
      </c>
      <c r="K87" s="319">
        <v>4796034125.7799997</v>
      </c>
      <c r="L87" s="343">
        <v>6335809667</v>
      </c>
      <c r="M87" s="345">
        <v>5687561882.3999996</v>
      </c>
      <c r="N87" s="339">
        <v>4543382541</v>
      </c>
      <c r="O87" s="339">
        <v>201040800</v>
      </c>
      <c r="P87" s="339">
        <f>(N87*0.03)+N87</f>
        <v>4679684017.2299995</v>
      </c>
      <c r="Q87" s="312" t="s">
        <v>267</v>
      </c>
      <c r="R87" s="9" t="s">
        <v>435</v>
      </c>
      <c r="S87" s="67" t="s">
        <v>436</v>
      </c>
      <c r="T87" s="67" t="s">
        <v>50</v>
      </c>
      <c r="U87" s="73">
        <v>1</v>
      </c>
      <c r="V87" s="73">
        <v>1</v>
      </c>
      <c r="W87" s="39" t="s">
        <v>437</v>
      </c>
      <c r="X87" s="39" t="s">
        <v>438</v>
      </c>
      <c r="Y87" s="75">
        <v>1</v>
      </c>
      <c r="Z87" s="28">
        <v>1</v>
      </c>
      <c r="AA87" s="75">
        <v>1</v>
      </c>
      <c r="AB87" s="75">
        <v>1</v>
      </c>
      <c r="AC87" s="218">
        <v>1</v>
      </c>
      <c r="AD87" s="167">
        <v>1</v>
      </c>
      <c r="AE87" s="167"/>
      <c r="AF87" s="77"/>
      <c r="AG87" s="167"/>
      <c r="AH87" s="167"/>
      <c r="AI87" s="146">
        <f t="shared" ref="AI87:AI88" si="33">AB87</f>
        <v>1</v>
      </c>
      <c r="AJ87" s="32"/>
      <c r="AK87" s="73">
        <v>1</v>
      </c>
      <c r="AL87" s="32"/>
      <c r="AM87" s="10" t="s">
        <v>697</v>
      </c>
      <c r="AN87" s="10" t="s">
        <v>36</v>
      </c>
      <c r="AO87" s="242"/>
      <c r="AP87" s="57"/>
      <c r="AQ87" s="57"/>
      <c r="AR87" s="57"/>
      <c r="AS87" s="260"/>
      <c r="AT87" s="148"/>
      <c r="AU87" s="32">
        <f>+_xlfn.IFS(T87="Acumulado",Y87+AA87+#REF!+AK87,T87="Capacidad",AK87,T87="Flujo",AK87,T87="Reducción",AK87,T87="Stock",AK87)</f>
        <v>1</v>
      </c>
      <c r="AV87" s="32">
        <f>+_xlfn.IFS(T87="Acumulado",Z87+AI87+AJ87+AL87,T87="Capacidad",AI87,T87="Flujo",AI87,T87="Reducción",AI87,T87="Stock",AI87)</f>
        <v>1</v>
      </c>
      <c r="AW87" s="312" t="s">
        <v>439</v>
      </c>
      <c r="AX87" s="261" t="s">
        <v>439</v>
      </c>
      <c r="AY87" s="131" t="s">
        <v>698</v>
      </c>
      <c r="AZ87" s="132"/>
      <c r="BA87" s="132"/>
      <c r="BB87" s="132"/>
      <c r="BC87" s="133"/>
      <c r="BD87" s="133"/>
    </row>
    <row r="88" spans="1:56" ht="122.4" customHeight="1" x14ac:dyDescent="0.3">
      <c r="A88" s="316"/>
      <c r="B88" s="316"/>
      <c r="C88" s="350"/>
      <c r="D88" s="350"/>
      <c r="E88" s="316"/>
      <c r="F88" s="350"/>
      <c r="G88" s="316"/>
      <c r="H88" s="316"/>
      <c r="I88" s="316"/>
      <c r="J88" s="342">
        <v>0</v>
      </c>
      <c r="K88" s="321"/>
      <c r="L88" s="344"/>
      <c r="M88" s="344"/>
      <c r="N88" s="340"/>
      <c r="O88" s="340"/>
      <c r="P88" s="340"/>
      <c r="Q88" s="313"/>
      <c r="R88" s="67" t="s">
        <v>440</v>
      </c>
      <c r="S88" s="67" t="s">
        <v>441</v>
      </c>
      <c r="T88" s="67" t="s">
        <v>50</v>
      </c>
      <c r="U88" s="73">
        <v>1</v>
      </c>
      <c r="V88" s="73">
        <v>1</v>
      </c>
      <c r="W88" s="39" t="s">
        <v>442</v>
      </c>
      <c r="X88" s="39" t="s">
        <v>438</v>
      </c>
      <c r="Y88" s="87">
        <v>1</v>
      </c>
      <c r="Z88" s="28">
        <v>1</v>
      </c>
      <c r="AA88" s="87">
        <v>1</v>
      </c>
      <c r="AB88" s="87">
        <v>1</v>
      </c>
      <c r="AC88" s="241">
        <v>1</v>
      </c>
      <c r="AD88" s="214">
        <v>1</v>
      </c>
      <c r="AE88" s="214"/>
      <c r="AF88" s="77"/>
      <c r="AG88" s="214"/>
      <c r="AH88" s="214"/>
      <c r="AI88" s="146">
        <f t="shared" si="33"/>
        <v>1</v>
      </c>
      <c r="AJ88" s="32"/>
      <c r="AK88" s="85">
        <v>1</v>
      </c>
      <c r="AL88" s="32"/>
      <c r="AM88" s="10" t="s">
        <v>699</v>
      </c>
      <c r="AN88" s="10" t="s">
        <v>36</v>
      </c>
      <c r="AO88" s="262"/>
      <c r="AP88" s="57"/>
      <c r="AQ88" s="57"/>
      <c r="AR88" s="57"/>
      <c r="AS88" s="148"/>
      <c r="AT88" s="148"/>
      <c r="AU88" s="32">
        <f>+_xlfn.IFS(T88="Acumulado",Y88+AA88+#REF!+AK88,T88="Capacidad",AK88,T88="Flujo",AK88,T88="Reducción",AK88,T88="Stock",AK88)</f>
        <v>1</v>
      </c>
      <c r="AV88" s="32">
        <f>+_xlfn.IFS(T88="Acumulado",Z88+AI88+AJ88+AL88,T88="Capacidad",AI88,T88="Flujo",AI88,T88="Reducción",AI88,T88="Stock",AI88)</f>
        <v>1</v>
      </c>
      <c r="AW88" s="313"/>
      <c r="AX88" s="261" t="s">
        <v>439</v>
      </c>
      <c r="AY88" s="131" t="s">
        <v>698</v>
      </c>
      <c r="AZ88" s="132"/>
      <c r="BA88" s="132"/>
      <c r="BB88" s="132"/>
      <c r="BC88" s="133"/>
      <c r="BD88" s="133"/>
    </row>
    <row r="89" spans="1:56" ht="102" customHeight="1" x14ac:dyDescent="0.3">
      <c r="A89" s="16" t="s">
        <v>259</v>
      </c>
      <c r="B89" s="16" t="s">
        <v>260</v>
      </c>
      <c r="C89" s="16" t="s">
        <v>261</v>
      </c>
      <c r="D89" s="16" t="s">
        <v>367</v>
      </c>
      <c r="E89" s="16" t="s">
        <v>443</v>
      </c>
      <c r="F89" s="16" t="s">
        <v>444</v>
      </c>
      <c r="G89" s="16" t="s">
        <v>445</v>
      </c>
      <c r="H89" s="16" t="s">
        <v>36</v>
      </c>
      <c r="I89" s="16" t="s">
        <v>371</v>
      </c>
      <c r="J89" s="17">
        <f>'[3]1. Iniciativas-PA (2)'!M39</f>
        <v>9941096360</v>
      </c>
      <c r="K89" s="18">
        <v>9573754979.1800003</v>
      </c>
      <c r="L89" s="19">
        <v>13863202357</v>
      </c>
      <c r="M89" s="19">
        <v>11963929722.969999</v>
      </c>
      <c r="N89" s="20">
        <v>15070965171</v>
      </c>
      <c r="O89" s="20">
        <v>731157755.5</v>
      </c>
      <c r="P89" s="20">
        <f t="shared" ref="P89:P91" si="34">(N89*0.03)+N89</f>
        <v>15523094126.129999</v>
      </c>
      <c r="Q89" s="9" t="s">
        <v>700</v>
      </c>
      <c r="R89" s="9" t="s">
        <v>446</v>
      </c>
      <c r="S89" s="67" t="s">
        <v>447</v>
      </c>
      <c r="T89" s="9" t="s">
        <v>41</v>
      </c>
      <c r="U89" s="10">
        <v>0</v>
      </c>
      <c r="V89" s="10">
        <f t="shared" ref="V89" si="35">Z89</f>
        <v>1</v>
      </c>
      <c r="W89" s="11" t="s">
        <v>448</v>
      </c>
      <c r="X89" s="11" t="s">
        <v>447</v>
      </c>
      <c r="Y89" s="12">
        <v>1</v>
      </c>
      <c r="Z89" s="13">
        <v>1</v>
      </c>
      <c r="AA89" s="12">
        <v>1</v>
      </c>
      <c r="AB89" s="12">
        <v>1</v>
      </c>
      <c r="AC89" s="21">
        <v>1</v>
      </c>
      <c r="AD89" s="140">
        <v>0.25</v>
      </c>
      <c r="AE89" s="140"/>
      <c r="AF89" s="263"/>
      <c r="AG89" s="140"/>
      <c r="AH89" s="140"/>
      <c r="AI89" s="65">
        <f t="shared" ref="AI89:AI98" si="36">AD89+AE89+AG89+AH89</f>
        <v>0.25</v>
      </c>
      <c r="AJ89" s="10">
        <v>0</v>
      </c>
      <c r="AK89" s="10">
        <v>1</v>
      </c>
      <c r="AL89" s="10">
        <v>0</v>
      </c>
      <c r="AM89" s="264" t="s">
        <v>701</v>
      </c>
      <c r="AN89" s="10" t="s">
        <v>36</v>
      </c>
      <c r="AO89" s="128"/>
      <c r="AP89" s="128"/>
      <c r="AQ89" s="11"/>
      <c r="AR89" s="11"/>
      <c r="AS89" s="129"/>
      <c r="AT89" s="129"/>
      <c r="AU89" s="10">
        <f>+_xlfn.IFS(T89="Acumulado",Y89+AA89+AC89+AK89,T89="Capacidad",AK89,T89="Flujo",AK89,T89="Reducción",AK89,T89="Stock",AK89)</f>
        <v>4</v>
      </c>
      <c r="AV89" s="65">
        <f>+_xlfn.IFS(T89="Acumulado",Z89+AB89+AI89+AJ89+AL89,T89="Capacidad",AI89,T89="Flujo",AI89,T89="Reducción",AI89,T89="Stock",AI89)</f>
        <v>2.25</v>
      </c>
      <c r="AW89" s="10" t="s">
        <v>355</v>
      </c>
      <c r="AX89" s="265" t="s">
        <v>355</v>
      </c>
      <c r="AY89" s="131" t="s">
        <v>702</v>
      </c>
      <c r="AZ89" s="132"/>
      <c r="BA89" s="132"/>
      <c r="BB89" s="132"/>
      <c r="BC89" s="133"/>
      <c r="BD89" s="133"/>
    </row>
    <row r="90" spans="1:56" ht="150.6" customHeight="1" x14ac:dyDescent="0.3">
      <c r="A90" s="16" t="s">
        <v>259</v>
      </c>
      <c r="B90" s="16" t="s">
        <v>260</v>
      </c>
      <c r="C90" s="16" t="s">
        <v>261</v>
      </c>
      <c r="D90" s="16" t="s">
        <v>449</v>
      </c>
      <c r="E90" s="16" t="s">
        <v>450</v>
      </c>
      <c r="F90" s="16" t="s">
        <v>451</v>
      </c>
      <c r="G90" s="16" t="s">
        <v>452</v>
      </c>
      <c r="H90" s="16" t="s">
        <v>36</v>
      </c>
      <c r="I90" s="16" t="s">
        <v>453</v>
      </c>
      <c r="J90" s="97">
        <v>842800000</v>
      </c>
      <c r="K90" s="98">
        <v>842799999.66999996</v>
      </c>
      <c r="L90" s="99">
        <v>963171435</v>
      </c>
      <c r="M90" s="100">
        <v>963171435</v>
      </c>
      <c r="N90" s="20">
        <v>982434864</v>
      </c>
      <c r="O90" s="20">
        <v>39867934</v>
      </c>
      <c r="P90" s="20">
        <f t="shared" si="34"/>
        <v>1011907909.92</v>
      </c>
      <c r="Q90" s="9" t="s">
        <v>267</v>
      </c>
      <c r="R90" s="9" t="s">
        <v>454</v>
      </c>
      <c r="S90" s="67" t="s">
        <v>455</v>
      </c>
      <c r="T90" s="9" t="s">
        <v>50</v>
      </c>
      <c r="U90" s="73">
        <v>1</v>
      </c>
      <c r="V90" s="73">
        <v>1</v>
      </c>
      <c r="W90" s="74" t="s">
        <v>456</v>
      </c>
      <c r="X90" s="39" t="s">
        <v>457</v>
      </c>
      <c r="Y90" s="75">
        <v>1</v>
      </c>
      <c r="Z90" s="28">
        <v>1</v>
      </c>
      <c r="AA90" s="75">
        <v>1</v>
      </c>
      <c r="AB90" s="75">
        <v>1</v>
      </c>
      <c r="AC90" s="218">
        <v>1</v>
      </c>
      <c r="AD90" s="167">
        <v>0.2</v>
      </c>
      <c r="AE90" s="167"/>
      <c r="AF90" s="77"/>
      <c r="AG90" s="167"/>
      <c r="AH90" s="167"/>
      <c r="AI90" s="146">
        <f>AD90</f>
        <v>0.2</v>
      </c>
      <c r="AJ90" s="32"/>
      <c r="AK90" s="73">
        <v>1</v>
      </c>
      <c r="AL90" s="32"/>
      <c r="AM90" s="154" t="s">
        <v>703</v>
      </c>
      <c r="AN90" s="10" t="s">
        <v>36</v>
      </c>
      <c r="AO90" s="169"/>
      <c r="AP90" s="57"/>
      <c r="AQ90" s="57"/>
      <c r="AR90" s="57"/>
      <c r="AS90" s="148"/>
      <c r="AT90" s="148"/>
      <c r="AU90" s="32">
        <f>+_xlfn.IFS(T90="Acumulado",Y90+AA90+#REF!+AK90,T90="Capacidad",AK90,T90="Flujo",AK90,T90="Reducción",AK90,T90="Stock",AK90)</f>
        <v>1</v>
      </c>
      <c r="AV90" s="32">
        <f t="shared" ref="AV90:AV95" si="37">+_xlfn.IFS(T90="Acumulado",Z90+AI90+AJ90+AL90,T90="Capacidad",AI90,T90="Flujo",AI90,T90="Reducción",AI90,T90="Stock",AI90)</f>
        <v>0.2</v>
      </c>
      <c r="AW90" s="10" t="s">
        <v>458</v>
      </c>
      <c r="AX90" s="266" t="s">
        <v>458</v>
      </c>
      <c r="AY90" s="131" t="s">
        <v>704</v>
      </c>
      <c r="AZ90" s="132"/>
      <c r="BA90" s="132"/>
      <c r="BB90" s="132"/>
      <c r="BC90" s="133"/>
      <c r="BD90" s="133"/>
    </row>
    <row r="91" spans="1:56" ht="118.2" customHeight="1" x14ac:dyDescent="0.3">
      <c r="A91" s="314" t="s">
        <v>259</v>
      </c>
      <c r="B91" s="314" t="s">
        <v>260</v>
      </c>
      <c r="C91" s="314" t="s">
        <v>261</v>
      </c>
      <c r="D91" s="314" t="s">
        <v>459</v>
      </c>
      <c r="E91" s="314" t="s">
        <v>460</v>
      </c>
      <c r="F91" s="314" t="s">
        <v>461</v>
      </c>
      <c r="G91" s="314" t="s">
        <v>462</v>
      </c>
      <c r="H91" s="314" t="s">
        <v>36</v>
      </c>
      <c r="I91" s="314" t="s">
        <v>463</v>
      </c>
      <c r="J91" s="336">
        <v>8339334925</v>
      </c>
      <c r="K91" s="319">
        <v>8316543428.6800003</v>
      </c>
      <c r="L91" s="328">
        <v>8271309605</v>
      </c>
      <c r="M91" s="328">
        <v>7687789853.8900003</v>
      </c>
      <c r="N91" s="331">
        <v>12181524094</v>
      </c>
      <c r="O91" s="331">
        <v>497040958.98000002</v>
      </c>
      <c r="P91" s="331">
        <f t="shared" si="34"/>
        <v>12546969816.82</v>
      </c>
      <c r="Q91" s="312" t="s">
        <v>705</v>
      </c>
      <c r="R91" s="9" t="s">
        <v>464</v>
      </c>
      <c r="S91" s="9" t="s">
        <v>465</v>
      </c>
      <c r="T91" s="9" t="s">
        <v>50</v>
      </c>
      <c r="U91" s="9">
        <v>0</v>
      </c>
      <c r="V91" s="9">
        <f t="shared" ref="V91:V94" si="38">Z91</f>
        <v>1</v>
      </c>
      <c r="W91" s="59" t="s">
        <v>466</v>
      </c>
      <c r="X91" s="59" t="s">
        <v>467</v>
      </c>
      <c r="Y91" s="75">
        <v>1</v>
      </c>
      <c r="Z91" s="28">
        <v>1</v>
      </c>
      <c r="AA91" s="75">
        <v>1</v>
      </c>
      <c r="AB91" s="75">
        <v>1</v>
      </c>
      <c r="AC91" s="218">
        <v>1</v>
      </c>
      <c r="AD91" s="167">
        <v>0.25</v>
      </c>
      <c r="AE91" s="167"/>
      <c r="AF91" s="77"/>
      <c r="AG91" s="167"/>
      <c r="AH91" s="167"/>
      <c r="AI91" s="146">
        <f>AD91</f>
        <v>0.25</v>
      </c>
      <c r="AJ91" s="32"/>
      <c r="AK91" s="73">
        <v>1</v>
      </c>
      <c r="AL91" s="32"/>
      <c r="AM91" s="10" t="s">
        <v>706</v>
      </c>
      <c r="AN91" s="10"/>
      <c r="AO91" s="242"/>
      <c r="AP91" s="57"/>
      <c r="AQ91" s="57"/>
      <c r="AR91" s="57"/>
      <c r="AS91" s="148"/>
      <c r="AT91" s="148"/>
      <c r="AU91" s="32">
        <f>+_xlfn.IFS(T91="Acumulado",Y91+AA91+#REF!+AK91,T91="Capacidad",AK91,T91="Flujo",AK91,T91="Reducción",AK91,T91="Stock",AK91)</f>
        <v>1</v>
      </c>
      <c r="AV91" s="32">
        <f t="shared" si="37"/>
        <v>0.25</v>
      </c>
      <c r="AW91" s="282" t="s">
        <v>376</v>
      </c>
      <c r="AX91" s="243" t="s">
        <v>674</v>
      </c>
      <c r="AY91" s="131" t="s">
        <v>707</v>
      </c>
      <c r="AZ91" s="132"/>
      <c r="BA91" s="132"/>
      <c r="BB91" s="132"/>
      <c r="BC91" s="133"/>
      <c r="BD91" s="133"/>
    </row>
    <row r="92" spans="1:56" ht="143.4" customHeight="1" x14ac:dyDescent="0.3">
      <c r="A92" s="315"/>
      <c r="B92" s="315"/>
      <c r="C92" s="315"/>
      <c r="D92" s="315"/>
      <c r="E92" s="315"/>
      <c r="F92" s="315"/>
      <c r="G92" s="315"/>
      <c r="H92" s="315"/>
      <c r="I92" s="315"/>
      <c r="J92" s="337"/>
      <c r="K92" s="320"/>
      <c r="L92" s="329"/>
      <c r="M92" s="329"/>
      <c r="N92" s="332"/>
      <c r="O92" s="332"/>
      <c r="P92" s="332"/>
      <c r="Q92" s="334"/>
      <c r="R92" s="9" t="s">
        <v>468</v>
      </c>
      <c r="S92" s="9" t="s">
        <v>469</v>
      </c>
      <c r="T92" s="9" t="s">
        <v>50</v>
      </c>
      <c r="U92" s="9">
        <v>0</v>
      </c>
      <c r="V92" s="9">
        <f t="shared" si="38"/>
        <v>1</v>
      </c>
      <c r="W92" s="59" t="s">
        <v>470</v>
      </c>
      <c r="X92" s="59" t="s">
        <v>471</v>
      </c>
      <c r="Y92" s="75">
        <v>1</v>
      </c>
      <c r="Z92" s="28">
        <v>1</v>
      </c>
      <c r="AA92" s="75">
        <v>1</v>
      </c>
      <c r="AB92" s="75">
        <v>1</v>
      </c>
      <c r="AC92" s="218">
        <v>1</v>
      </c>
      <c r="AD92" s="167">
        <v>0.25</v>
      </c>
      <c r="AE92" s="167"/>
      <c r="AF92" s="77"/>
      <c r="AG92" s="167"/>
      <c r="AH92" s="167"/>
      <c r="AI92" s="146">
        <f t="shared" ref="AI92:AI94" si="39">AD92</f>
        <v>0.25</v>
      </c>
      <c r="AJ92" s="32"/>
      <c r="AK92" s="73">
        <v>1</v>
      </c>
      <c r="AL92" s="32"/>
      <c r="AM92" s="10" t="s">
        <v>708</v>
      </c>
      <c r="AN92" s="10"/>
      <c r="AO92" s="242"/>
      <c r="AP92" s="57"/>
      <c r="AQ92" s="57"/>
      <c r="AR92" s="57"/>
      <c r="AS92" s="148"/>
      <c r="AT92" s="148"/>
      <c r="AU92" s="32">
        <f>+_xlfn.IFS(T92="Acumulado",Y92+AA92+#REF!+AK92,T92="Capacidad",AK92,T92="Flujo",AK92,T92="Reducción",AK92,T92="Stock",AK92)</f>
        <v>1</v>
      </c>
      <c r="AV92" s="32">
        <f t="shared" si="37"/>
        <v>0.25</v>
      </c>
      <c r="AW92" s="335"/>
      <c r="AX92" s="243" t="s">
        <v>674</v>
      </c>
      <c r="AY92" s="131" t="s">
        <v>707</v>
      </c>
      <c r="AZ92" s="132"/>
      <c r="BA92" s="132"/>
      <c r="BB92" s="132"/>
      <c r="BC92" s="133"/>
      <c r="BD92" s="133"/>
    </row>
    <row r="93" spans="1:56" ht="270.60000000000002" customHeight="1" x14ac:dyDescent="0.3">
      <c r="A93" s="315"/>
      <c r="B93" s="315"/>
      <c r="C93" s="315"/>
      <c r="D93" s="315"/>
      <c r="E93" s="315"/>
      <c r="F93" s="315"/>
      <c r="G93" s="315"/>
      <c r="H93" s="315"/>
      <c r="I93" s="315"/>
      <c r="J93" s="337"/>
      <c r="K93" s="320"/>
      <c r="L93" s="329"/>
      <c r="M93" s="329"/>
      <c r="N93" s="332"/>
      <c r="O93" s="332"/>
      <c r="P93" s="332"/>
      <c r="Q93" s="334"/>
      <c r="R93" s="9" t="s">
        <v>472</v>
      </c>
      <c r="S93" s="9" t="s">
        <v>473</v>
      </c>
      <c r="T93" s="9" t="s">
        <v>50</v>
      </c>
      <c r="U93" s="9">
        <v>0</v>
      </c>
      <c r="V93" s="9">
        <f t="shared" si="38"/>
        <v>1</v>
      </c>
      <c r="W93" s="59" t="s">
        <v>474</v>
      </c>
      <c r="X93" s="59" t="s">
        <v>475</v>
      </c>
      <c r="Y93" s="75">
        <v>1</v>
      </c>
      <c r="Z93" s="28">
        <v>1</v>
      </c>
      <c r="AA93" s="75">
        <v>1</v>
      </c>
      <c r="AB93" s="75">
        <v>1</v>
      </c>
      <c r="AC93" s="218">
        <v>1</v>
      </c>
      <c r="AD93" s="167">
        <v>0.25</v>
      </c>
      <c r="AE93" s="167"/>
      <c r="AF93" s="77"/>
      <c r="AG93" s="167"/>
      <c r="AH93" s="167"/>
      <c r="AI93" s="146">
        <f t="shared" si="39"/>
        <v>0.25</v>
      </c>
      <c r="AJ93" s="32"/>
      <c r="AK93" s="73">
        <v>1</v>
      </c>
      <c r="AL93" s="32"/>
      <c r="AM93" s="10" t="s">
        <v>709</v>
      </c>
      <c r="AN93" s="10"/>
      <c r="AO93" s="242"/>
      <c r="AP93" s="57"/>
      <c r="AQ93" s="57"/>
      <c r="AR93" s="57"/>
      <c r="AS93" s="148"/>
      <c r="AT93" s="148"/>
      <c r="AU93" s="32">
        <f>+_xlfn.IFS(T93="Acumulado",Y93+AA93+#REF!+AK93,T93="Capacidad",AK93,T93="Flujo",AK93,T93="Reducción",AK93,T93="Stock",AK93)</f>
        <v>1</v>
      </c>
      <c r="AV93" s="32">
        <f t="shared" si="37"/>
        <v>0.25</v>
      </c>
      <c r="AW93" s="335"/>
      <c r="AX93" s="243" t="s">
        <v>674</v>
      </c>
      <c r="AY93" s="131" t="s">
        <v>707</v>
      </c>
      <c r="AZ93" s="132"/>
      <c r="BA93" s="132"/>
      <c r="BB93" s="132"/>
      <c r="BC93" s="133"/>
      <c r="BD93" s="133"/>
    </row>
    <row r="94" spans="1:56" ht="248.4" customHeight="1" x14ac:dyDescent="0.3">
      <c r="A94" s="315"/>
      <c r="B94" s="315"/>
      <c r="C94" s="315"/>
      <c r="D94" s="315"/>
      <c r="E94" s="315"/>
      <c r="F94" s="315"/>
      <c r="G94" s="315"/>
      <c r="H94" s="315"/>
      <c r="I94" s="315"/>
      <c r="J94" s="337"/>
      <c r="K94" s="320"/>
      <c r="L94" s="329"/>
      <c r="M94" s="329"/>
      <c r="N94" s="332"/>
      <c r="O94" s="332"/>
      <c r="P94" s="332"/>
      <c r="Q94" s="334"/>
      <c r="R94" s="9" t="s">
        <v>476</v>
      </c>
      <c r="S94" s="9" t="s">
        <v>477</v>
      </c>
      <c r="T94" s="9" t="s">
        <v>50</v>
      </c>
      <c r="U94" s="9">
        <v>0</v>
      </c>
      <c r="V94" s="9">
        <f t="shared" si="38"/>
        <v>1</v>
      </c>
      <c r="W94" s="59" t="s">
        <v>478</v>
      </c>
      <c r="X94" s="59" t="s">
        <v>479</v>
      </c>
      <c r="Y94" s="75">
        <v>1</v>
      </c>
      <c r="Z94" s="28">
        <v>1</v>
      </c>
      <c r="AA94" s="75">
        <v>1</v>
      </c>
      <c r="AB94" s="75">
        <v>1</v>
      </c>
      <c r="AC94" s="218">
        <v>1</v>
      </c>
      <c r="AD94" s="167">
        <v>0.25</v>
      </c>
      <c r="AE94" s="167"/>
      <c r="AF94" s="77"/>
      <c r="AG94" s="167"/>
      <c r="AH94" s="167"/>
      <c r="AI94" s="146">
        <f t="shared" si="39"/>
        <v>0.25</v>
      </c>
      <c r="AJ94" s="32"/>
      <c r="AK94" s="73">
        <v>1</v>
      </c>
      <c r="AL94" s="32"/>
      <c r="AM94" s="10" t="s">
        <v>710</v>
      </c>
      <c r="AN94" s="10"/>
      <c r="AO94" s="242"/>
      <c r="AP94" s="57"/>
      <c r="AQ94" s="57"/>
      <c r="AR94" s="57"/>
      <c r="AS94" s="148"/>
      <c r="AT94" s="148"/>
      <c r="AU94" s="32">
        <f>+_xlfn.IFS(T94="Acumulado",Y94+AA94+#REF!+AK94,T94="Capacidad",AK94,T94="Flujo",AK94,T94="Reducción",AK94,T94="Stock",AK94)</f>
        <v>1</v>
      </c>
      <c r="AV94" s="32">
        <f t="shared" si="37"/>
        <v>0.25</v>
      </c>
      <c r="AW94" s="335"/>
      <c r="AX94" s="243" t="s">
        <v>674</v>
      </c>
      <c r="AY94" s="131" t="s">
        <v>707</v>
      </c>
      <c r="AZ94" s="132"/>
      <c r="BA94" s="132"/>
      <c r="BB94" s="132"/>
      <c r="BC94" s="133"/>
      <c r="BD94" s="133"/>
    </row>
    <row r="95" spans="1:56" ht="81.599999999999994" customHeight="1" x14ac:dyDescent="0.3">
      <c r="A95" s="315"/>
      <c r="B95" s="315"/>
      <c r="C95" s="315"/>
      <c r="D95" s="315"/>
      <c r="E95" s="315"/>
      <c r="F95" s="315"/>
      <c r="G95" s="315"/>
      <c r="H95" s="315"/>
      <c r="I95" s="315"/>
      <c r="J95" s="337"/>
      <c r="K95" s="320"/>
      <c r="L95" s="329"/>
      <c r="M95" s="329"/>
      <c r="N95" s="332"/>
      <c r="O95" s="332"/>
      <c r="P95" s="332"/>
      <c r="Q95" s="334"/>
      <c r="R95" s="312" t="s">
        <v>480</v>
      </c>
      <c r="S95" s="9" t="s">
        <v>481</v>
      </c>
      <c r="T95" s="9" t="s">
        <v>50</v>
      </c>
      <c r="U95" s="32">
        <v>0.94</v>
      </c>
      <c r="V95" s="73">
        <v>0.98</v>
      </c>
      <c r="W95" s="39" t="s">
        <v>482</v>
      </c>
      <c r="X95" s="39" t="s">
        <v>483</v>
      </c>
      <c r="Y95" s="75">
        <v>0.95</v>
      </c>
      <c r="Z95" s="28">
        <v>0.99</v>
      </c>
      <c r="AA95" s="75">
        <v>0.96</v>
      </c>
      <c r="AB95" s="75">
        <v>0.96</v>
      </c>
      <c r="AC95" s="218">
        <v>0.97</v>
      </c>
      <c r="AD95" s="167">
        <v>0.1265</v>
      </c>
      <c r="AE95" s="167"/>
      <c r="AF95" s="77"/>
      <c r="AG95" s="167"/>
      <c r="AH95" s="167"/>
      <c r="AI95" s="146">
        <f>AD95</f>
        <v>0.1265</v>
      </c>
      <c r="AJ95" s="32"/>
      <c r="AK95" s="73">
        <v>0.98</v>
      </c>
      <c r="AL95" s="32"/>
      <c r="AM95" s="10" t="s">
        <v>711</v>
      </c>
      <c r="AN95" s="32"/>
      <c r="AO95" s="57"/>
      <c r="AP95" s="57"/>
      <c r="AQ95" s="148"/>
      <c r="AR95" s="148"/>
      <c r="AS95" s="32"/>
      <c r="AT95" s="32"/>
      <c r="AU95" s="32">
        <f>+_xlfn.IFS(T95="Acumulado",Y95+AA95+#REF!+AK95,T95="Capacidad",AK95,T95="Flujo",AK95,T95="Reducción",AK95,T95="Stock",AK95)</f>
        <v>0.98</v>
      </c>
      <c r="AV95" s="32">
        <f t="shared" si="37"/>
        <v>0.1265</v>
      </c>
      <c r="AW95" s="335"/>
      <c r="AX95" s="267" t="s">
        <v>712</v>
      </c>
      <c r="AY95" s="131" t="s">
        <v>707</v>
      </c>
      <c r="AZ95" s="132"/>
      <c r="BA95" s="132"/>
      <c r="BB95" s="132"/>
      <c r="BC95" s="133"/>
      <c r="BD95" s="133"/>
    </row>
    <row r="96" spans="1:56" ht="79.2" customHeight="1" x14ac:dyDescent="0.3">
      <c r="A96" s="316"/>
      <c r="B96" s="316"/>
      <c r="C96" s="316"/>
      <c r="D96" s="316"/>
      <c r="E96" s="316"/>
      <c r="F96" s="316"/>
      <c r="G96" s="316"/>
      <c r="H96" s="316"/>
      <c r="I96" s="316"/>
      <c r="J96" s="338"/>
      <c r="K96" s="321"/>
      <c r="L96" s="330"/>
      <c r="M96" s="330"/>
      <c r="N96" s="333"/>
      <c r="O96" s="333"/>
      <c r="P96" s="333"/>
      <c r="Q96" s="313"/>
      <c r="R96" s="313"/>
      <c r="S96" s="9" t="s">
        <v>484</v>
      </c>
      <c r="T96" s="9" t="s">
        <v>41</v>
      </c>
      <c r="U96" s="9">
        <v>0</v>
      </c>
      <c r="V96" s="9">
        <f t="shared" ref="V96:V98" si="40">Z96</f>
        <v>0.3</v>
      </c>
      <c r="W96" s="59" t="s">
        <v>485</v>
      </c>
      <c r="X96" s="59" t="s">
        <v>486</v>
      </c>
      <c r="Y96" s="75">
        <v>0.3</v>
      </c>
      <c r="Z96" s="28">
        <v>0.3</v>
      </c>
      <c r="AA96" s="75">
        <v>0.7</v>
      </c>
      <c r="AB96" s="75">
        <v>0.7</v>
      </c>
      <c r="AC96" s="75">
        <v>0</v>
      </c>
      <c r="AD96" s="58">
        <v>0</v>
      </c>
      <c r="AE96" s="58"/>
      <c r="AF96" s="58"/>
      <c r="AG96" s="58"/>
      <c r="AH96" s="58"/>
      <c r="AI96" s="30">
        <f t="shared" si="36"/>
        <v>0</v>
      </c>
      <c r="AJ96" s="30"/>
      <c r="AK96" s="14">
        <v>0</v>
      </c>
      <c r="AL96" s="30"/>
      <c r="AM96" s="58" t="s">
        <v>713</v>
      </c>
      <c r="AN96" s="58" t="s">
        <v>713</v>
      </c>
      <c r="AO96" s="57"/>
      <c r="AP96" s="169"/>
      <c r="AQ96" s="57"/>
      <c r="AR96" s="57"/>
      <c r="AS96" s="148"/>
      <c r="AT96" s="148"/>
      <c r="AU96" s="32">
        <f>+_xlfn.IFS(T96="Acumulado",Y96+AA96+AC96+AK96,T96="Capacidad",AK96,T96="Flujo",AK96,T96="Reducción",AK96,T96="Stock",AK96)</f>
        <v>1</v>
      </c>
      <c r="AV96" s="32">
        <v>1</v>
      </c>
      <c r="AW96" s="335"/>
      <c r="AX96" s="267" t="s">
        <v>712</v>
      </c>
      <c r="AY96" s="131" t="s">
        <v>707</v>
      </c>
      <c r="AZ96" s="132"/>
      <c r="BA96" s="132"/>
      <c r="BB96" s="132"/>
      <c r="BC96" s="133"/>
      <c r="BD96" s="133"/>
    </row>
    <row r="97" spans="1:56" ht="103.2" customHeight="1" x14ac:dyDescent="0.3">
      <c r="A97" s="314" t="s">
        <v>259</v>
      </c>
      <c r="B97" s="314" t="s">
        <v>260</v>
      </c>
      <c r="C97" s="314" t="s">
        <v>261</v>
      </c>
      <c r="D97" s="314" t="s">
        <v>459</v>
      </c>
      <c r="E97" s="314" t="s">
        <v>487</v>
      </c>
      <c r="F97" s="314" t="s">
        <v>488</v>
      </c>
      <c r="G97" s="314" t="s">
        <v>489</v>
      </c>
      <c r="H97" s="317" t="s">
        <v>36</v>
      </c>
      <c r="I97" s="317" t="s">
        <v>490</v>
      </c>
      <c r="J97" s="319">
        <v>970702400</v>
      </c>
      <c r="K97" s="322">
        <v>927785732.66999996</v>
      </c>
      <c r="L97" s="325">
        <v>14971746119</v>
      </c>
      <c r="M97" s="325">
        <v>14923409285</v>
      </c>
      <c r="N97" s="305">
        <v>15017661079</v>
      </c>
      <c r="O97" s="305">
        <v>47102317</v>
      </c>
      <c r="P97" s="305">
        <f>(N97*0.03)+N97</f>
        <v>15468190911.370001</v>
      </c>
      <c r="Q97" s="305" t="s">
        <v>714</v>
      </c>
      <c r="R97" s="101" t="s">
        <v>491</v>
      </c>
      <c r="S97" s="9" t="s">
        <v>492</v>
      </c>
      <c r="T97" s="9" t="s">
        <v>41</v>
      </c>
      <c r="U97" s="9">
        <v>0</v>
      </c>
      <c r="V97" s="9">
        <f t="shared" si="40"/>
        <v>0.25</v>
      </c>
      <c r="W97" s="59" t="s">
        <v>493</v>
      </c>
      <c r="X97" s="59" t="s">
        <v>494</v>
      </c>
      <c r="Y97" s="102">
        <v>0.25</v>
      </c>
      <c r="Z97" s="28">
        <v>0.25</v>
      </c>
      <c r="AA97" s="102">
        <v>0.25</v>
      </c>
      <c r="AB97" s="102">
        <v>0.25</v>
      </c>
      <c r="AC97" s="268">
        <v>0.25</v>
      </c>
      <c r="AD97" s="214">
        <v>0.06</v>
      </c>
      <c r="AE97" s="214"/>
      <c r="AF97" s="156"/>
      <c r="AG97" s="214"/>
      <c r="AH97" s="214"/>
      <c r="AI97" s="146">
        <f t="shared" ref="AI97" si="41">AB97</f>
        <v>0.25</v>
      </c>
      <c r="AJ97" s="9">
        <v>0</v>
      </c>
      <c r="AK97" s="103">
        <v>0.25</v>
      </c>
      <c r="AL97" s="9">
        <v>0</v>
      </c>
      <c r="AM97" s="269" t="s">
        <v>715</v>
      </c>
      <c r="AN97" s="10" t="s">
        <v>36</v>
      </c>
      <c r="AO97" s="185"/>
      <c r="AP97" s="190"/>
      <c r="AQ97" s="59"/>
      <c r="AR97" s="116"/>
      <c r="AS97" s="270"/>
      <c r="AT97" s="186"/>
      <c r="AU97" s="32">
        <f>+_xlfn.IFS(T97="Acumulado",Y97+AA97+AC97+AK97,T97="Capacidad",AK97,T97="Flujo",AK97,T97="Reducción",AK97,T97="Stock",AK97)</f>
        <v>1</v>
      </c>
      <c r="AV97" s="32">
        <f>+_xlfn.IFS(T97="Acumulado",Z97+AI97+AJ97+AL97,T97="Capacidad",AI97,T97="Flujo",AI97,T97="Reducción",AI97,T97="Stock",AI97)</f>
        <v>0.5</v>
      </c>
      <c r="AW97" s="335"/>
      <c r="AX97" s="267" t="s">
        <v>716</v>
      </c>
      <c r="AY97" s="196" t="s">
        <v>717</v>
      </c>
      <c r="AZ97" s="132"/>
      <c r="BA97" s="132"/>
      <c r="BB97" s="202"/>
      <c r="BC97" s="133"/>
      <c r="BD97" s="133"/>
    </row>
    <row r="98" spans="1:56" ht="60.75" customHeight="1" x14ac:dyDescent="0.3">
      <c r="A98" s="316"/>
      <c r="B98" s="316"/>
      <c r="C98" s="316"/>
      <c r="D98" s="315"/>
      <c r="E98" s="315"/>
      <c r="F98" s="315"/>
      <c r="G98" s="315"/>
      <c r="H98" s="318"/>
      <c r="I98" s="318"/>
      <c r="J98" s="320"/>
      <c r="K98" s="323"/>
      <c r="L98" s="326"/>
      <c r="M98" s="326"/>
      <c r="N98" s="306"/>
      <c r="O98" s="306"/>
      <c r="P98" s="306"/>
      <c r="Q98" s="306"/>
      <c r="R98" s="101" t="s">
        <v>495</v>
      </c>
      <c r="S98" s="20" t="s">
        <v>496</v>
      </c>
      <c r="T98" s="9" t="s">
        <v>41</v>
      </c>
      <c r="U98" s="10">
        <v>0</v>
      </c>
      <c r="V98" s="10">
        <f t="shared" si="40"/>
        <v>1</v>
      </c>
      <c r="W98" s="11" t="s">
        <v>497</v>
      </c>
      <c r="X98" s="11" t="s">
        <v>497</v>
      </c>
      <c r="Y98" s="36">
        <v>1</v>
      </c>
      <c r="Z98" s="13">
        <v>1</v>
      </c>
      <c r="AA98" s="12">
        <v>0</v>
      </c>
      <c r="AB98" s="12">
        <v>0</v>
      </c>
      <c r="AC98" s="21">
        <v>1</v>
      </c>
      <c r="AD98" s="140">
        <v>0.25</v>
      </c>
      <c r="AE98" s="21"/>
      <c r="AF98" s="156"/>
      <c r="AG98" s="21"/>
      <c r="AH98" s="21"/>
      <c r="AI98" s="65">
        <f t="shared" si="36"/>
        <v>0.25</v>
      </c>
      <c r="AJ98" s="10">
        <v>0</v>
      </c>
      <c r="AK98" s="10">
        <v>0</v>
      </c>
      <c r="AL98" s="10">
        <v>0</v>
      </c>
      <c r="AM98" s="271" t="s">
        <v>718</v>
      </c>
      <c r="AN98" s="10" t="s">
        <v>36</v>
      </c>
      <c r="AO98" s="215"/>
      <c r="AP98" s="155"/>
      <c r="AQ98" s="155"/>
      <c r="AR98" s="155"/>
      <c r="AS98" s="155"/>
      <c r="AT98" s="10"/>
      <c r="AU98" s="10">
        <f>+_xlfn.IFS(T98="Acumulado",Y98+AA98+AC98+AK98,T98="Capacidad",AK98,T98="Flujo",AK98,T98="Reducción",AK98,T98="Stock",AK98)</f>
        <v>2</v>
      </c>
      <c r="AV98" s="10">
        <f>+_xlfn.IFS(T98="Acumulado",Z98+AI98+AJ98+AL98,T98="Capacidad",AI98,T98="Flujo",AI98,T98="Reducción",AI98,T98="Stock",AI98)</f>
        <v>1.25</v>
      </c>
      <c r="AW98" s="335"/>
      <c r="AX98" s="267" t="s">
        <v>716</v>
      </c>
      <c r="AY98" s="196" t="s">
        <v>717</v>
      </c>
      <c r="AZ98" s="132"/>
      <c r="BA98" s="132"/>
      <c r="BB98" s="254"/>
      <c r="BC98" s="133"/>
      <c r="BD98" s="133"/>
    </row>
    <row r="99" spans="1:56" ht="20.399999999999999" customHeight="1" x14ac:dyDescent="0.3">
      <c r="A99" s="15"/>
      <c r="B99" s="15"/>
      <c r="C99" s="15"/>
      <c r="D99" s="315"/>
      <c r="E99" s="315"/>
      <c r="F99" s="315"/>
      <c r="G99" s="315"/>
      <c r="H99" s="104" t="s">
        <v>36</v>
      </c>
      <c r="I99" s="104"/>
      <c r="J99" s="320"/>
      <c r="K99" s="323"/>
      <c r="L99" s="326"/>
      <c r="M99" s="326"/>
      <c r="N99" s="306"/>
      <c r="O99" s="306"/>
      <c r="P99" s="306"/>
      <c r="Q99" s="306"/>
      <c r="R99" s="308" t="s">
        <v>495</v>
      </c>
      <c r="S99" s="310" t="s">
        <v>498</v>
      </c>
      <c r="T99" s="312" t="s">
        <v>41</v>
      </c>
      <c r="U99" s="282">
        <v>0</v>
      </c>
      <c r="V99" s="282">
        <v>0</v>
      </c>
      <c r="W99" s="278" t="s">
        <v>499</v>
      </c>
      <c r="X99" s="278" t="s">
        <v>500</v>
      </c>
      <c r="Y99" s="301">
        <v>0</v>
      </c>
      <c r="Z99" s="303">
        <v>0</v>
      </c>
      <c r="AA99" s="297">
        <v>1</v>
      </c>
      <c r="AB99" s="297">
        <v>1</v>
      </c>
      <c r="AC99" s="284">
        <v>0</v>
      </c>
      <c r="AD99" s="299"/>
      <c r="AE99" s="272"/>
      <c r="AF99" s="156"/>
      <c r="AG99" s="272"/>
      <c r="AH99" s="272"/>
      <c r="AI99" s="299">
        <v>0</v>
      </c>
      <c r="AJ99" s="284"/>
      <c r="AK99" s="282">
        <v>1</v>
      </c>
      <c r="AL99" s="284"/>
      <c r="AM99" s="289" t="s">
        <v>600</v>
      </c>
      <c r="AN99" s="291"/>
      <c r="AO99" s="293"/>
      <c r="AP99" s="295"/>
      <c r="AQ99" s="295"/>
      <c r="AR99" s="278"/>
      <c r="AS99" s="280"/>
      <c r="AT99" s="273"/>
      <c r="AU99" s="282">
        <f>+_xlfn.IFS(T99="Acumulado",Y99+AA99+AC99+AK99,T99="Capacidad",AK99,T99="Flujo",AK99,T99="Reducción",AK99,T99="Stock",AK99)</f>
        <v>2</v>
      </c>
      <c r="AV99" s="284">
        <f>AB99</f>
        <v>1</v>
      </c>
      <c r="AW99" s="335"/>
      <c r="AX99" s="267" t="s">
        <v>719</v>
      </c>
      <c r="AY99" s="196" t="s">
        <v>717</v>
      </c>
      <c r="AZ99" s="132"/>
      <c r="BA99" s="132"/>
      <c r="BB99" s="286"/>
      <c r="BC99" s="133"/>
      <c r="BD99" s="288"/>
    </row>
    <row r="100" spans="1:56" ht="81.599999999999994" customHeight="1" x14ac:dyDescent="0.3">
      <c r="A100" s="15"/>
      <c r="B100" s="15"/>
      <c r="C100" s="15"/>
      <c r="D100" s="316"/>
      <c r="E100" s="316"/>
      <c r="F100" s="316"/>
      <c r="G100" s="316"/>
      <c r="H100" s="104" t="s">
        <v>36</v>
      </c>
      <c r="I100" s="104"/>
      <c r="J100" s="321"/>
      <c r="K100" s="324"/>
      <c r="L100" s="327"/>
      <c r="M100" s="327"/>
      <c r="N100" s="307"/>
      <c r="O100" s="307"/>
      <c r="P100" s="307"/>
      <c r="Q100" s="307"/>
      <c r="R100" s="309"/>
      <c r="S100" s="311"/>
      <c r="T100" s="313"/>
      <c r="U100" s="283"/>
      <c r="V100" s="283"/>
      <c r="W100" s="279"/>
      <c r="X100" s="279"/>
      <c r="Y100" s="302"/>
      <c r="Z100" s="304"/>
      <c r="AA100" s="298"/>
      <c r="AB100" s="298"/>
      <c r="AC100" s="285"/>
      <c r="AD100" s="300"/>
      <c r="AE100" s="115"/>
      <c r="AF100" s="140"/>
      <c r="AG100" s="115"/>
      <c r="AH100" s="115"/>
      <c r="AI100" s="300"/>
      <c r="AJ100" s="285"/>
      <c r="AK100" s="283"/>
      <c r="AL100" s="285"/>
      <c r="AM100" s="290"/>
      <c r="AN100" s="292"/>
      <c r="AO100" s="294"/>
      <c r="AP100" s="296"/>
      <c r="AQ100" s="296"/>
      <c r="AR100" s="279"/>
      <c r="AS100" s="281"/>
      <c r="AT100" s="274"/>
      <c r="AU100" s="283"/>
      <c r="AV100" s="285"/>
      <c r="AW100" s="283"/>
      <c r="AX100" s="267" t="s">
        <v>716</v>
      </c>
      <c r="AY100" s="196" t="s">
        <v>717</v>
      </c>
      <c r="AZ100" s="132"/>
      <c r="BA100" s="132"/>
      <c r="BB100" s="287"/>
      <c r="BC100" s="133"/>
      <c r="BD100" s="288"/>
    </row>
    <row r="101" spans="1:56" ht="405" customHeight="1" x14ac:dyDescent="0.3">
      <c r="A101" s="16" t="s">
        <v>259</v>
      </c>
      <c r="B101" s="16" t="s">
        <v>260</v>
      </c>
      <c r="C101" s="16" t="s">
        <v>261</v>
      </c>
      <c r="D101" s="16" t="s">
        <v>459</v>
      </c>
      <c r="E101" s="16" t="s">
        <v>501</v>
      </c>
      <c r="F101" s="16" t="s">
        <v>502</v>
      </c>
      <c r="G101" s="16" t="s">
        <v>503</v>
      </c>
      <c r="H101" s="16" t="s">
        <v>36</v>
      </c>
      <c r="I101" s="16" t="s">
        <v>504</v>
      </c>
      <c r="J101" s="17">
        <v>1377233907</v>
      </c>
      <c r="K101" s="18">
        <v>1326789472.3299999</v>
      </c>
      <c r="L101" s="19">
        <v>2387932300</v>
      </c>
      <c r="M101" s="105">
        <v>1225671916</v>
      </c>
      <c r="N101" s="20">
        <v>1644494960</v>
      </c>
      <c r="O101" s="20">
        <v>44387234</v>
      </c>
      <c r="P101" s="20">
        <f>(N101*0.03)+N101</f>
        <v>1693829808.8</v>
      </c>
      <c r="Q101" s="9" t="s">
        <v>267</v>
      </c>
      <c r="R101" s="9" t="s">
        <v>505</v>
      </c>
      <c r="S101" s="20" t="s">
        <v>506</v>
      </c>
      <c r="T101" s="9" t="s">
        <v>50</v>
      </c>
      <c r="U101" s="73">
        <v>1</v>
      </c>
      <c r="V101" s="73">
        <v>1</v>
      </c>
      <c r="W101" s="39" t="s">
        <v>505</v>
      </c>
      <c r="X101" s="39" t="s">
        <v>507</v>
      </c>
      <c r="Y101" s="75">
        <v>1</v>
      </c>
      <c r="Z101" s="28">
        <v>1</v>
      </c>
      <c r="AA101" s="75">
        <v>1</v>
      </c>
      <c r="AB101" s="75">
        <v>1.0003</v>
      </c>
      <c r="AC101" s="218">
        <v>1</v>
      </c>
      <c r="AD101" s="277">
        <v>0.25</v>
      </c>
      <c r="AE101" s="167"/>
      <c r="AF101" s="156"/>
      <c r="AG101" s="167"/>
      <c r="AH101" s="167"/>
      <c r="AI101" s="38">
        <f>AD101</f>
        <v>0.25</v>
      </c>
      <c r="AJ101" s="32"/>
      <c r="AK101" s="73">
        <v>1</v>
      </c>
      <c r="AL101" s="32"/>
      <c r="AM101" s="10" t="s">
        <v>720</v>
      </c>
      <c r="AN101" s="10" t="s">
        <v>721</v>
      </c>
      <c r="AO101" s="169"/>
      <c r="AP101" s="169"/>
      <c r="AQ101" s="57"/>
      <c r="AR101" s="57"/>
      <c r="AS101" s="148"/>
      <c r="AT101" s="148"/>
      <c r="AU101" s="32">
        <f>+_xlfn.IFS(T101="Acumulado",Y101+AA101+#REF!+AK101,T101="Capacidad",AK101,T101="Flujo",AK101,T101="Reducción",AK101,T101="Stock",AK101)</f>
        <v>1</v>
      </c>
      <c r="AV101" s="32">
        <f>+_xlfn.IFS(T101="Acumulado",Z101+AI101+AJ101+AL101,T101="Capacidad",AI101,T101="Flujo",AI101,T101="Reducción",AI101,T101="Stock",AI101)</f>
        <v>0.25</v>
      </c>
      <c r="AW101" s="9" t="s">
        <v>508</v>
      </c>
      <c r="AX101" s="275" t="s">
        <v>508</v>
      </c>
      <c r="AY101" s="196" t="s">
        <v>722</v>
      </c>
      <c r="AZ101" s="132"/>
      <c r="BA101" s="132"/>
      <c r="BB101" s="132"/>
      <c r="BC101" s="133"/>
      <c r="BD101" s="133"/>
    </row>
    <row r="102" spans="1:56" x14ac:dyDescent="0.3">
      <c r="AZ102" s="133"/>
      <c r="BA102" s="133"/>
      <c r="BB102" s="133"/>
      <c r="BC102" s="133"/>
      <c r="BD102" s="133"/>
    </row>
    <row r="103" spans="1:56" x14ac:dyDescent="0.3">
      <c r="AE103" s="276"/>
      <c r="AH103" s="276"/>
      <c r="AZ103" s="133"/>
      <c r="BA103" s="133"/>
      <c r="BB103" s="133"/>
      <c r="BC103" s="133"/>
      <c r="BD103" s="133"/>
    </row>
    <row r="104" spans="1:56" x14ac:dyDescent="0.3">
      <c r="AE104" s="276"/>
      <c r="AH104" s="276"/>
    </row>
    <row r="105" spans="1:56" x14ac:dyDescent="0.3">
      <c r="AI105" s="4"/>
    </row>
  </sheetData>
  <autoFilter ref="A8:BD8" xr:uid="{7062DD13-67B1-4314-87D9-EF22D1DA5A8A}"/>
  <mergeCells count="413">
    <mergeCell ref="C9:C12"/>
    <mergeCell ref="D9:D12"/>
    <mergeCell ref="E9:E12"/>
    <mergeCell ref="F9:F12"/>
    <mergeCell ref="AW9:AW12"/>
    <mergeCell ref="A13:A14"/>
    <mergeCell ref="B13:B14"/>
    <mergeCell ref="C13:C14"/>
    <mergeCell ref="D13:D14"/>
    <mergeCell ref="E13:E14"/>
    <mergeCell ref="F13:F14"/>
    <mergeCell ref="G13:G14"/>
    <mergeCell ref="H13:H14"/>
    <mergeCell ref="I13:I14"/>
    <mergeCell ref="M9:M12"/>
    <mergeCell ref="N9:N12"/>
    <mergeCell ref="O9:O12"/>
    <mergeCell ref="P9:P12"/>
    <mergeCell ref="Q9:Q12"/>
    <mergeCell ref="R9:R10"/>
    <mergeCell ref="G9:G12"/>
    <mergeCell ref="H9:H12"/>
    <mergeCell ref="I9:I12"/>
    <mergeCell ref="J9:J12"/>
    <mergeCell ref="K9:K12"/>
    <mergeCell ref="L9:L12"/>
    <mergeCell ref="A9:A12"/>
    <mergeCell ref="B9:B12"/>
    <mergeCell ref="AW13:AW19"/>
    <mergeCell ref="A16:A18"/>
    <mergeCell ref="B16:B18"/>
    <mergeCell ref="C16:C18"/>
    <mergeCell ref="D16:D18"/>
    <mergeCell ref="E16:E18"/>
    <mergeCell ref="F16:F18"/>
    <mergeCell ref="J13:J14"/>
    <mergeCell ref="K13:K14"/>
    <mergeCell ref="L13:L14"/>
    <mergeCell ref="M13:M14"/>
    <mergeCell ref="N13:N14"/>
    <mergeCell ref="O13:O14"/>
    <mergeCell ref="Q16:Q18"/>
    <mergeCell ref="R17:R18"/>
    <mergeCell ref="G16:G18"/>
    <mergeCell ref="H16:H18"/>
    <mergeCell ref="I16:I18"/>
    <mergeCell ref="J16:J18"/>
    <mergeCell ref="K16:K18"/>
    <mergeCell ref="L16:L18"/>
    <mergeCell ref="P13:P14"/>
    <mergeCell ref="Q13:Q14"/>
    <mergeCell ref="R13:R14"/>
    <mergeCell ref="B20:B22"/>
    <mergeCell ref="C20:C22"/>
    <mergeCell ref="D20:D22"/>
    <mergeCell ref="E20:E22"/>
    <mergeCell ref="F20:F22"/>
    <mergeCell ref="M16:M18"/>
    <mergeCell ref="N16:N18"/>
    <mergeCell ref="O16:O18"/>
    <mergeCell ref="P16:P18"/>
    <mergeCell ref="BB21:BB22"/>
    <mergeCell ref="A23:A26"/>
    <mergeCell ref="B23:B26"/>
    <mergeCell ref="C23:C26"/>
    <mergeCell ref="D23:D26"/>
    <mergeCell ref="E23:E26"/>
    <mergeCell ref="F23:F26"/>
    <mergeCell ref="G23:G26"/>
    <mergeCell ref="H23:H26"/>
    <mergeCell ref="I23:I26"/>
    <mergeCell ref="M20:M22"/>
    <mergeCell ref="N20:N22"/>
    <mergeCell ref="O20:O22"/>
    <mergeCell ref="Q20:Q22"/>
    <mergeCell ref="R20:R22"/>
    <mergeCell ref="AW20:AW22"/>
    <mergeCell ref="P21:P22"/>
    <mergeCell ref="G20:G22"/>
    <mergeCell ref="H20:H22"/>
    <mergeCell ref="I20:I22"/>
    <mergeCell ref="J20:J22"/>
    <mergeCell ref="K20:K22"/>
    <mergeCell ref="L20:L22"/>
    <mergeCell ref="A20:A22"/>
    <mergeCell ref="P23:P26"/>
    <mergeCell ref="Q23:Q26"/>
    <mergeCell ref="AW23:AW26"/>
    <mergeCell ref="BB27:BB28"/>
    <mergeCell ref="J23:J26"/>
    <mergeCell ref="K23:K26"/>
    <mergeCell ref="L23:L26"/>
    <mergeCell ref="M23:M26"/>
    <mergeCell ref="N23:N26"/>
    <mergeCell ref="O23:O26"/>
    <mergeCell ref="O29:O33"/>
    <mergeCell ref="P29:P33"/>
    <mergeCell ref="Q29:Q33"/>
    <mergeCell ref="AW29:AW35"/>
    <mergeCell ref="A34:A35"/>
    <mergeCell ref="B34:B35"/>
    <mergeCell ref="C34:C35"/>
    <mergeCell ref="D34:D35"/>
    <mergeCell ref="E34:E35"/>
    <mergeCell ref="F34:F35"/>
    <mergeCell ref="I29:I33"/>
    <mergeCell ref="J29:J33"/>
    <mergeCell ref="K29:K33"/>
    <mergeCell ref="L29:L33"/>
    <mergeCell ref="M29:M33"/>
    <mergeCell ref="N29:N33"/>
    <mergeCell ref="A29:A33"/>
    <mergeCell ref="B29:B33"/>
    <mergeCell ref="C29:C33"/>
    <mergeCell ref="D29:D33"/>
    <mergeCell ref="E29:E33"/>
    <mergeCell ref="F29:F33"/>
    <mergeCell ref="G29:G33"/>
    <mergeCell ref="H29:H33"/>
    <mergeCell ref="M34:M35"/>
    <mergeCell ref="N34:N35"/>
    <mergeCell ref="O34:O35"/>
    <mergeCell ref="P34:P35"/>
    <mergeCell ref="Q34:Q35"/>
    <mergeCell ref="A36:A37"/>
    <mergeCell ref="B36:B37"/>
    <mergeCell ref="C36:C37"/>
    <mergeCell ref="D36:D37"/>
    <mergeCell ref="E36:E37"/>
    <mergeCell ref="G34:G35"/>
    <mergeCell ref="H34:H35"/>
    <mergeCell ref="I34:I35"/>
    <mergeCell ref="J34:J35"/>
    <mergeCell ref="K34:K35"/>
    <mergeCell ref="L34:L35"/>
    <mergeCell ref="R36:R37"/>
    <mergeCell ref="AW36:AW37"/>
    <mergeCell ref="A38:A41"/>
    <mergeCell ref="B38:B41"/>
    <mergeCell ref="C38:C41"/>
    <mergeCell ref="D38:D41"/>
    <mergeCell ref="E38:E41"/>
    <mergeCell ref="F38:F41"/>
    <mergeCell ref="G38:G41"/>
    <mergeCell ref="H38:H41"/>
    <mergeCell ref="L36:L37"/>
    <mergeCell ref="M36:M37"/>
    <mergeCell ref="N36:N37"/>
    <mergeCell ref="O36:O37"/>
    <mergeCell ref="P36:P37"/>
    <mergeCell ref="Q36:Q37"/>
    <mergeCell ref="F36:F37"/>
    <mergeCell ref="G36:G37"/>
    <mergeCell ref="H36:H37"/>
    <mergeCell ref="I36:I37"/>
    <mergeCell ref="J36:J37"/>
    <mergeCell ref="K36:K37"/>
    <mergeCell ref="O38:O41"/>
    <mergeCell ref="P38:P41"/>
    <mergeCell ref="Q38:Q41"/>
    <mergeCell ref="AW38:AW42"/>
    <mergeCell ref="A45:A47"/>
    <mergeCell ref="B45:B47"/>
    <mergeCell ref="C45:C47"/>
    <mergeCell ref="D45:D47"/>
    <mergeCell ref="E45:E47"/>
    <mergeCell ref="F45:F47"/>
    <mergeCell ref="I38:I41"/>
    <mergeCell ref="J38:J41"/>
    <mergeCell ref="K38:K41"/>
    <mergeCell ref="L38:L41"/>
    <mergeCell ref="M38:M41"/>
    <mergeCell ref="N38:N41"/>
    <mergeCell ref="P45:P47"/>
    <mergeCell ref="Q45:Q47"/>
    <mergeCell ref="AW45:AW47"/>
    <mergeCell ref="G45:G47"/>
    <mergeCell ref="H45:H47"/>
    <mergeCell ref="I45:I47"/>
    <mergeCell ref="J45:J47"/>
    <mergeCell ref="K45:K47"/>
    <mergeCell ref="L45:L47"/>
    <mergeCell ref="A48:A51"/>
    <mergeCell ref="B48:B51"/>
    <mergeCell ref="C48:C51"/>
    <mergeCell ref="D48:D51"/>
    <mergeCell ref="E48:E51"/>
    <mergeCell ref="F48:F51"/>
    <mergeCell ref="M45:M47"/>
    <mergeCell ref="N45:N47"/>
    <mergeCell ref="O45:O47"/>
    <mergeCell ref="C52:C61"/>
    <mergeCell ref="D52:D61"/>
    <mergeCell ref="E52:E61"/>
    <mergeCell ref="M48:M51"/>
    <mergeCell ref="N48:N51"/>
    <mergeCell ref="O48:O51"/>
    <mergeCell ref="P48:P51"/>
    <mergeCell ref="Q48:Q51"/>
    <mergeCell ref="AW48:AW51"/>
    <mergeCell ref="G48:G51"/>
    <mergeCell ref="H48:H51"/>
    <mergeCell ref="I48:I51"/>
    <mergeCell ref="J48:J51"/>
    <mergeCell ref="K48:K51"/>
    <mergeCell ref="L48:L51"/>
    <mergeCell ref="AW52:AW61"/>
    <mergeCell ref="R59:R60"/>
    <mergeCell ref="A62:A64"/>
    <mergeCell ref="B62:B64"/>
    <mergeCell ref="C62:C64"/>
    <mergeCell ref="D62:D64"/>
    <mergeCell ref="E62:E64"/>
    <mergeCell ref="F62:F64"/>
    <mergeCell ref="G62:G64"/>
    <mergeCell ref="H62:H64"/>
    <mergeCell ref="L52:L61"/>
    <mergeCell ref="M52:M61"/>
    <mergeCell ref="N52:N61"/>
    <mergeCell ref="O52:O61"/>
    <mergeCell ref="P52:P61"/>
    <mergeCell ref="Q52:Q61"/>
    <mergeCell ref="F52:F61"/>
    <mergeCell ref="G52:G61"/>
    <mergeCell ref="H52:H61"/>
    <mergeCell ref="I52:I61"/>
    <mergeCell ref="J52:J61"/>
    <mergeCell ref="K52:K61"/>
    <mergeCell ref="A52:A61"/>
    <mergeCell ref="B52:B61"/>
    <mergeCell ref="O62:O64"/>
    <mergeCell ref="P62:P64"/>
    <mergeCell ref="Q62:Q64"/>
    <mergeCell ref="AW62:AW64"/>
    <mergeCell ref="A65:A68"/>
    <mergeCell ref="B65:B68"/>
    <mergeCell ref="C65:C68"/>
    <mergeCell ref="D65:D68"/>
    <mergeCell ref="E65:E68"/>
    <mergeCell ref="F65:F68"/>
    <mergeCell ref="I62:I64"/>
    <mergeCell ref="J62:J64"/>
    <mergeCell ref="K62:K64"/>
    <mergeCell ref="L62:L64"/>
    <mergeCell ref="M62:M64"/>
    <mergeCell ref="N62:N64"/>
    <mergeCell ref="M65:M68"/>
    <mergeCell ref="N65:N68"/>
    <mergeCell ref="O65:O68"/>
    <mergeCell ref="P65:P68"/>
    <mergeCell ref="Q65:Q68"/>
    <mergeCell ref="AW65:AW68"/>
    <mergeCell ref="R67:R68"/>
    <mergeCell ref="G65:G68"/>
    <mergeCell ref="H65:H68"/>
    <mergeCell ref="I65:I68"/>
    <mergeCell ref="J65:J68"/>
    <mergeCell ref="K65:K68"/>
    <mergeCell ref="L65:L68"/>
    <mergeCell ref="AW69:AW70"/>
    <mergeCell ref="A72:A73"/>
    <mergeCell ref="B72:B73"/>
    <mergeCell ref="C72:C73"/>
    <mergeCell ref="D72:D73"/>
    <mergeCell ref="E72:E73"/>
    <mergeCell ref="F72:F73"/>
    <mergeCell ref="G72:G73"/>
    <mergeCell ref="H72:H73"/>
    <mergeCell ref="I72:I73"/>
    <mergeCell ref="P72:P73"/>
    <mergeCell ref="Q72:Q73"/>
    <mergeCell ref="AW72:AW73"/>
    <mergeCell ref="A74:A75"/>
    <mergeCell ref="B74:B75"/>
    <mergeCell ref="C74:C75"/>
    <mergeCell ref="D74:D75"/>
    <mergeCell ref="E74:E75"/>
    <mergeCell ref="F74:F75"/>
    <mergeCell ref="G74:G75"/>
    <mergeCell ref="J72:J73"/>
    <mergeCell ref="K72:K73"/>
    <mergeCell ref="L72:L73"/>
    <mergeCell ref="M72:M73"/>
    <mergeCell ref="N72:N73"/>
    <mergeCell ref="O72:O73"/>
    <mergeCell ref="N74:N75"/>
    <mergeCell ref="O74:O75"/>
    <mergeCell ref="P74:P75"/>
    <mergeCell ref="Q74:Q75"/>
    <mergeCell ref="AW74:AW75"/>
    <mergeCell ref="A78:A82"/>
    <mergeCell ref="B78:B82"/>
    <mergeCell ref="C78:C82"/>
    <mergeCell ref="D78:D82"/>
    <mergeCell ref="E78:E82"/>
    <mergeCell ref="H74:H75"/>
    <mergeCell ref="I74:I75"/>
    <mergeCell ref="J74:J75"/>
    <mergeCell ref="K74:K75"/>
    <mergeCell ref="L74:L75"/>
    <mergeCell ref="M74:M75"/>
    <mergeCell ref="AW78:AW86"/>
    <mergeCell ref="A83:A86"/>
    <mergeCell ref="B83:B86"/>
    <mergeCell ref="C83:C86"/>
    <mergeCell ref="D83:D86"/>
    <mergeCell ref="E83:E86"/>
    <mergeCell ref="F83:F86"/>
    <mergeCell ref="G83:G86"/>
    <mergeCell ref="H83:H86"/>
    <mergeCell ref="I83:I86"/>
    <mergeCell ref="L78:L82"/>
    <mergeCell ref="M78:M82"/>
    <mergeCell ref="N78:N82"/>
    <mergeCell ref="O78:O82"/>
    <mergeCell ref="P78:P82"/>
    <mergeCell ref="Q78:Q82"/>
    <mergeCell ref="F78:F82"/>
    <mergeCell ref="G78:G82"/>
    <mergeCell ref="H78:H82"/>
    <mergeCell ref="I78:I82"/>
    <mergeCell ref="J78:J82"/>
    <mergeCell ref="K78:K82"/>
    <mergeCell ref="P83:P86"/>
    <mergeCell ref="Q83:Q86"/>
    <mergeCell ref="A87:A88"/>
    <mergeCell ref="B87:B88"/>
    <mergeCell ref="C87:C88"/>
    <mergeCell ref="D87:D88"/>
    <mergeCell ref="E87:E88"/>
    <mergeCell ref="F87:F88"/>
    <mergeCell ref="G87:G88"/>
    <mergeCell ref="H87:H88"/>
    <mergeCell ref="J83:J86"/>
    <mergeCell ref="K83:K86"/>
    <mergeCell ref="L83:L86"/>
    <mergeCell ref="M83:M86"/>
    <mergeCell ref="N83:N86"/>
    <mergeCell ref="O83:O86"/>
    <mergeCell ref="O87:O88"/>
    <mergeCell ref="P87:P88"/>
    <mergeCell ref="Q87:Q88"/>
    <mergeCell ref="AW87:AW88"/>
    <mergeCell ref="A91:A96"/>
    <mergeCell ref="B91:B96"/>
    <mergeCell ref="C91:C96"/>
    <mergeCell ref="D91:D96"/>
    <mergeCell ref="E91:E96"/>
    <mergeCell ref="F91:F96"/>
    <mergeCell ref="I87:I88"/>
    <mergeCell ref="J87:J88"/>
    <mergeCell ref="K87:K88"/>
    <mergeCell ref="L87:L88"/>
    <mergeCell ref="M87:M88"/>
    <mergeCell ref="N87:N88"/>
    <mergeCell ref="P91:P96"/>
    <mergeCell ref="Q91:Q96"/>
    <mergeCell ref="AW91:AW100"/>
    <mergeCell ref="R95:R96"/>
    <mergeCell ref="M97:M100"/>
    <mergeCell ref="N97:N100"/>
    <mergeCell ref="O97:O100"/>
    <mergeCell ref="G91:G96"/>
    <mergeCell ref="H91:H96"/>
    <mergeCell ref="I91:I96"/>
    <mergeCell ref="J91:J96"/>
    <mergeCell ref="K91:K96"/>
    <mergeCell ref="L91:L96"/>
    <mergeCell ref="A97:A98"/>
    <mergeCell ref="B97:B98"/>
    <mergeCell ref="C97:C98"/>
    <mergeCell ref="D97:D100"/>
    <mergeCell ref="E97:E100"/>
    <mergeCell ref="F97:F100"/>
    <mergeCell ref="M91:M96"/>
    <mergeCell ref="N91:N96"/>
    <mergeCell ref="O91:O96"/>
    <mergeCell ref="P97:P100"/>
    <mergeCell ref="Q97:Q100"/>
    <mergeCell ref="R99:R100"/>
    <mergeCell ref="S99:S100"/>
    <mergeCell ref="T99:T100"/>
    <mergeCell ref="U99:U100"/>
    <mergeCell ref="G97:G100"/>
    <mergeCell ref="H97:H98"/>
    <mergeCell ref="I97:I98"/>
    <mergeCell ref="J97:J100"/>
    <mergeCell ref="K97:K100"/>
    <mergeCell ref="L97:L100"/>
    <mergeCell ref="AB99:AB100"/>
    <mergeCell ref="AC99:AC100"/>
    <mergeCell ref="AD99:AD100"/>
    <mergeCell ref="AI99:AI100"/>
    <mergeCell ref="AJ99:AJ100"/>
    <mergeCell ref="AK99:AK100"/>
    <mergeCell ref="V99:V100"/>
    <mergeCell ref="W99:W100"/>
    <mergeCell ref="X99:X100"/>
    <mergeCell ref="Y99:Y100"/>
    <mergeCell ref="Z99:Z100"/>
    <mergeCell ref="AA99:AA100"/>
    <mergeCell ref="AR99:AR100"/>
    <mergeCell ref="AS99:AS100"/>
    <mergeCell ref="AU99:AU100"/>
    <mergeCell ref="AV99:AV100"/>
    <mergeCell ref="BB99:BB100"/>
    <mergeCell ref="BD99:BD100"/>
    <mergeCell ref="AL99:AL100"/>
    <mergeCell ref="AM99:AM100"/>
    <mergeCell ref="AN99:AN100"/>
    <mergeCell ref="AO99:AO100"/>
    <mergeCell ref="AP99:AP100"/>
    <mergeCell ref="AQ99:AQ100"/>
  </mergeCells>
  <hyperlinks>
    <hyperlink ref="AM89" r:id="rId1" xr:uid="{3651D8A9-69D0-44F5-AB2D-DB6B080381E6}"/>
  </hyperlinks>
  <printOptions horizontalCentered="1" verticalCentered="1"/>
  <pageMargins left="0.39370078740157483" right="0.39370078740157483" top="0.39370078740157483" bottom="0.39370078740157483" header="0.39370078740157483" footer="0.31496062992125984"/>
  <pageSetup paperSize="5" scale="10" fitToHeight="0" orientation="landscape" r:id="rId2"/>
  <headerFooter>
    <oddFooter>&amp;L_x000D_&amp;1#&amp;"Arial Narrow"&amp;10&amp;K000000 Clasificada</oddFooter>
  </headerFooter>
  <colBreaks count="1" manualBreakCount="1">
    <brk id="49" max="150"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FE12F-D5DC-4E4A-ABF0-FDC872835E6A}">
  <dimension ref="A1:A2"/>
  <sheetViews>
    <sheetView workbookViewId="0">
      <selection activeCell="A22" sqref="A22"/>
    </sheetView>
  </sheetViews>
  <sheetFormatPr baseColWidth="10" defaultRowHeight="14.4" x14ac:dyDescent="0.3"/>
  <cols>
    <col min="1" max="1" width="206.21875" customWidth="1"/>
  </cols>
  <sheetData>
    <row r="1" spans="1:1" ht="63.6" customHeight="1" x14ac:dyDescent="0.3"/>
    <row r="2" spans="1:1" ht="409.2" customHeight="1" x14ac:dyDescent="0.3">
      <c r="A2" s="106" t="s">
        <v>509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1E71-1534-4066-86E5-CFCF6A9D4569}">
  <dimension ref="A1:A26"/>
  <sheetViews>
    <sheetView topLeftCell="A24" workbookViewId="0">
      <selection activeCell="A26" sqref="A26"/>
    </sheetView>
  </sheetViews>
  <sheetFormatPr baseColWidth="10" defaultRowHeight="14.4" x14ac:dyDescent="0.3"/>
  <cols>
    <col min="1" max="1" width="200" customWidth="1"/>
  </cols>
  <sheetData>
    <row r="1" spans="1:1" x14ac:dyDescent="0.3">
      <c r="A1" s="401"/>
    </row>
    <row r="2" spans="1:1" x14ac:dyDescent="0.3">
      <c r="A2" s="401"/>
    </row>
    <row r="3" spans="1:1" ht="35.4" customHeight="1" x14ac:dyDescent="0.3">
      <c r="A3" s="401"/>
    </row>
    <row r="4" spans="1:1" x14ac:dyDescent="0.3">
      <c r="A4" s="107">
        <v>2023</v>
      </c>
    </row>
    <row r="5" spans="1:1" x14ac:dyDescent="0.3">
      <c r="A5" s="108" t="s">
        <v>510</v>
      </c>
    </row>
    <row r="6" spans="1:1" ht="373.8" customHeight="1" x14ac:dyDescent="0.3">
      <c r="A6" s="109" t="s">
        <v>511</v>
      </c>
    </row>
    <row r="7" spans="1:1" x14ac:dyDescent="0.3">
      <c r="A7" s="108"/>
    </row>
    <row r="8" spans="1:1" x14ac:dyDescent="0.3">
      <c r="A8" s="108" t="s">
        <v>512</v>
      </c>
    </row>
    <row r="9" spans="1:1" ht="403.2" x14ac:dyDescent="0.3">
      <c r="A9" s="109" t="s">
        <v>513</v>
      </c>
    </row>
    <row r="10" spans="1:1" x14ac:dyDescent="0.3">
      <c r="A10" s="108"/>
    </row>
    <row r="11" spans="1:1" x14ac:dyDescent="0.3">
      <c r="A11" s="108" t="s">
        <v>514</v>
      </c>
    </row>
    <row r="12" spans="1:1" ht="116.4" customHeight="1" x14ac:dyDescent="0.3">
      <c r="A12" s="109" t="s">
        <v>515</v>
      </c>
    </row>
    <row r="13" spans="1:1" x14ac:dyDescent="0.3">
      <c r="A13" s="108"/>
    </row>
    <row r="14" spans="1:1" x14ac:dyDescent="0.3">
      <c r="A14" s="108"/>
    </row>
    <row r="15" spans="1:1" x14ac:dyDescent="0.3">
      <c r="A15" s="110" t="s">
        <v>510</v>
      </c>
    </row>
    <row r="16" spans="1:1" x14ac:dyDescent="0.3">
      <c r="A16" s="108"/>
    </row>
    <row r="17" spans="1:1" x14ac:dyDescent="0.3">
      <c r="A17" s="107">
        <v>2024</v>
      </c>
    </row>
    <row r="18" spans="1:1" x14ac:dyDescent="0.3">
      <c r="A18" s="107" t="s">
        <v>510</v>
      </c>
    </row>
    <row r="19" spans="1:1" ht="250.2" customHeight="1" x14ac:dyDescent="0.3">
      <c r="A19" s="109" t="s">
        <v>516</v>
      </c>
    </row>
    <row r="20" spans="1:1" x14ac:dyDescent="0.3">
      <c r="A20" s="111" t="s">
        <v>512</v>
      </c>
    </row>
    <row r="21" spans="1:1" ht="409.6" x14ac:dyDescent="0.3">
      <c r="A21" s="109" t="s">
        <v>517</v>
      </c>
    </row>
    <row r="22" spans="1:1" ht="409.6" x14ac:dyDescent="0.3">
      <c r="A22" s="109" t="s">
        <v>518</v>
      </c>
    </row>
    <row r="23" spans="1:1" x14ac:dyDescent="0.3">
      <c r="A23" s="108" t="s">
        <v>519</v>
      </c>
    </row>
    <row r="24" spans="1:1" ht="244.8" x14ac:dyDescent="0.3">
      <c r="A24" s="109" t="s">
        <v>520</v>
      </c>
    </row>
    <row r="25" spans="1:1" x14ac:dyDescent="0.3">
      <c r="A25" s="112" t="s">
        <v>521</v>
      </c>
    </row>
    <row r="26" spans="1:1" ht="172.8" x14ac:dyDescent="0.3">
      <c r="A26" s="113" t="s">
        <v>522</v>
      </c>
    </row>
  </sheetData>
  <mergeCells count="1">
    <mergeCell ref="A1:A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PEI 1T 2025</vt:lpstr>
      <vt:lpstr>conv</vt:lpstr>
      <vt:lpstr>hist modif</vt:lpstr>
      <vt:lpstr>'PEI 1T 2025'!Área_de_impresión</vt:lpstr>
      <vt:lpstr>'PEI 1T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Carolina Monroy Cely</dc:creator>
  <cp:lastModifiedBy>Ruth Carolina Monroy Cely</cp:lastModifiedBy>
  <dcterms:created xsi:type="dcterms:W3CDTF">2025-01-31T17:29:12Z</dcterms:created>
  <dcterms:modified xsi:type="dcterms:W3CDTF">2025-04-29T16:12:24Z</dcterms:modified>
</cp:coreProperties>
</file>