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garzon\Downloads\"/>
    </mc:Choice>
  </mc:AlternateContent>
  <xr:revisionPtr revIDLastSave="0" documentId="13_ncr:1_{FC8DC137-95FF-4362-96CE-40A69746DCA8}" xr6:coauthVersionLast="47" xr6:coauthVersionMax="47" xr10:uidLastSave="{00000000-0000-0000-0000-000000000000}"/>
  <bookViews>
    <workbookView xWindow="-120" yWindow="-120" windowWidth="29040" windowHeight="15720" xr2:uid="{70D81F24-527F-4EA0-A377-4C27CEE0E2E5}"/>
  </bookViews>
  <sheets>
    <sheet name="SEGUIMIENTO 3T PEI" sheetId="1" r:id="rId1"/>
    <sheet name="conv" sheetId="2" r:id="rId2"/>
    <sheet name="hist modif" sheetId="3" r:id="rId3"/>
  </sheets>
  <externalReferences>
    <externalReference r:id="rId4"/>
    <externalReference r:id="rId5"/>
    <externalReference r:id="rId6"/>
  </externalReferences>
  <definedNames>
    <definedName name="_xlnm._FilterDatabase" localSheetId="0" hidden="1">'SEGUIMIENTO 3T PEI'!$A$8:$AY$8</definedName>
    <definedName name="AF" localSheetId="0">#REF!</definedName>
    <definedName name="AF">#REF!</definedName>
    <definedName name="AFFFMM" localSheetId="0">#REF!</definedName>
    <definedName name="AFFFMM">#REF!</definedName>
    <definedName name="AFOCHO" localSheetId="0">#REF!</definedName>
    <definedName name="AFOCHO">#REF!</definedName>
    <definedName name="AFPONAL" localSheetId="0">#REF!</definedName>
    <definedName name="AFPONAL">#REF!</definedName>
    <definedName name="AI" localSheetId="0">#REF!</definedName>
    <definedName name="AI">#REF!</definedName>
    <definedName name="AMFFMM" localSheetId="0">#REF!</definedName>
    <definedName name="AMFFMM">#REF!</definedName>
    <definedName name="AMOCHO" localSheetId="0">#REF!</definedName>
    <definedName name="AMOCHO">#REF!</definedName>
    <definedName name="AMPONAL" localSheetId="0">#REF!</definedName>
    <definedName name="AMPONAL">#REF!</definedName>
    <definedName name="AMYC" localSheetId="0">#REF!</definedName>
    <definedName name="AMYC">#REF!</definedName>
    <definedName name="AMYM" localSheetId="0">#REF!</definedName>
    <definedName name="AMYM">#REF!</definedName>
    <definedName name="AP" localSheetId="0">#REF!</definedName>
    <definedName name="AP">#REF!</definedName>
    <definedName name="_xlnm.Print_Area" localSheetId="0">'SEGUIMIENTO 3T PEI'!$A$1:$AY$104</definedName>
    <definedName name="areas_f">[1]enunciados!$A$4:$A$9</definedName>
    <definedName name="AS" localSheetId="0">#REF!</definedName>
    <definedName name="AS">#REF!</definedName>
    <definedName name="B" localSheetId="0">#REF!</definedName>
    <definedName name="B">#REF!</definedName>
    <definedName name="CGI" localSheetId="0">#REF!</definedName>
    <definedName name="CGI">#REF!</definedName>
    <definedName name="CGMYC" localSheetId="0">#REF!</definedName>
    <definedName name="CGMYC">#REF!</definedName>
    <definedName name="CGMYM" localSheetId="0">#REF!</definedName>
    <definedName name="CGMYM">#REF!</definedName>
    <definedName name="CGS" localSheetId="0">#REF!</definedName>
    <definedName name="CGS">#REF!</definedName>
    <definedName name="EF" localSheetId="0">#REF!</definedName>
    <definedName name="EF">#REF!</definedName>
    <definedName name="EI" localSheetId="0">#REF!</definedName>
    <definedName name="EI">#REF!</definedName>
    <definedName name="EMYC" localSheetId="0">#REF!</definedName>
    <definedName name="EMYC">#REF!</definedName>
    <definedName name="EMYM" localSheetId="0">#REF!</definedName>
    <definedName name="EMYM">#REF!</definedName>
    <definedName name="EP" localSheetId="0">#REF!</definedName>
    <definedName name="EP">#REF!</definedName>
    <definedName name="ES" localSheetId="0">#REF!</definedName>
    <definedName name="ES">#REF!</definedName>
    <definedName name="FF" localSheetId="0">#REF!</definedName>
    <definedName name="FF">#REF!</definedName>
    <definedName name="FFMMAF" localSheetId="0">#REF!</definedName>
    <definedName name="FFMMAF">#REF!</definedName>
    <definedName name="FFMMAM" localSheetId="0">#REF!</definedName>
    <definedName name="FFMMAM">#REF!</definedName>
    <definedName name="FI" localSheetId="0">#REF!</definedName>
    <definedName name="FI">#REF!</definedName>
    <definedName name="FMYC" localSheetId="0">#REF!</definedName>
    <definedName name="FMYC">#REF!</definedName>
    <definedName name="FMYM" localSheetId="0">#REF!</definedName>
    <definedName name="FMYM">#REF!</definedName>
    <definedName name="FP" localSheetId="0">#REF!</definedName>
    <definedName name="FP">#REF!</definedName>
    <definedName name="FS" localSheetId="0">#REF!</definedName>
    <definedName name="FS">#REF!</definedName>
    <definedName name="GCH" localSheetId="0">#REF!</definedName>
    <definedName name="GCH">#REF!</definedName>
    <definedName name="GD" localSheetId="0">#REF!</definedName>
    <definedName name="GD">#REF!</definedName>
    <definedName name="i" localSheetId="0">#REF!</definedName>
    <definedName name="i">#REF!</definedName>
    <definedName name="in_001" localSheetId="0">#REF!</definedName>
    <definedName name="in_001">#REF!</definedName>
    <definedName name="ini_10" localSheetId="0">#REF!</definedName>
    <definedName name="ini_10">#REF!</definedName>
    <definedName name="ini_11" localSheetId="0">#REF!</definedName>
    <definedName name="ini_11">#REF!</definedName>
    <definedName name="ini_12" localSheetId="0">#REF!</definedName>
    <definedName name="ini_12">#REF!</definedName>
    <definedName name="ini_13" localSheetId="0">#REF!</definedName>
    <definedName name="ini_13">#REF!</definedName>
    <definedName name="ini_14" localSheetId="0">#REF!</definedName>
    <definedName name="ini_14">#REF!</definedName>
    <definedName name="ini_15" localSheetId="0">#REF!</definedName>
    <definedName name="ini_15">#REF!</definedName>
    <definedName name="ini_16" localSheetId="0">#REF!</definedName>
    <definedName name="ini_16">#REF!</definedName>
    <definedName name="ini_17" localSheetId="0">#REF!</definedName>
    <definedName name="ini_17">#REF!</definedName>
    <definedName name="ini_18" localSheetId="0">#REF!</definedName>
    <definedName name="ini_18">#REF!</definedName>
    <definedName name="ini_19" localSheetId="0">#REF!</definedName>
    <definedName name="ini_19">#REF!</definedName>
    <definedName name="ini_2" localSheetId="0">#REF!</definedName>
    <definedName name="ini_2">#REF!</definedName>
    <definedName name="ini_20" localSheetId="0">#REF!</definedName>
    <definedName name="ini_20">#REF!</definedName>
    <definedName name="ini_21" localSheetId="0">#REF!</definedName>
    <definedName name="ini_21">#REF!</definedName>
    <definedName name="ini_22" localSheetId="0">#REF!</definedName>
    <definedName name="ini_22">#REF!</definedName>
    <definedName name="ini_23" localSheetId="0">#REF!</definedName>
    <definedName name="ini_23">#REF!</definedName>
    <definedName name="ini_24" localSheetId="0">#REF!</definedName>
    <definedName name="ini_24">#REF!</definedName>
    <definedName name="ini_25" localSheetId="0">#REF!</definedName>
    <definedName name="ini_25">#REF!</definedName>
    <definedName name="ini_26" localSheetId="0">#REF!</definedName>
    <definedName name="ini_26">#REF!</definedName>
    <definedName name="ini_27" localSheetId="0">#REF!</definedName>
    <definedName name="ini_27">#REF!</definedName>
    <definedName name="ini_28" localSheetId="0">#REF!</definedName>
    <definedName name="ini_28">#REF!</definedName>
    <definedName name="ini_29" localSheetId="0">#REF!</definedName>
    <definedName name="ini_29">#REF!</definedName>
    <definedName name="ini_3" localSheetId="0">#REF!</definedName>
    <definedName name="ini_3">#REF!</definedName>
    <definedName name="ini_30" localSheetId="0">#REF!</definedName>
    <definedName name="ini_30">#REF!</definedName>
    <definedName name="ini_31" localSheetId="0">#REF!</definedName>
    <definedName name="ini_31">#REF!</definedName>
    <definedName name="ini_32" localSheetId="0">#REF!</definedName>
    <definedName name="ini_32">#REF!</definedName>
    <definedName name="ini_33" localSheetId="0">#REF!</definedName>
    <definedName name="ini_33">#REF!</definedName>
    <definedName name="ini_34" localSheetId="0">#REF!</definedName>
    <definedName name="ini_34">#REF!</definedName>
    <definedName name="ini_35" localSheetId="0">#REF!</definedName>
    <definedName name="ini_35">#REF!</definedName>
    <definedName name="ini_36" localSheetId="0">#REF!</definedName>
    <definedName name="ini_36">#REF!</definedName>
    <definedName name="ini_37" localSheetId="0">#REF!</definedName>
    <definedName name="ini_37">#REF!</definedName>
    <definedName name="ini_38" localSheetId="0">#REF!</definedName>
    <definedName name="ini_38">#REF!</definedName>
    <definedName name="ini_39" localSheetId="0">#REF!</definedName>
    <definedName name="ini_39">#REF!</definedName>
    <definedName name="ini_4" localSheetId="0">#REF!</definedName>
    <definedName name="ini_4">#REF!</definedName>
    <definedName name="ini_40" localSheetId="0">#REF!</definedName>
    <definedName name="ini_40">#REF!</definedName>
    <definedName name="ini_41" localSheetId="0">#REF!</definedName>
    <definedName name="ini_41">#REF!</definedName>
    <definedName name="ini_42" localSheetId="0">#REF!</definedName>
    <definedName name="ini_42">#REF!</definedName>
    <definedName name="ini_43" localSheetId="0">#REF!</definedName>
    <definedName name="ini_43">#REF!</definedName>
    <definedName name="ini_44" localSheetId="0">#REF!</definedName>
    <definedName name="ini_44">#REF!</definedName>
    <definedName name="ini_45" localSheetId="0">#REF!</definedName>
    <definedName name="ini_45">#REF!</definedName>
    <definedName name="ini_46" localSheetId="0">#REF!</definedName>
    <definedName name="ini_46">#REF!</definedName>
    <definedName name="ini_47" localSheetId="0">#REF!</definedName>
    <definedName name="ini_47">#REF!</definedName>
    <definedName name="ini_48" localSheetId="0">#REF!</definedName>
    <definedName name="ini_48">#REF!</definedName>
    <definedName name="ini_49" localSheetId="0">#REF!</definedName>
    <definedName name="ini_49">#REF!</definedName>
    <definedName name="ini_5" localSheetId="0">#REF!</definedName>
    <definedName name="ini_5">#REF!</definedName>
    <definedName name="ini_50" localSheetId="0">#REF!</definedName>
    <definedName name="ini_50">#REF!</definedName>
    <definedName name="ini_51" localSheetId="0">#REF!</definedName>
    <definedName name="ini_51">#REF!</definedName>
    <definedName name="ini_52" localSheetId="0">#REF!</definedName>
    <definedName name="ini_52">#REF!</definedName>
    <definedName name="ini_53" localSheetId="0">#REF!</definedName>
    <definedName name="ini_53">#REF!</definedName>
    <definedName name="ini_54" localSheetId="0">#REF!</definedName>
    <definedName name="ini_54">#REF!</definedName>
    <definedName name="ini_55" localSheetId="0">#REF!</definedName>
    <definedName name="ini_55">#REF!</definedName>
    <definedName name="ini_56" localSheetId="0">#REF!</definedName>
    <definedName name="ini_56">#REF!</definedName>
    <definedName name="ini_57" localSheetId="0">#REF!</definedName>
    <definedName name="ini_57">#REF!</definedName>
    <definedName name="ini_58" localSheetId="0">#REF!</definedName>
    <definedName name="ini_58">#REF!</definedName>
    <definedName name="ini_59" localSheetId="0">#REF!</definedName>
    <definedName name="ini_59">#REF!</definedName>
    <definedName name="ini_6" localSheetId="0">#REF!</definedName>
    <definedName name="ini_6">#REF!</definedName>
    <definedName name="ini_60" localSheetId="0">#REF!</definedName>
    <definedName name="ini_60">#REF!</definedName>
    <definedName name="ini_61" localSheetId="0">#REF!</definedName>
    <definedName name="ini_61">#REF!</definedName>
    <definedName name="ini_62" localSheetId="0">#REF!</definedName>
    <definedName name="ini_62">#REF!</definedName>
    <definedName name="ini_63" localSheetId="0">#REF!</definedName>
    <definedName name="ini_63">#REF!</definedName>
    <definedName name="ini_64" localSheetId="0">#REF!</definedName>
    <definedName name="ini_64">#REF!</definedName>
    <definedName name="ini_65" localSheetId="0">#REF!</definedName>
    <definedName name="ini_65">#REF!</definedName>
    <definedName name="ini_66" localSheetId="0">#REF!</definedName>
    <definedName name="ini_66">#REF!</definedName>
    <definedName name="ini_67" localSheetId="0">#REF!</definedName>
    <definedName name="ini_67">#REF!</definedName>
    <definedName name="ini_68" localSheetId="0">#REF!</definedName>
    <definedName name="ini_68">#REF!</definedName>
    <definedName name="ini_69" localSheetId="0">#REF!</definedName>
    <definedName name="ini_69">#REF!</definedName>
    <definedName name="ini_7" localSheetId="0">#REF!</definedName>
    <definedName name="ini_7">#REF!</definedName>
    <definedName name="ini_70" localSheetId="0">#REF!</definedName>
    <definedName name="ini_70">#REF!</definedName>
    <definedName name="ini_71" localSheetId="0">#REF!</definedName>
    <definedName name="ini_71">#REF!</definedName>
    <definedName name="ini_72" localSheetId="0">#REF!</definedName>
    <definedName name="ini_72">#REF!</definedName>
    <definedName name="ini_73" localSheetId="0">#REF!</definedName>
    <definedName name="ini_73">#REF!</definedName>
    <definedName name="ini_74" localSheetId="0">#REF!</definedName>
    <definedName name="ini_74">#REF!</definedName>
    <definedName name="ini_75" localSheetId="0">#REF!</definedName>
    <definedName name="ini_75">#REF!</definedName>
    <definedName name="ini_76" localSheetId="0">#REF!</definedName>
    <definedName name="ini_76">#REF!</definedName>
    <definedName name="ini_77" localSheetId="0">#REF!</definedName>
    <definedName name="ini_77">#REF!</definedName>
    <definedName name="ini_78" localSheetId="0">#REF!</definedName>
    <definedName name="ini_78">#REF!</definedName>
    <definedName name="ini_79" localSheetId="0">#REF!</definedName>
    <definedName name="ini_79">#REF!</definedName>
    <definedName name="ini_8" localSheetId="0">#REF!</definedName>
    <definedName name="ini_8">#REF!</definedName>
    <definedName name="ini_80" localSheetId="0">#REF!</definedName>
    <definedName name="ini_80">#REF!</definedName>
    <definedName name="ini_81" localSheetId="0">#REF!</definedName>
    <definedName name="ini_81">#REF!</definedName>
    <definedName name="ini_82" localSheetId="0">#REF!</definedName>
    <definedName name="ini_82">#REF!</definedName>
    <definedName name="ini_83" localSheetId="0">#REF!</definedName>
    <definedName name="ini_83">#REF!</definedName>
    <definedName name="ini_84" localSheetId="0">#REF!</definedName>
    <definedName name="ini_84">#REF!</definedName>
    <definedName name="ini_85" localSheetId="0">#REF!</definedName>
    <definedName name="ini_85">#REF!</definedName>
    <definedName name="ini_86" localSheetId="0">#REF!</definedName>
    <definedName name="ini_86">#REF!</definedName>
    <definedName name="ini_87" localSheetId="0">#REF!</definedName>
    <definedName name="ini_87">#REF!</definedName>
    <definedName name="ini_88" localSheetId="0">#REF!</definedName>
    <definedName name="ini_88">#REF!</definedName>
    <definedName name="ini_89" localSheetId="0">#REF!</definedName>
    <definedName name="ini_89">#REF!</definedName>
    <definedName name="ini_9" localSheetId="0">#REF!</definedName>
    <definedName name="ini_9">#REF!</definedName>
    <definedName name="ini_90" localSheetId="0">#REF!</definedName>
    <definedName name="ini_90">#REF!</definedName>
    <definedName name="ini_91" localSheetId="0">#REF!</definedName>
    <definedName name="ini_91">#REF!</definedName>
    <definedName name="ini_92" localSheetId="0">#REF!</definedName>
    <definedName name="ini_92">#REF!</definedName>
    <definedName name="ini_93" localSheetId="0">#REF!</definedName>
    <definedName name="ini_93">#REF!</definedName>
    <definedName name="inter" localSheetId="0">#REF!</definedName>
    <definedName name="inter">#REF!</definedName>
    <definedName name="J" localSheetId="0">#REF!</definedName>
    <definedName name="J">#REF!</definedName>
    <definedName name="L" localSheetId="0">#REF!</definedName>
    <definedName name="L">#REF!</definedName>
    <definedName name="MATRIZ" localSheetId="0">#REF!</definedName>
    <definedName name="MATRIZ">#REF!</definedName>
    <definedName name="MetasOb1" localSheetId="0">#REF!</definedName>
    <definedName name="MetasOb1">#REF!</definedName>
    <definedName name="MetasOb2" localSheetId="0">#REF!</definedName>
    <definedName name="MetasOb2">#REF!</definedName>
    <definedName name="MetasOb3" localSheetId="0">#REF!</definedName>
    <definedName name="MetasOb3">#REF!</definedName>
    <definedName name="MetasOb4" localSheetId="0">#REF!</definedName>
    <definedName name="MetasOb4">#REF!</definedName>
    <definedName name="MetasOb5" localSheetId="0">#REF!</definedName>
    <definedName name="MetasOb5">#REF!</definedName>
    <definedName name="MetasOb6" localSheetId="0">#REF!</definedName>
    <definedName name="MetasOb6">#REF!</definedName>
    <definedName name="MetasOb7" localSheetId="0">#REF!</definedName>
    <definedName name="MetasOb7">#REF!</definedName>
    <definedName name="MetasOb8" localSheetId="0">#REF!</definedName>
    <definedName name="MetasOb8">#REF!</definedName>
    <definedName name="MetasOb9" localSheetId="0">#REF!</definedName>
    <definedName name="MetasOb9">#REF!</definedName>
    <definedName name="MSC" localSheetId="0">#REF!</definedName>
    <definedName name="MSC">#REF!</definedName>
    <definedName name="Objetivos" localSheetId="0">#REF!</definedName>
    <definedName name="Objetivos">#REF!</definedName>
    <definedName name="oficina" localSheetId="0">#REF!</definedName>
    <definedName name="oficina">#REF!</definedName>
    <definedName name="PC" localSheetId="0">#REF!</definedName>
    <definedName name="PC">#REF!</definedName>
    <definedName name="PI" localSheetId="0">#REF!</definedName>
    <definedName name="PI">#REF!</definedName>
    <definedName name="PIC" localSheetId="0">#REF!</definedName>
    <definedName name="PIC">#REF!</definedName>
    <definedName name="PMYC" localSheetId="0">#REF!</definedName>
    <definedName name="PMYC">#REF!</definedName>
    <definedName name="PONAL" localSheetId="0">#REF!</definedName>
    <definedName name="PONAL">#REF!</definedName>
    <definedName name="PONALAF" localSheetId="0">#REF!</definedName>
    <definedName name="PONALAF">#REF!</definedName>
    <definedName name="PONALAF2" localSheetId="0">#REF!</definedName>
    <definedName name="PONALAF2">#REF!</definedName>
    <definedName name="PONALAM" localSheetId="0">#REF!</definedName>
    <definedName name="PONALAM">#REF!</definedName>
    <definedName name="PP" localSheetId="0">#REF!</definedName>
    <definedName name="PP">#REF!</definedName>
    <definedName name="prensa" localSheetId="0">#REF!</definedName>
    <definedName name="prensa">#REF!</definedName>
    <definedName name="PS" localSheetId="0">#REF!</definedName>
    <definedName name="PS">#REF!</definedName>
    <definedName name="qwer" localSheetId="0">#REF!</definedName>
    <definedName name="qwer">#REF!</definedName>
    <definedName name="S" localSheetId="0">#REF!</definedName>
    <definedName name="S">#REF!</definedName>
    <definedName name="SO" localSheetId="0">#REF!</definedName>
    <definedName name="SO">#REF!</definedName>
    <definedName name="TICs" localSheetId="0">#REF!</definedName>
    <definedName name="TICs">#REF!</definedName>
    <definedName name="tipos">[2]Hoja1!$D$7:$D$9</definedName>
    <definedName name="_xlnm.Print_Titles" localSheetId="0">'SEGUIMIENTO 3T PEI'!$1:$8</definedName>
    <definedName name="v.total">#N/A</definedName>
    <definedName name="xxxxxxx" localSheetId="0">#REF!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4" i="1" l="1"/>
  <c r="AB46" i="1" l="1"/>
  <c r="AV100" i="1"/>
  <c r="AU100" i="1"/>
  <c r="AI100" i="1"/>
  <c r="P100" i="1"/>
  <c r="AV98" i="1"/>
  <c r="AU98" i="1"/>
  <c r="AU97" i="1"/>
  <c r="AI97" i="1"/>
  <c r="AV97" i="1" s="1"/>
  <c r="V97" i="1"/>
  <c r="AU96" i="1"/>
  <c r="AI96" i="1"/>
  <c r="AV96" i="1" s="1"/>
  <c r="V96" i="1"/>
  <c r="P96" i="1"/>
  <c r="V95" i="1"/>
  <c r="AV94" i="1"/>
  <c r="AU94" i="1"/>
  <c r="AV93" i="1"/>
  <c r="AU93" i="1"/>
  <c r="AI93" i="1"/>
  <c r="V93" i="1"/>
  <c r="AV92" i="1"/>
  <c r="AU92" i="1"/>
  <c r="AI92" i="1"/>
  <c r="V92" i="1"/>
  <c r="AV91" i="1"/>
  <c r="AU91" i="1"/>
  <c r="AI91" i="1"/>
  <c r="V91" i="1"/>
  <c r="AV90" i="1"/>
  <c r="AU90" i="1"/>
  <c r="AI90" i="1"/>
  <c r="V90" i="1"/>
  <c r="P90" i="1"/>
  <c r="AV89" i="1"/>
  <c r="AU89" i="1"/>
  <c r="AI89" i="1"/>
  <c r="P89" i="1"/>
  <c r="AU88" i="1"/>
  <c r="AI88" i="1"/>
  <c r="AV88" i="1" s="1"/>
  <c r="V88" i="1"/>
  <c r="P88" i="1"/>
  <c r="J88" i="1"/>
  <c r="AU87" i="1"/>
  <c r="AI87" i="1"/>
  <c r="AV87" i="1" s="1"/>
  <c r="AU86" i="1"/>
  <c r="AI86" i="1"/>
  <c r="AV86" i="1" s="1"/>
  <c r="P86" i="1"/>
  <c r="AU85" i="1"/>
  <c r="AI85" i="1"/>
  <c r="AV85" i="1" s="1"/>
  <c r="AV84" i="1"/>
  <c r="AU84" i="1"/>
  <c r="AI84" i="1"/>
  <c r="AU83" i="1"/>
  <c r="AI83" i="1"/>
  <c r="AV83" i="1" s="1"/>
  <c r="AU82" i="1"/>
  <c r="AI82" i="1"/>
  <c r="AV82" i="1" s="1"/>
  <c r="V82" i="1"/>
  <c r="P82" i="1"/>
  <c r="AU81" i="1"/>
  <c r="AI81" i="1"/>
  <c r="AV81" i="1" s="1"/>
  <c r="AU80" i="1"/>
  <c r="AI80" i="1"/>
  <c r="AV80" i="1" s="1"/>
  <c r="AI79" i="1"/>
  <c r="AV79" i="1" s="1"/>
  <c r="AV78" i="1"/>
  <c r="AU77" i="1"/>
  <c r="AI77" i="1"/>
  <c r="AV77" i="1" s="1"/>
  <c r="P77" i="1"/>
  <c r="J77" i="1"/>
  <c r="AU76" i="1"/>
  <c r="AI76" i="1"/>
  <c r="AV76" i="1" s="1"/>
  <c r="P76" i="1"/>
  <c r="AU75" i="1"/>
  <c r="AI75" i="1"/>
  <c r="AV75" i="1" s="1"/>
  <c r="V75" i="1"/>
  <c r="P75" i="1"/>
  <c r="J75" i="1"/>
  <c r="AV74" i="1"/>
  <c r="AU74" i="1"/>
  <c r="AI74" i="1"/>
  <c r="V74" i="1"/>
  <c r="AV73" i="1"/>
  <c r="AU73" i="1"/>
  <c r="AI73" i="1"/>
  <c r="V73" i="1"/>
  <c r="P73" i="1"/>
  <c r="J73" i="1"/>
  <c r="AU72" i="1"/>
  <c r="AI72" i="1"/>
  <c r="AV72" i="1" s="1"/>
  <c r="V72" i="1"/>
  <c r="AV71" i="1"/>
  <c r="AU71" i="1"/>
  <c r="AI71" i="1"/>
  <c r="P71" i="1"/>
  <c r="AU70" i="1"/>
  <c r="AI70" i="1"/>
  <c r="AV70" i="1" s="1"/>
  <c r="V70" i="1"/>
  <c r="P70" i="1"/>
  <c r="J70" i="1"/>
  <c r="AU69" i="1"/>
  <c r="AI69" i="1"/>
  <c r="AV69" i="1" s="1"/>
  <c r="P69" i="1"/>
  <c r="AU68" i="1"/>
  <c r="AI68" i="1"/>
  <c r="AV68" i="1" s="1"/>
  <c r="L68" i="1"/>
  <c r="N68" i="1" s="1"/>
  <c r="P68" i="1" s="1"/>
  <c r="AU67" i="1"/>
  <c r="AI67" i="1"/>
  <c r="AV67" i="1" s="1"/>
  <c r="V67" i="1"/>
  <c r="AU66" i="1"/>
  <c r="AI66" i="1"/>
  <c r="AV66" i="1" s="1"/>
  <c r="AU65" i="1"/>
  <c r="AI65" i="1"/>
  <c r="AV65" i="1" s="1"/>
  <c r="AU64" i="1"/>
  <c r="AI64" i="1"/>
  <c r="AV64" i="1" s="1"/>
  <c r="V64" i="1"/>
  <c r="P64" i="1"/>
  <c r="V63" i="1"/>
  <c r="AV62" i="1"/>
  <c r="AI62" i="1"/>
  <c r="V61" i="1"/>
  <c r="P61" i="1"/>
  <c r="J61" i="1"/>
  <c r="AV59" i="1"/>
  <c r="AU59" i="1"/>
  <c r="AI59" i="1"/>
  <c r="AV58" i="1"/>
  <c r="AU58" i="1"/>
  <c r="AI58" i="1"/>
  <c r="AI57" i="1"/>
  <c r="AV57" i="1" s="1"/>
  <c r="AU56" i="1"/>
  <c r="AI56" i="1"/>
  <c r="AV56" i="1" s="1"/>
  <c r="AU55" i="1"/>
  <c r="AI55" i="1"/>
  <c r="AV55" i="1" s="1"/>
  <c r="AU54" i="1"/>
  <c r="AI54" i="1"/>
  <c r="AV54" i="1" s="1"/>
  <c r="AU53" i="1"/>
  <c r="AI53" i="1"/>
  <c r="AV53" i="1" s="1"/>
  <c r="AU52" i="1"/>
  <c r="AI52" i="1"/>
  <c r="AV52" i="1" s="1"/>
  <c r="AU51" i="1"/>
  <c r="AI51" i="1"/>
  <c r="AV51" i="1" s="1"/>
  <c r="P51" i="1"/>
  <c r="AU50" i="1"/>
  <c r="AI50" i="1"/>
  <c r="AV50" i="1" s="1"/>
  <c r="AU49" i="1"/>
  <c r="AI49" i="1"/>
  <c r="AV49" i="1" s="1"/>
  <c r="AU48" i="1"/>
  <c r="AI48" i="1"/>
  <c r="AV48" i="1" s="1"/>
  <c r="AU47" i="1"/>
  <c r="AI47" i="1"/>
  <c r="AV47" i="1" s="1"/>
  <c r="P47" i="1"/>
  <c r="AU46" i="1"/>
  <c r="AI46" i="1"/>
  <c r="AV46" i="1" s="1"/>
  <c r="AU45" i="1"/>
  <c r="AI45" i="1"/>
  <c r="AV45" i="1" s="1"/>
  <c r="AU44" i="1"/>
  <c r="AI44" i="1"/>
  <c r="AV44" i="1" s="1"/>
  <c r="AU43" i="1"/>
  <c r="AI43" i="1"/>
  <c r="AV43" i="1" s="1"/>
  <c r="P43" i="1"/>
  <c r="J43" i="1"/>
  <c r="AU42" i="1"/>
  <c r="AI42" i="1"/>
  <c r="AV42" i="1" s="1"/>
  <c r="P42" i="1"/>
  <c r="AU41" i="1"/>
  <c r="AI41" i="1"/>
  <c r="AV41" i="1" s="1"/>
  <c r="P41" i="1"/>
  <c r="K41" i="1"/>
  <c r="J41" i="1"/>
  <c r="AU40" i="1"/>
  <c r="AI40" i="1"/>
  <c r="AV40" i="1" s="1"/>
  <c r="AU39" i="1"/>
  <c r="AI39" i="1"/>
  <c r="AV39" i="1" s="1"/>
  <c r="V39" i="1"/>
  <c r="AU38" i="1"/>
  <c r="AI38" i="1"/>
  <c r="AV38" i="1" s="1"/>
  <c r="AU37" i="1"/>
  <c r="AI37" i="1"/>
  <c r="AV37" i="1" s="1"/>
  <c r="P37" i="1"/>
  <c r="AU36" i="1"/>
  <c r="AI36" i="1"/>
  <c r="AV36" i="1" s="1"/>
  <c r="AU35" i="1"/>
  <c r="AI35" i="1"/>
  <c r="AV35" i="1" s="1"/>
  <c r="V35" i="1"/>
  <c r="P35" i="1"/>
  <c r="AU34" i="1"/>
  <c r="AI34" i="1"/>
  <c r="AV34" i="1" s="1"/>
  <c r="V34" i="1"/>
  <c r="P34" i="1"/>
  <c r="AU33" i="1"/>
  <c r="AI33" i="1"/>
  <c r="AV33" i="1" s="1"/>
  <c r="V33" i="1"/>
  <c r="AU32" i="1"/>
  <c r="AI32" i="1"/>
  <c r="AV32" i="1" s="1"/>
  <c r="AU31" i="1"/>
  <c r="AI31" i="1"/>
  <c r="AV31" i="1" s="1"/>
  <c r="AU30" i="1"/>
  <c r="AI30" i="1"/>
  <c r="AV30" i="1" s="1"/>
  <c r="V30" i="1"/>
  <c r="AU29" i="1"/>
  <c r="AI29" i="1"/>
  <c r="AV29" i="1" s="1"/>
  <c r="P29" i="1"/>
  <c r="AU28" i="1"/>
  <c r="AI28" i="1"/>
  <c r="AV28" i="1" s="1"/>
  <c r="V28" i="1"/>
  <c r="P28" i="1"/>
  <c r="K28" i="1"/>
  <c r="J28" i="1"/>
  <c r="AU27" i="1"/>
  <c r="AG27" i="1"/>
  <c r="AI27" i="1" s="1"/>
  <c r="AV27" i="1" s="1"/>
  <c r="AU26" i="1"/>
  <c r="AI26" i="1"/>
  <c r="AV26" i="1" s="1"/>
  <c r="V26" i="1"/>
  <c r="AU25" i="1"/>
  <c r="AI25" i="1"/>
  <c r="AV25" i="1" s="1"/>
  <c r="V25" i="1"/>
  <c r="AI24" i="1"/>
  <c r="AV24" i="1" s="1"/>
  <c r="AA24" i="1"/>
  <c r="Y24" i="1"/>
  <c r="AI23" i="1"/>
  <c r="AV23" i="1" s="1"/>
  <c r="AA23" i="1"/>
  <c r="Y23" i="1"/>
  <c r="AV22" i="1"/>
  <c r="AU22" i="1"/>
  <c r="AI22" i="1"/>
  <c r="AU21" i="1"/>
  <c r="AI21" i="1"/>
  <c r="AV21" i="1" s="1"/>
  <c r="P21" i="1"/>
  <c r="AU20" i="1"/>
  <c r="AI20" i="1"/>
  <c r="AV20" i="1" s="1"/>
  <c r="AU19" i="1"/>
  <c r="AI19" i="1"/>
  <c r="AV19" i="1" s="1"/>
  <c r="P19" i="1"/>
  <c r="AU17" i="1"/>
  <c r="AI17" i="1"/>
  <c r="AV17" i="1" s="1"/>
  <c r="AG17" i="1"/>
  <c r="AU16" i="1"/>
  <c r="AI16" i="1"/>
  <c r="AV16" i="1" s="1"/>
  <c r="P16" i="1"/>
  <c r="AU15" i="1"/>
  <c r="AI15" i="1"/>
  <c r="AV15" i="1" s="1"/>
  <c r="P15" i="1"/>
  <c r="AU14" i="1"/>
  <c r="AI14" i="1"/>
  <c r="AV14" i="1" s="1"/>
  <c r="AU13" i="1"/>
  <c r="AI13" i="1"/>
  <c r="AV13" i="1" s="1"/>
  <c r="P13" i="1"/>
  <c r="AU12" i="1"/>
  <c r="AI12" i="1"/>
  <c r="AV12" i="1" s="1"/>
  <c r="V12" i="1"/>
  <c r="AU10" i="1"/>
  <c r="AI10" i="1"/>
  <c r="AV10" i="1" s="1"/>
  <c r="V10" i="1"/>
  <c r="AU9" i="1"/>
  <c r="AI9" i="1"/>
  <c r="AV9" i="1" s="1"/>
  <c r="V9" i="1"/>
  <c r="P9" i="1"/>
  <c r="AU24" i="1" l="1"/>
  <c r="AU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tc={1003D0AF-3AB5-4EF2-82F7-E29B69801D18}</author>
    <author>tc={F5C4D6F6-9311-4FBF-8741-2F6C354E6688}</author>
    <author>tc={1EE3258D-438A-4051-B35D-E205D76C64FB}</author>
    <author>tc={A5793230-538C-4C30-B958-DC86A4AB712A}</author>
    <author>tc={60B29E83-9907-4F53-9574-4DCE3FD0AEDD}</author>
    <author>tc={5D4CC263-CC98-4F19-8041-4F7B1EA4A5EF}</author>
    <author>tc={82F8EECC-1ADD-4533-8B80-B2FDB9845B98}</author>
    <author>tc={E01080F7-3D32-495A-BB9E-DE1CFD59A441}</author>
    <author>tc={7AFB22A5-409C-4C4D-BD25-A658F7B6BBCC}</author>
    <author>tc={9CD1E260-7F88-47CD-B55A-B92C3F9EB02E}</author>
    <author>tc={402D1E52-D929-46E1-8578-CCD50643FAAF}</author>
    <author>tc={F828340B-3CEA-41FE-B3FB-A482C1500B44}</author>
    <author>tc={907ED72D-E732-4D64-8F41-DD8362772DB1}</author>
    <author>Angie Katherine Otalora Ochoa</author>
    <author>tc={404674EB-AADC-4B6E-81BF-76F41F51FEDB}</author>
    <author>tc={AA815335-20BE-41B1-AE39-98C3AF6E7D29}</author>
    <author>tc={207193DC-7D8F-4212-8AD3-747E40BA4618}</author>
    <author>CAROLINA</author>
    <author>tc={E2D7D266-439C-472A-B6B2-8A64DB909FEA}</author>
    <author>tc={06920755-397B-4B9D-AAD1-F73B18EBE318}</author>
    <author>tc={876AD3F3-B850-4CC9-8D05-2BFD1A873CEF}</author>
    <author>tc={8017165F-FA44-460E-9EF5-819B5C4E6A7B}</author>
    <author>tc={564F674E-AB27-4760-826D-442E81623405}</author>
    <author>tc={7160CA1B-519A-42B9-BA30-27DEB0E8A42A}</author>
    <author>tc={132BC2BE-3923-4F3E-87CC-A5A209E8F460}</author>
    <author>tc={B6D53C75-B52C-4C38-BD8A-4E1C6E9C2FDE}</author>
    <author>tc={40573B12-BADC-4088-A810-717A7C308259}</author>
    <author>tc={E32D9899-C46E-4620-BECE-52DAE0F36537}</author>
    <author>tc={089B5EB2-B90C-48BE-95DF-59A43FB7C071}</author>
    <author>tc={2DA24978-9AA8-4C6B-81CE-2B36327C4EA7}</author>
    <author>tc={E22FB506-4ED2-4400-AF02-8440DAE40576}</author>
    <author>tc={28D40222-B00A-486F-9B72-B70CBC16211D}</author>
    <author>tc={0A50A3B9-FE97-4C99-AB8C-5197DAED448C}</author>
    <author>tc={76C0192C-F8E4-4A5C-96FF-678FA9A39464}</author>
    <author>tc={22220B6E-A5D5-4673-86D7-96A8A15E70E7}</author>
    <author>tc={3C050A2B-F7AF-41C8-92F0-4A818DD0F1BD}</author>
    <author>tc={09136506-A407-430C-BEA6-F2352E1C6E1A}</author>
    <author>tc={E0DE9C12-A7DA-4F9E-A7FB-BB15C2474E52}</author>
    <author>tc={A9D95D2F-BD9F-47E7-9AF4-4FAF3CCF7FC4}</author>
    <author>tc={AF6FF709-307E-47D5-AFE2-026E2AF1F792}</author>
    <author>tc={9F1BCF36-116C-4BA6-A838-5B163CB513AB}</author>
    <author>tc={37DBD496-FCB0-4C83-8948-B772B773827C}</author>
    <author>tc={42058549-5037-49E1-B529-500997EBA14C}</author>
    <author>tc={0CB7A93D-F332-4414-B659-95C4B99F9BE6}</author>
    <author>tc={0A59AA3E-3AF4-4968-9080-0F848ECC58EC}</author>
    <author>tc={46C7B7CF-312C-4713-BBF0-615237EDECE2}</author>
    <author>tc={CD5999FF-1EEF-42EC-89A5-9D72CB5DDD25}</author>
    <author>tc={5708CD57-6C3E-4DC6-8E6F-C8A6B1C341B0}</author>
    <author>tc={FC425EA2-9432-41CB-9103-E66C7DE1AA00}</author>
  </authors>
  <commentList>
    <comment ref="T8" authorId="0" shapeId="0" xr:uid="{1C5A392C-BDE9-4002-A199-2FFB2AE47A6E}">
      <text>
        <r>
          <rPr>
            <b/>
            <sz val="9"/>
            <color indexed="81"/>
            <rFont val="Tahoma"/>
            <family val="2"/>
          </rPr>
          <t>Carolina:</t>
        </r>
        <r>
          <rPr>
            <sz val="9"/>
            <color indexed="81"/>
            <rFont val="Tahoma"/>
            <family val="2"/>
          </rPr>
          <t xml:space="preserve">
para completar y revisar una vez se tengan las hv de los indicadores</t>
        </r>
      </text>
    </comment>
    <comment ref="W8" authorId="1" shapeId="0" xr:uid="{1003D0AF-3AB5-4EF2-82F7-E29B69801D1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misma informacion que se tiene en la HV del indicador 2024_incluir que deba ser tenida en cuenta acerca del indicador Incluyendo comentarios que se consideren pertinentes para la conceptualización y comprensión del indicador, responder a la pregunta de ¿Por qué es importante medirlo?
</t>
      </text>
    </comment>
    <comment ref="X8" authorId="2" shapeId="0" xr:uid="{F5C4D6F6-9311-4FBF-8741-2F6C354E6688}">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misma informacion de la HV del indicador 2024_Describir la expresión algebraica con la cual se calcula el resultado del indicador.</t>
      </text>
    </comment>
    <comment ref="AE8" authorId="3" shapeId="0" xr:uid="{1EE3258D-438A-4051-B35D-E205D76C64FB}">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AVANCE DEL INDICADOR BIEN SEA DE MANERA PORCENTUAL O NUMERICA DEPENDIENDO DEL TIPO DE INDICADOR PARA LO CORRESPONDIENTE AL TRIMESTRE</t>
      </text>
    </comment>
    <comment ref="AF8" authorId="4" shapeId="0" xr:uid="{A5793230-538C-4C30-B958-DC86A4AB712A}">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informativa</t>
      </text>
    </comment>
    <comment ref="AG8" authorId="5" shapeId="0" xr:uid="{60B29E83-9907-4F53-9574-4DCE3FD0AEDD}">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AVANCE DEL INDICADOR BIEN SEA DE MANERA PORCENTUAL O NUMERICA DEPENDIENDO DEL TIPO DE INDICADOR PARA LO CORRESPONDIENTE AL TRIMESTRE</t>
      </text>
    </comment>
    <comment ref="AH8" authorId="6" shapeId="0" xr:uid="{5D4CC263-CC98-4F19-8041-4F7B1EA4A5EF}">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EL AVANCE DEL INDICADOR BIEN SEA DE MANERA PORCENTUAL O NUMERICA DEPENDIENDO DEL TIPO DE INDICADOR PARA LO CORRESPONDIENTE AL TRIMESTRE</t>
      </text>
    </comment>
    <comment ref="AI8" authorId="7" shapeId="0" xr:uid="{82F8EECC-1ADD-4533-8B80-B2FDB9845B98}">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 COLUMNA ESTA FORMULADA NO TOCARLA</t>
      </text>
    </comment>
    <comment ref="AO8" authorId="8" shapeId="0" xr:uid="{E01080F7-3D32-495A-BB9E-DE1CFD59A441}">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DESCRIPCION CUALITATIVA DE LAS ACCIONES Y ACTIVIDADES REALIZADAS DURANTE EL TRIMESTRE</t>
      </text>
    </comment>
    <comment ref="AP8" authorId="9" shapeId="0" xr:uid="{7AFB22A5-409C-4C4D-BD25-A658F7B6BBCC}">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Y JUSTIFICAR EL RETRASO, ASIMSMO INDICAR SI LA META LOGRARA CUMPLIRSE EN 2023 Y DE NO SER ASI QUE ACCIONES SE TOMARAN</t>
      </text>
    </comment>
    <comment ref="AQ8" authorId="10" shapeId="0" xr:uid="{9CD1E260-7F88-47CD-B55A-B92C3F9EB02E}">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DESCRIPCION CUALITATIVA DE LAS ACCIONES Y ACTIVIDADES REALIZADAS DURANTE EL TRIMESTRE</t>
      </text>
    </comment>
    <comment ref="AR8" authorId="11" shapeId="0" xr:uid="{402D1E52-D929-46E1-8578-CCD50643FAAF}">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Y JUSTIFICAR EL RETRASO, ASIMSMO INDICAR SI LA META LOGRARA CUMPLIRSE EN 2023 Y DE NO SER ASI QUE ACCIONES SE TOMARAN</t>
      </text>
    </comment>
    <comment ref="AS8" authorId="12" shapeId="0" xr:uid="{F828340B-3CEA-41FE-B3FB-A482C1500B44}">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LA DESCRIPCION CUALITATIVA DE LAS ACCIONES Y ACTIVIDADES REALIZADAS DURANTE EL TRIMESTRE Y EL TOTAL DEL AVANCE ACUMULADO 2024</t>
      </text>
    </comment>
    <comment ref="AT8" authorId="13" shapeId="0" xr:uid="{907ED72D-E732-4D64-8F41-DD8362772DB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NO CUMPLIRSE LA META EN 2024 Y REQUERIR PROGRAMACION 2025 CON REZAGO JUSTIFICAR LA RAZON</t>
      </text>
    </comment>
    <comment ref="AD15" authorId="14" shapeId="0" xr:uid="{DCBDAC92-51D7-43C9-8C72-760E21883383}">
      <text>
        <r>
          <rPr>
            <b/>
            <sz val="9"/>
            <color rgb="FF000000"/>
            <rFont val="Tahoma"/>
            <family val="2"/>
          </rPr>
          <t>Angie Katherine Otalora Ochoa:</t>
        </r>
        <r>
          <rPr>
            <sz val="9"/>
            <color rgb="FF000000"/>
            <rFont val="Tahoma"/>
            <family val="2"/>
          </rPr>
          <t xml:space="preserve">
</t>
        </r>
        <r>
          <rPr>
            <sz val="9"/>
            <color rgb="FF000000"/>
            <rFont val="Tahoma"/>
            <family val="2"/>
          </rPr>
          <t xml:space="preserve">Registrar </t>
        </r>
      </text>
    </comment>
    <comment ref="AE15" authorId="15" shapeId="0" xr:uid="{404674EB-AADC-4B6E-81BF-76F41F51FEDB}">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 230102701 - Conexiones a Internet Fijo</t>
      </text>
    </comment>
    <comment ref="AG15" authorId="16" shapeId="0" xr:uid="{AA815335-20BE-41B1-AE39-98C3AF6E7D29}">
      <text>
        <t>[Comentario encadenado]
Su versión de Excel le permite leer este comentario encadenado; sin embargo, las ediciones que se apliquen se quitarán si el archivo se abre en una versión más reciente de Excel. Más información: https://go.microsoft.com/fwlink/?linkid=870924
Comentario:
    230102700 - Conexiones a Internet Fijo y/o móvil. Al corte de septiembre 180.158</t>
      </text>
    </comment>
    <comment ref="AI15" authorId="17" shapeId="0" xr:uid="{207193DC-7D8F-4212-8AD3-747E40BA4618}">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REVISANDO CONTRA PIIP EL AVANCE A CORTE JUNIO ESTA EN 54726 REVISAR Y/O JUSTIFICAR EL POR QUE DE LAS DIFERENCIAS EN LOS DOS REPORTES</t>
      </text>
    </comment>
    <comment ref="J19" authorId="18" shapeId="0" xr:uid="{B566017D-3D3B-4A04-ABFD-7C8A7CB829E7}">
      <text>
        <r>
          <rPr>
            <b/>
            <sz val="9"/>
            <color indexed="81"/>
            <rFont val="Tahoma"/>
            <family val="2"/>
          </rPr>
          <t>CAROLINA:</t>
        </r>
        <r>
          <rPr>
            <sz val="9"/>
            <color indexed="81"/>
            <rFont val="Tahoma"/>
            <family val="2"/>
          </rPr>
          <t xml:space="preserve">
TRASLADO DE RECURSOS EN TRAMITE</t>
        </r>
      </text>
    </comment>
    <comment ref="AD19" authorId="19" shapeId="0" xr:uid="{E2D7D266-439C-472A-B6B2-8A64DB909FEA}">
      <text>
        <t>[Comentario encadenado]
Su versión de Excel le permite leer este comentario encadenado; sin embargo, las ediciones que se apliquen se quitarán si el archivo se abre en una versión más reciente de Excel. Más información: https://go.microsoft.com/fwlink/?linkid=870924
Comentario:
    TIENE UN REZAGO DE 2024, SE DEBE REPORTAR</t>
      </text>
    </comment>
    <comment ref="AM19" authorId="20" shapeId="0" xr:uid="{06920755-397B-4B9D-AAD1-F73B18EBE31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reportar el estado del convenio, si esta en estructuracion, etc...</t>
      </text>
    </comment>
    <comment ref="AN19" authorId="21" shapeId="0" xr:uid="{876AD3F3-B850-4CC9-8D05-2BFD1A873CE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reportar el estado del convenio, si esta en estructuracion, etc...</t>
      </text>
    </comment>
    <comment ref="L23" authorId="22" shapeId="0" xr:uid="{8017165F-FA44-460E-9EF5-819B5C4E6A7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soporte de la modificacion pptal y la inclusion de los dos propyectos de inversion</t>
      </text>
    </comment>
    <comment ref="M23" authorId="23" shapeId="0" xr:uid="{564F674E-AB27-4760-826D-442E8162340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soporte de la modificacion pptal y la inclusion de los dos propyectos de inversion</t>
      </text>
    </comment>
    <comment ref="D27" authorId="24" shapeId="0" xr:uid="{7160CA1B-519A-42B9-BA30-27DEB0E8A42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Reiterear como va a ser la articulacion </t>
      </text>
    </comment>
    <comment ref="R27" authorId="25" shapeId="0" xr:uid="{132BC2BE-3923-4F3E-87CC-A5A209E8F46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nombre del producto con el fin de completitud en el mismo</t>
      </text>
    </comment>
    <comment ref="Z27" authorId="26" shapeId="0" xr:uid="{B6D53C75-B52C-4C38-BD8A-4E1C6E9C2FDE}">
      <text>
        <t>[Comentario encadenado]
Su versión de Excel le permite leer este comentario encadenado; sin embargo, las ediciones que se apliquen se quitarán si el archivo se abre en una versión más reciente de Excel. Más información: https://go.microsoft.com/fwlink/?linkid=870924
Comentario:
    Rezago en ejecucion meta 2024</t>
      </text>
    </comment>
    <comment ref="L29" authorId="27" shapeId="0" xr:uid="{40573B12-BADC-4088-A810-717A7C308259}">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con solicitudes 2024</t>
      </text>
    </comment>
    <comment ref="M29" authorId="28" shapeId="0" xr:uid="{E32D9899-C46E-4620-BECE-52DAE0F36537}">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con solicitudes 2024</t>
      </text>
    </comment>
    <comment ref="AC31" authorId="29" shapeId="0" xr:uid="{089B5EB2-B90C-48BE-95DF-59A43FB7C07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con solicitud de memo 252035399 el dia 06/03/2025</t>
      </text>
    </comment>
    <comment ref="AC32" authorId="30" shapeId="0" xr:uid="{2DA24978-9AA8-4C6B-81CE-2B36327C4EA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con solicitud de memo 252035399 el dia 06/03/2025</t>
      </text>
    </comment>
    <comment ref="AC34" authorId="31" shapeId="0" xr:uid="{E22FB506-4ED2-4400-AF02-8440DAE4057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con solicitud de memo 252035399 el dia 06/03/2025</t>
      </text>
    </comment>
    <comment ref="M44" authorId="32" shapeId="0" xr:uid="{28D40222-B00A-486F-9B72-B70CBC16211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Area debe enviar validacion ene memorando de las modificaciones
</t>
      </text>
    </comment>
    <comment ref="N44" authorId="33" shapeId="0" xr:uid="{0A50A3B9-FE97-4C99-AB8C-5197DAED448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Area debe enviar validacion ene memorando de las modificaciones
</t>
      </text>
    </comment>
    <comment ref="AA58" authorId="34" shapeId="0" xr:uid="{76C0192C-F8E4-4A5C-96FF-678FA9A39464}">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temas de calidad en el indicador se ajusta la medicion del indicador a porcentaje</t>
      </text>
    </comment>
    <comment ref="AD59" authorId="35" shapeId="0" xr:uid="{22220B6E-A5D5-4673-86D7-96A8A15E70E7}">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ESTOCK DEB ESTAR EL AVANCE EN EL 100%, ES DECIR EL PORCENTAJE cuentas por cobrar gestionadas conforme a la nómina recibida por FOPEP DURANTE EL PERIODO SIMPRE DEBE SER 100, AL GESTIONARLOS EN SU TOTALIDAD</t>
      </text>
    </comment>
    <comment ref="J61" authorId="36" shapeId="0" xr:uid="{3C050A2B-F7AF-41C8-92F0-4A818DD0F1BD}">
      <text>
        <t>[Comentario encadenado]
Su versión de Excel le permite leer este comentario encadenado; sin embargo, las ediciones que se apliquen se quitarán si el archivo se abre en una versión más reciente de Excel. Más información: https://go.microsoft.com/fwlink/?linkid=870924
Comentario:
    Enviar correo diciendoles q por favor solicitenticket en ASPA</t>
      </text>
    </comment>
    <comment ref="AD76" authorId="37" shapeId="0" xr:uid="{09136506-A407-430C-BEA6-F2352E1C6E1A}">
      <text>
        <t>[Comentario encadenado]
Su versión de Excel le permite leer este comentario encadenado; sin embargo, las ediciones que se apliquen se quitarán si el archivo se abre en una versión más reciente de Excel. Más información: https://go.microsoft.com/fwlink/?linkid=870924
Comentario:
    En ASPA aparece registrado 0,50 siendo el próximo reporte de los otro 0,50 en junio, entendiéndose que el reporte de esa primera alianza se daría en su totalidad para el segundo trimestre de 2024, revisar y de ser necesario ajustar</t>
      </text>
    </comment>
    <comment ref="AE76" authorId="38" shapeId="0" xr:uid="{E0DE9C12-A7DA-4F9E-A7FB-BB15C2474E52}">
      <text>
        <t>[Comentario encadenado]
Su versión de Excel le permite leer este comentario encadenado; sin embargo, las ediciones que se apliquen se quitarán si el archivo se abre en una versión más reciente de Excel. Más información: https://go.microsoft.com/fwlink/?linkid=870924
Comentario:
    En ASPA aparece registrado 0,50 siendo el próximo reporte de los otro 0,50 en junio, entendiéndose que el reporte de esa primera alianza se daría en su totalidad para el segundo trimestre de 2024, revisar y de ser necesario ajustar</t>
      </text>
    </comment>
    <comment ref="AG76" authorId="39" shapeId="0" xr:uid="{A9D95D2F-BD9F-47E7-9AF4-4FAF3CCF7FC4}">
      <text>
        <t>[Comentario encadenado]
Su versión de Excel le permite leer este comentario encadenado; sin embargo, las ediciones que se apliquen se quitarán si el archivo se abre en una versión más reciente de Excel. Más información: https://go.microsoft.com/fwlink/?linkid=870924
Comentario:
    En ASPA aparece registrado 0,50 siendo el próximo reporte de los otro 0,50 en junio, entendiéndose que el reporte de esa primera alianza se daría en su totalidad para el segundo trimestre de 2024, revisar y de ser necesario ajustar</t>
      </text>
    </comment>
    <comment ref="AA77" authorId="40" shapeId="0" xr:uid="{AF6FF709-307E-47D5-AFE2-026E2AF1F792}">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revisarlo</t>
      </text>
    </comment>
    <comment ref="AU78" authorId="41" shapeId="0" xr:uid="{9F1BCF36-116C-4BA6-A838-5B163CB513AB}">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INFORMACION TOMADA PLANTILLA DE PLANEACION ESTRATEGICA 2023</t>
      </text>
    </comment>
    <comment ref="AU79" authorId="42" shapeId="0" xr:uid="{37DBD496-FCB0-4C83-8948-B772B773827C}">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INFORMACION TOMADA PLANTILLA DE PLANEACION ESTRATEGICA 2023</t>
      </text>
    </comment>
    <comment ref="AU80" authorId="43" shapeId="0" xr:uid="{42058549-5037-49E1-B529-500997EBA14C}">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INFORMACION TOMADA PLANTILLA DE PLANEACION ESTRATEGICA 2023</t>
      </text>
    </comment>
    <comment ref="AU81" authorId="44" shapeId="0" xr:uid="{0CB7A93D-F332-4414-B659-95C4B99F9BE6}">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INFORMACION TOMADA PLANTILLA DE PLANEACION ESTRATEGICA 2023</t>
      </text>
    </comment>
    <comment ref="AU83" authorId="45" shapeId="0" xr:uid="{0A59AA3E-3AF4-4968-9080-0F848ECC58EC}">
      <text>
        <t>[Comentario encadenado]
Su versión de Excel le permite leer este comentario encadenado; sin embargo, las ediciones que se apliquen se quitarán si el archivo se abre en una versión más reciente de Excel. Más información: https://go.microsoft.com/fwlink/?linkid=870924
Comentario:
    INFORMACION TOMADA PLANTILLA DE PLANEACION ESTRATEGICA 2023</t>
      </text>
    </comment>
    <comment ref="AI89" authorId="46" shapeId="0" xr:uid="{46C7B7CF-312C-4713-BBF0-615237EDECE2}">
      <text>
        <t>[Comentario encadenado]
Su versión de Excel le permite leer este comentario encadenado; sin embargo, las ediciones que se apliquen se quitarán si el archivo se abre en una versión más reciente de Excel. Más información: https://go.microsoft.com/fwlink/?linkid=870924
Comentario:
    Revisar con el area ya q es stock deberia ser 25% al no tener retraso</t>
      </text>
    </comment>
    <comment ref="AA97" authorId="47" shapeId="0" xr:uid="{CD5999FF-1EEF-42EC-89A5-9D72CB5DDD2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TIENE PROGRAMACION 2024</t>
      </text>
    </comment>
    <comment ref="S98" authorId="48" shapeId="0" xr:uid="{5708CD57-6C3E-4DC6-8E6F-C8A6B1C341B0}">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oficializacionn inclusion indicador</t>
      </text>
    </comment>
    <comment ref="AE100" authorId="49" shapeId="0" xr:uid="{FC425EA2-9432-41CB-9103-E66C7DE1AA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ajusta a 14,8 teniendo en cuenta el reporte de clarity ya que por error el area reporto en 2t un valor fiferente, se ajusta en estav publicacion</t>
      </text>
    </comment>
  </commentList>
</comments>
</file>

<file path=xl/sharedStrings.xml><?xml version="1.0" encoding="utf-8"?>
<sst xmlns="http://schemas.openxmlformats.org/spreadsheetml/2006/main" count="1592" uniqueCount="890">
  <si>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</si>
  <si>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</si>
  <si>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</si>
  <si>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</si>
  <si>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</si>
  <si>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</si>
  <si>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</si>
  <si>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</si>
  <si>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</si>
  <si>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</si>
  <si>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</si>
  <si>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2024</t>
  </si>
  <si>
    <t xml:space="preserve">EJECUCION 2024 </t>
  </si>
  <si>
    <t>Apropiación 2025</t>
  </si>
  <si>
    <t>EJECUCION 2025</t>
  </si>
  <si>
    <t>Apropiación 2026</t>
  </si>
  <si>
    <t>Proyecto Fuente de Recursos vigencia 2024</t>
  </si>
  <si>
    <t>Producto de la Iniciativa</t>
  </si>
  <si>
    <t>Indicador de la Iniciativa</t>
  </si>
  <si>
    <t>Tipo de acumulación (Tipologia)</t>
  </si>
  <si>
    <t xml:space="preserve">Línea Base </t>
  </si>
  <si>
    <t>Línea Base 2024</t>
  </si>
  <si>
    <t>BREVE DESCRIPCION DEL INDICADOR</t>
  </si>
  <si>
    <t>FORMULA DE MEDICION DEL INDICADOR</t>
  </si>
  <si>
    <t>Meta 2023</t>
  </si>
  <si>
    <t>CIERRE EJECUCION META 2023</t>
  </si>
  <si>
    <t>Meta 2024</t>
  </si>
  <si>
    <t>CIERRE EJECUCION META 2024</t>
  </si>
  <si>
    <t>Meta 2025</t>
  </si>
  <si>
    <t>reporte de avance  cuantitativo 1T_2025</t>
  </si>
  <si>
    <t>reporte de avance  cuantitativo  2T_2025</t>
  </si>
  <si>
    <t>reporte de avance cuantitativo 3T_2025</t>
  </si>
  <si>
    <t>reporte de avance 4T_2025</t>
  </si>
  <si>
    <t>Avance Acumulado 2025 (AA+AB+AD)</t>
  </si>
  <si>
    <t>Avance 2025</t>
  </si>
  <si>
    <t>meta 2026</t>
  </si>
  <si>
    <t>Avance 2026</t>
  </si>
  <si>
    <t>AVANCE CUALITATIVO 1T</t>
  </si>
  <si>
    <t>JUSTIFICACION DEL RETRASO Y OBSERVACIONES  1T</t>
  </si>
  <si>
    <t>AVANCE CUALITATIVO 2T</t>
  </si>
  <si>
    <t>JUSTIFICACION DEL RETRASO Y OBSERVACIONES  2T</t>
  </si>
  <si>
    <t>AVANCE CUALITATIVO 3T</t>
  </si>
  <si>
    <t>JUSTIFICACION DEL RETRASO Y OBSERVACIONES  3T</t>
  </si>
  <si>
    <t>AVANCE CUALITATIVO ACUMULADO A 31 DE DICIEMBRE DE 2024_4T</t>
  </si>
  <si>
    <t>SI SE REQUIERE REPROGRAMAR META CON REZAGO EN 2025 JUSTIFICAR</t>
  </si>
  <si>
    <t>Meta Cuatrienio</t>
  </si>
  <si>
    <t>Avance meta cuatrienio</t>
  </si>
  <si>
    <t>Dependencia Responsable</t>
  </si>
  <si>
    <t>COLUMNA PARA FILTRAR POR DEPENDENCIA</t>
  </si>
  <si>
    <t>Código NUEVO iniciativa (ASPA)</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</si>
  <si>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</si>
  <si>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</si>
  <si>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</si>
  <si>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</si>
  <si>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</si>
  <si>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</si>
  <si>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</si>
  <si>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</si>
  <si>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</si>
  <si>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</si>
  <si>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</si>
  <si>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Verificaciones
realizadas bajo el
enfoque de riesgo a los
PRST y Operadores
Postales.</t>
  </si>
  <si>
    <t>Acumulado</t>
  </si>
  <si>
    <t xml:space="preserve">Se busca con el indicador identificar el número de verificaciones realizadas </t>
  </si>
  <si>
    <t xml:space="preserve">Sumatoria de las verificaciones realizadas </t>
  </si>
  <si>
    <t>Para el primer trimestre de 2025, se realizaron 224 verificaciones frente al cumplimiento de obligaciones a cargo de los PRST y Operadores Postales.</t>
  </si>
  <si>
    <t>No aplica retraso teniendo en cuenta que la programación del indicador PES esta en linea con la programación de Clarity y su periodicidad de reporte es trimestral, siendo este:  
1: 226
2:1.356
3:2.127
4:1.194</t>
  </si>
  <si>
    <t>Para el segundo trimestre de 2025, se realizaron 1.173 verificaciones frente al cumplimiento de obligaciones a cargo de los PRST y Operadores Postales</t>
  </si>
  <si>
    <t xml:space="preserve">El retraso presentado en la ejecución de las verificaciones programadas para el segundo trimestre atiende principalmente a la coyuntura relacionada con recursos, personal y contratación. </t>
  </si>
  <si>
    <t>Para el tercer trimestre de 2025, se realizaron 2.391 verificaciones frente al cumplimiento de obligaciones a cargo de los PRST y Operadores Postales</t>
  </si>
  <si>
    <t>El indicador no presenta retraso en su ejecución.</t>
  </si>
  <si>
    <t xml:space="preserve">2.3 Dirección de Vigilancia, Inspección y Control </t>
  </si>
  <si>
    <t>E1-L1-1000</t>
  </si>
  <si>
    <t>Trámites realizados que
impactan la gestión de
las actuaciones
administrativas.</t>
  </si>
  <si>
    <t xml:space="preserve">Se busca con el indicador controlar la gestión de las actuaciones administrativas dentro de los plazos del proceso administrativo sancionatorio en cumplimiento de las funciones de la dirección </t>
  </si>
  <si>
    <t xml:space="preserve">sumatoria de tramites administrativos adelantados que se atendieron dentro de los términos legalmente establecidos  </t>
  </si>
  <si>
    <t xml:space="preserve">Para el primer trimestre se adelantaron un total de 1.557 actuaciones administrativas de las 1.310 programadas,  dentro de los terminos legalmente establecidos, superando con ello la programación de los tramites administrativos a resolver y mostrando con ello la  eficiencia en los resultados obtenidos para el periodo  </t>
  </si>
  <si>
    <t>No aplica retraso teniendo en cuenta que la programación del indicador PES esta en linea con la programación de Clarity, la cual es: 
1T:1.310
2T:1.540
3T:1.140
4T:980</t>
  </si>
  <si>
    <t>En el segundo trimestre se adelantaron 1.716 actuaciones administrativas dentro de los términos legalmente establecidos, este sobrecumplimiento se da debió a la priorización de esfuerzos, buscando adelantar la gestión de informes e investigaciones con fecha de caducidad cercana</t>
  </si>
  <si>
    <t>Para el tercer trimestre se adelantaron 1.271 actuaciones administrativas dentro de los términos legalmente establecidos, este sobrecumplimiento se da debió a la priorización de esfuerzos, buscando adelantar la gestión de informes e investigaciones con fecha de caducidad cercana</t>
  </si>
  <si>
    <t>Servicio de información actualizado</t>
  </si>
  <si>
    <t>Herramientas
tecnológicas mejoradas,
desarrolladas y/o
actualizadas para la
verificación y control del
cumplimiento de
obligaciones a cargo de
los PRST.</t>
  </si>
  <si>
    <t>flujo</t>
  </si>
  <si>
    <t xml:space="preserve">Se busca con el indicador realizar seguimiento al avance en la implementación de mejoras en las herramientas tecnologicas implementadas </t>
  </si>
  <si>
    <t xml:space="preserve">Un sistema actualizado y mejorado </t>
  </si>
  <si>
    <t xml:space="preserve">Durante el primer trimestre se adelanto todo el proceso de planeación para adelantar el proceso de contratación con el proveedor Tes-America, logrando el 19 de marzo radicar ante la Subdirección de Gestión Contractual el proceso de contratación </t>
  </si>
  <si>
    <t xml:space="preserve">No Aplica </t>
  </si>
  <si>
    <t>Para el segundo trimestre se suscribe contrato entre el Ministerio- Fondo Único de Tecnologías de la Información y las Comunicaciones y 1) Tes-América Andina S.A.S  (acta de inicio del 05/05/2025), así como con 2) Información Localizadas S.A.S a través del Acuerdo Marco de Precios CCE 241-AMP-2021 ( acta de inicio del 12/05/2025), esto con el fin de mejorar, desarrollar y/o actualizar las herramientas tecnológicas que apoyan la ejecución de las verificaciones  y con ello el control del cumplimiento de las obligaciones a cargo de los PRST.</t>
  </si>
  <si>
    <t>No aplica retraso</t>
  </si>
  <si>
    <t>Para el tercer trimestre, se continua con normalidad la ejecución de los contratos No. 1248 de 2025  y la Orden de Compra No. 145698, todo ello con miras a mejorar, desarrollar y/o actualizar las herramientas tecnológicas que apoyan la ejecución de las verificaciones  y con ello el control del cumplimiento de las obligaciones a cargo de los PRST.</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</si>
  <si>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</si>
  <si>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</si>
  <si>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</si>
  <si>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</si>
  <si>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</si>
  <si>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</si>
  <si>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</si>
  <si>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Municipios/Áreas no
municipalizadas
(AMN) en operación
Proyecto Alta
Velocidad</t>
  </si>
  <si>
    <t>El indicador mencionado describe el esfuerzo por llevar acceso a Internet a 29 municipios y 18 áreas no municipalizadas en 11 departamentos de un país, abarcando las regiones de Amazonía, Orinoquía y el Pacífico chocoano. Este proyecto busca mejorar la conectividad en áreas rurales y remotas, lo que puede contribuir al desarrollo económico, educativo y social de estas regiones al facilitar el acceso a información, servicios en línea y oportunidades de comunicación. La iniciativa apunta a reducir la brecha digital y promover la inclusión digital en áreas que históricamente han tenido acceso limitado a la tecnología y la conectividad.</t>
  </si>
  <si>
    <t>Sumatoria de Municipios/ ANM en Operación</t>
  </si>
  <si>
    <t xml:space="preserve">Respecto al proyecto Nacional de Alta Velocidad, de los 47 AMN establecidos en la meta, ha se había entregado 36 y se instaló en el ANM Yavaraté, su zona wifi y dos hogares conectados con tecnología de microonda.
</t>
  </si>
  <si>
    <t>Sobre los municipios restantes, estamos en un proceso de presunto incumplimiento con el contratista ANDIRED.</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</si>
  <si>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</si>
  <si>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de Yabaraté, aunque esta instalado el servicio, se está a la espera de subsanación de frecuencias por parte del Contratista, por tanto, aun no se puede reportar como aprobado</t>
  </si>
  <si>
    <t>Respecto al proyecto Nacional de Alta Velocidad, de los 37 AMN establecidos en la meta, ya se tienen 36 en operación y se instaló en el ANM de Yavaraté, (1 zona wifi y dos hogares conectados) con tecnología de microonda, sin embargo esta instalación aún no está aprobada</t>
  </si>
  <si>
    <t>Con respecto al municipio faltante, aunque esta instalado el servicio, en este momentos el contratista no está realizando o adelantando mas acciones técnicas para aprobarlo, dado que esta en curso un presunto incumplimiento y en el momento las audiencias fueron paradas por parte del tribunal, se espera pronto el reinicio.</t>
  </si>
  <si>
    <t xml:space="preserve">2.1 Dirección de Infraestructura </t>
  </si>
  <si>
    <t>E1-L1-2000</t>
  </si>
  <si>
    <t>Municipios conectados en Operación Proyecto Fibra Óptica</t>
  </si>
  <si>
    <t>stock</t>
  </si>
  <si>
    <t>Este indicador describe un proyecto que busca beneficiar a 788 municipios en Colombia mediante el despliegue de una red de alta velocidad para la prestación de servicios de telecomunicaciones. Esta iniciativa tiene como objetivo principal mejorar la infraestructura de comunicaciones en diversas áreas del país, lo que puede impulsar el desarrollo económico, social y tecnológico. Al proporcionar acceso a una red de alta velocidad, se facilita la conectividad digital, promoviendo así el acceso a servicios en línea, educación a distancia, telemedicina, oportunidades de negocio y otras formas de interacción digital. Este proyecto contribuye a cerrar la brecha digital y a fomentar la inclusión digital en Colombia.</t>
  </si>
  <si>
    <t>Sumatoria de municipios en operación</t>
  </si>
  <si>
    <t xml:space="preserve">Se tienen los 788 municipios instalados y en operación </t>
  </si>
  <si>
    <t>No aplica</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</si>
  <si>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</si>
  <si>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</si>
  <si>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</si>
  <si>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</si>
  <si>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Hogares Conectados a internet fijo en operación</t>
  </si>
  <si>
    <t xml:space="preserve">
Este indicador destaca un proyecto diseñado para promover condiciones de asequibilidad en 87 municipios del país. Esto se logrará mediante la aplicación de tarifas accesibles, manteniendo los precios previamente establecidos, y utilizando un esquema de focalización orientado por el Sistema de Identificación de Beneficiarios (SISBEN IV). El objetivo principal es garantizar que los servicios de telecomunicaciones sean accesibles para todos, especialmente para aquellos en situaciones económicas desfavorables. Este enfoque busca asegurar que incluso las comunidades con recursos limitados puedan acceder a las ventajas de la conectividad digital, promoviendo así la inclusión social y el desarrollo equitativo.</t>
  </si>
  <si>
    <t>Sumatoria de accesos a Internet en Hogares en operación</t>
  </si>
  <si>
    <t>El avance de los hogares conectados a marzo 31 de 2025 representa la suma de los accesos que se lograron con la implementación de los proyectos de Líneas de Fomento I, Líneas de fomento II y Conectividad en entes territoriales Atlántico y Norte de Santander</t>
  </si>
  <si>
    <t>El avance de los hogares conectados a junio 30 de 2025 representa la suma de los accesos que se lograron con la implementación de los proyectos de Líneas de Fomento I, Líneas de fomento II, comunidades de conectividad y entes territoriales (Boyacá, Mompox, Caldas, Atlantico y Nte de Santander)</t>
  </si>
  <si>
    <t>El avance de los hogares conectados a septiembre 30 de 2025 representa la suma de los accesos que se lograron con la implementación de los proyectos de Líneas de Fomento I, Líneas de fomento II, comunidades de conectividad,conectividad para cambiar vidas y entes territoriales (Boyacá, Mompox, Pueblos Palafitos, Caldas, Vaupes, Valle del Cauca, Atlántico y Nte. Santander)</t>
  </si>
  <si>
    <t>E1-L1-3000</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</si>
  <si>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</si>
  <si>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</si>
  <si>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</si>
  <si>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</si>
  <si>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</si>
  <si>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 xml:space="preserve">
El indicador describe un proyecto cuyo propósito es promover la inclusión digital en zonas rurales ofreciendo acceso público a Internet en 14,057 centros poblados distribuidos en los 32 departamentos del país. Esta iniciativa busca cerrar la brecha digital proporcionando a las comunidades rurales herramientas para acceder a la información, educación en línea, servicios gubernamentales y oportunidades económicas disponibles en el mundo digital. Al dotar a estas áreas con acceso a Internet, se busca fomentar el desarrollo socioeconómico y mejorar la calidad de vida de quienes residen en zonas rurales, contribuyendo así a una mayor equidad y desarrollo nacional.</t>
  </si>
  <si>
    <t>Sumatoria de Centros digitales rurales y Zonas digitales urbanas en operación</t>
  </si>
  <si>
    <t xml:space="preserve">
El avance reportado de 13.477 centros corresponde a 7468 de la Región A, con cumplimiento de requisitos y en operación. Así mismo, para la Región B se tienen 6009 centros digitales que se encuentran en operación y los 580 restantes. </t>
  </si>
  <si>
    <t xml:space="preserve"> De los 580 centros restantes 570 se encuentran en etapa de instalación y puesta servicio, los 10 restantes se encuentran en planeación. </t>
  </si>
  <si>
    <t>Avance centros: 13980
A la fecha, la ejecución del proyecto en la Región A presenta un avance del 100% con 7.468 Centros Digitales en Operación.
Al corte de junio, la ejecución del proyecto en la Región B es de 6.512 Centros Digitales en Operación</t>
  </si>
  <si>
    <t>77 Centros digitales de la región B, se encuentran en fase de Instalación y Puesta en Servicio, con posterior entrada en operación, una vez sean aprobados por la interventoría.</t>
  </si>
  <si>
    <t>Avance centros: 14057
En la Región A presenta un avance del 100% de los Centros Digitales en Operación  7468
 en la Región B, se presenta un avance del 100% de centros instalados en la linea base establecida al inicio del contrato. 6589</t>
  </si>
  <si>
    <t>E1-L1-4000</t>
  </si>
  <si>
    <t>Zonas de acceso público a internet</t>
  </si>
  <si>
    <t>Soluciones de acceso comunitario a internet</t>
  </si>
  <si>
    <t>El indicador abarca tres proyectos: Zonas Comunitarias para la Paz, Centros de Conectividad y Centros Integrales de Servicios Digitales. Estos proyectos tienen como objetivo facilitar el acceso a servicios digitales en comunidades diversas. Las Zonas Comunitarias para la Paz buscan promover la paz y la reconciliación al proporcionar espacios donde las comunidades pueden acceder a servicios digitales y participar en actividades comunitarias. Los Centros de Conectividad buscan mejorar la conectividad proporcionando acceso a Internet en áreas remotas o desatendidas. Por último, los Centros Integrales de Servicios Digitales ofrecen una amplia gama de servicios digitales, como capacitación en tecnología, acceso a Internet y asistencia en trámites gubernamentales, con el objetivo de promover la inclusión digital y el desarrollo comunitario. Estos proyectos combinados buscan impulsar el acceso equitativo a la tecnología y los servicios digitales en diversas comunidades.</t>
  </si>
  <si>
    <t xml:space="preserve">Soluciones de acceso comunitario en operación </t>
  </si>
  <si>
    <t xml:space="preserve">Del proyecto de Centros Digitales se tienen 13.477 en operación y 1.211 Zonas Comunitarias para la Paz en operación. </t>
  </si>
  <si>
    <t>Con respecto a las 1.211 Instituciones educativas en fase de operación a la fecha. Durante el mes de marzo la interventoría efectúo visitas de verificación a 21 nuevas sedes educativas cuyas instalaciones fueron aprobadas e iniciaran operación el 01 de abril. Con respeto a las 22 instituciones educativas cuya instalación se encontraba rezagada en el departamento de Arauca por eventos de fuerza mayor, se está avanzando de acuerdo con el cronograma propuesto por el contratista, se tienen ya instaladas 11 las cuales están en proceso de verificación por parte del interventor. Se espera que las 1262 ZCP que conforman el proyecto se encuentren completamente operativas el 01 de mayo.</t>
  </si>
  <si>
    <t>Al corte se tienen 1363 accesos comunitarios, correspondientes a ZCP, entes territoriales y Centros IA.</t>
  </si>
  <si>
    <t>Sobre los acceso pendientes, se está trabajando en la instalacion y aprobación, sobre ZCP ya se cuenta con los 1262 Accesos aprobados, 1 centro IA y 100 zonas en entes territoriales.</t>
  </si>
  <si>
    <t>Al corte se tienen 1455 accesos comunitarios, correspondientes a: ZCP, entes territoriales incluyendo catatumbo y 1 Centros IA, adicionalmente 14057 centros digitales</t>
  </si>
  <si>
    <t xml:space="preserve">1.090 puntos de conectividad </t>
  </si>
  <si>
    <t>cumplido en la vigencia 2023</t>
  </si>
  <si>
    <t>meta cumplida vigencia 2023</t>
  </si>
  <si>
    <t>cumplido</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</si>
  <si>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</si>
  <si>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</si>
  <si>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</si>
  <si>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</si>
  <si>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</si>
  <si>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</si>
  <si>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NA</t>
  </si>
  <si>
    <t>Los recursos en rezago por ejecutar, correspondiente a: $94,410,622,168, fueron ejecutados asi: $86.341.491,927 se ejecutaron mediante una reserva por falta de PAC, ya desembolsada, y los recursos restantes correspondientes a $8.069.130.241 fueron reintegrados al FUTIC, debido a ahorros en el proceso de contratación. Para una ejecución del 100% de los recursos en rezago 2024</t>
  </si>
  <si>
    <t>El convenio se prorrogó a 30 de junio de 2025, y ya cuenta con la ejecucion al 100% de todos los recursos.</t>
  </si>
  <si>
    <t>Ya se cuenta con la ejecución del 100% de los recursos en rezago 2024</t>
  </si>
  <si>
    <t>El convenio 1309 de 2014, ya cuenta con la ejecución del 100% de los recursos en rezago 2024 y se encuentra en liquidación.</t>
  </si>
  <si>
    <t>E1-L3-1000</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</si>
  <si>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</si>
  <si>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</si>
  <si>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</si>
  <si>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</si>
  <si>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</si>
  <si>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</si>
  <si>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</si>
  <si>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 xml:space="preserve">ESTUDIANTES
BENEFICIADOS
EN PENSAMIENTO
COMPUTACIONAL </t>
  </si>
  <si>
    <t>Desde este indicador se busca realizar la formación a docentes en Pensamiento Computacional, con el fin de implementar un modelo de eudcación en cascada, a través del cual dichos docentes formados utilizarán las herramientoas adquitridas en sus aulas y se logrará el beneficio de 896.000 estudiantes en Pensamiento Computacional durante el periodo de implementación.</t>
  </si>
  <si>
    <t>Sumatoria del número de estudiantes beneficiados en pensamiento computacional.</t>
  </si>
  <si>
    <t>Se avanzó en la diagramación y corrección de estilo de las guías pedagógicas para la enseñanza de pensamiento computacional en los grados de transición,1,2,5,8,9,10 y 11. Se llevó a cabo la primera ronda de talleres de formación presencial a los pares expertos de los nodos y se seleccionaron las primeras 331 sedes de transferencia que conformarán la red de experticia colaborativa de los nodos durante el año 2025. Se avanzó en los talleres de formación de la 2 cohorte de docentes rurales del caribe y la primera cohorte de docentes rurales del pacífico, en donde se entregaron170 kits del juego Biobots para su implementación en aula.</t>
  </si>
  <si>
    <t>Se seleccionaron 451 recursos pedagógicos de 196 docentes para el banco digital. Se realizaron 4 visitas, 88 talleres presenciales, 11.268 mentorías, 605 encuentros colaborativos y se formaron 318 docentes rurales con entrega de kits Biobots. Avanza convocatoria Andina-Orinoquía-Insular.</t>
  </si>
  <si>
    <t>Se seleccionaron 451 recursos pedagógicos elaborados por 196 docentes que conformarán el banco digital de recursos para la enseñanza del pensamiento computacional a nivel nacional, se realizaron 4 visitas de observación sobre implementación de las guías en los nodos. Se han realizado 45 talleres presenciales correspondientes a la primera jornada de formación presencial con pares expertos y 43 talleres correspondientes a la segunda jornada, se han desarrollado 11.268 mentorías, se han llevado a cabo 419 encuentros colaborativos correspondientes a la primera ronda de formación y 186 encuentros colaborativos de la segunda. se han formado 318 docentes de escuelas rurales correspondientes a las cohortes de formación caribe II, Pacífico I, pacífico II y Amazonía, entregando 318 kits del juego Biobots para su implementación en aula, se avanzó en la construcción del documento de términos y condiciones que se usará para la convocatoría de la cohorte de formación región Andina, Orinoquía e Insular</t>
  </si>
  <si>
    <t>Dirección de Apropiación</t>
  </si>
  <si>
    <t>E1-L3-3000</t>
  </si>
  <si>
    <t>Formaciones en habilidades digitales</t>
  </si>
  <si>
    <t>Describe el número de formaciones que se realizan a través de la oferta de programas de formación de la Dirección de Apropiación de TIC</t>
  </si>
  <si>
    <t>Sumatoria de formaciones finalizadas en habilidades digitales</t>
  </si>
  <si>
    <t>Se inició y se continúa en la etapa precontractual. Desde la DATIC se adelantó el proceso de cotización en el que se recibieron cotizaciones por parte de algunas universidades públicas, lo que abre las puertas para la posibilidad de estructurar un contrato interadministrativo. Se confirma que se emitió el CDP para el programa.</t>
  </si>
  <si>
    <t>Se llevó a cabo la apertura del programa Ciberpaz Formaciones, en el marco del Convenio No. 1423-2025. Este lanzamiento habilitó el proceso de inscripciones,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</si>
  <si>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Se llevó a cabo la apertura del programa Ciberpaz Formaciones, en el marco del Convenio No. 1423-2025. Este lanzamiento habilitó el proceso de inscripciones, disponible a través de la página oficial de la Universidad de Pamplona: https://www.unipamplona.edu.co/ciberpaz/, donde se ofrecen programas de formación como Inteligencia Artificial para la empleabilidad, Inteligencia Artificial para docentes, Inteligencia Artificial para el empoderamiento femenino, entre otros, cada uno con una duración de 48 horas. se han realizado un total de 815 formados en IA para mujeres, docentes, para la empleabilidad y la productividad entre otros</t>
  </si>
  <si>
    <t>Comunicaciones relevadas entre personas sordas y oyentes a través del servicio del
Centro de Relevo</t>
  </si>
  <si>
    <t>Capacidad</t>
  </si>
  <si>
    <t>Describe el número de comunicaciones que se relevan entre personas sordas y oyentes a través del servicio Centro de Relevo</t>
  </si>
  <si>
    <t>Sumatoria de comunicaciones relevadas entre personas sordas y oyentes.</t>
  </si>
  <si>
    <t>Durante este periodo se finalizó la consolidación de los documentos contractuales, se realizó un evento de cotización en SECOP II y se recibió la propuesta técnica de un proveedor.</t>
  </si>
  <si>
    <t>Desde el 4 de septiembre se han realizado 455 llamadas. El 44 % en Bogotá, 15 % en Cundinamarca y 12 % en Huila. Se han efectuado comunicaciones por demanda. El servicio de llamadas está disponible en: https://signosenred.gov.co/home con un acumulado total de 3.217.749</t>
  </si>
  <si>
    <t>Desde el 4 de septiembre se han realizado un total de 455 llamadas a través del servicio de atención telefónica, fortaleciendo la comunicación inclusiva entre personas sordas y oyentes. Estas acciones han permitido garantizar un acceso efectivo y oportuno a la información y a los servicios institucionales. Las llamadas se han desarrollado principalmente bajo la modalidad de comunicación por demanda, respondiendo directamente a las necesidades de las personas usuarias. Del total de comunicaciones relevadas, el 44 % corresponde a Bogotá, el 15 % a Cundinamarca y el 12 % a Huila, reflejando un avance significativo en la cobertura y uso del servicio en distintas regiones del país. Este indicador evidencia el impacto positivo del Centro de Relevo en la reducción de barreras comunicativas y en el fortalecimiento de los canales de atención accesibles. Para conocer más sobre el servicio, con un total de acumulado de 3.217.749</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</si>
  <si>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</si>
  <si>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</si>
  <si>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</si>
  <si>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</si>
  <si>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</si>
  <si>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</si>
  <si>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</si>
  <si>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</si>
  <si>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</si>
  <si>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</si>
  <si>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 xml:space="preserve">El Índice de Gobierno Digital en entidades del orden nacional es una medida del nivel de implementación de los lineamientos de la Política de Gobierno Digital, que permite identificar buenas prácticas, oportunidades de mejora y estrategias focalizadas de acompañamiento. </t>
  </si>
  <si>
    <t>P_nacion=(1/N) ∑_P_n   Donde, P_nacion: Índice de gobierno digital entidades del orden nacional N: Número de entidades de orden nacional evaluadas P_n: Índice de gobierno digital de la entidad n</t>
  </si>
  <si>
    <t>la primera fecha de medición se encuentra como avance despues del 1er Semestre 2025</t>
  </si>
  <si>
    <t>No se presenta retraso, la primera fecha de medición se encuentra como avance despues del 1er Semestre 2025</t>
  </si>
  <si>
    <t>Durante el período se revisaron y  se validaron variables y reglas de los índices de Gobierno Digital, se gestionaron correos Para aprobar las validaciones y se revisaron los enlaces a las herramientas de apoyo con el DAFP para tratar incidencias, y se actualizó la matriz anual de recomendaciones.</t>
  </si>
  <si>
    <t>Durante el trimestre, la Dirección de Gobierno Digital avanzó en la divulgación del IGD mediante socializaciones internas, publicación del tablero interactivo y coordinación de la estrategia regional de comunicaciones. Además, participó en la revisión técnica de la propuesta de actualización del MIPG y presentó al Consejo de Desempeño Institucional conceptos clave sobre la articulación de la política de Gobierno Digital en la nueva dimensión Estado Abierto.</t>
  </si>
  <si>
    <t>No se presenta retraso en la ejecución; los indicadores mencionados han mostrado avances concretos después del primer semestre de 2025. Sin embargo, el resultado consolidado se reflejará en la vigencia 2026, dado que el reporte FURAG se realiza con periodicidad anual.</t>
  </si>
  <si>
    <t>Dirección Gobierno Digital</t>
  </si>
  <si>
    <t>E1-L2-1000</t>
  </si>
  <si>
    <t>Entidades Publicas del orden territorial transformadas digitalmente</t>
  </si>
  <si>
    <t xml:space="preserve">Índice de gobierno digital en entidades del Orden Territorial </t>
  </si>
  <si>
    <t xml:space="preserve">El Índice de Gobierno Digital en entidades del orden territorial es una medida del nivel de implementación de los lineamientos de la Política de Gobierno Digital, que permite identificar buenas prácticas, oportunidades de mejora y estrategias focalizadas de acompañamiento. </t>
  </si>
  <si>
    <t>P_territorial=(1/N) ∑_P_n   Donde, P_territorial: Índice de gobierno digital entidades del orden territorial N: Número de entidades de orden territorial evaluadas P_n: Índice de gobierno digital de la entidad n</t>
  </si>
  <si>
    <t>Durante el trimestre, la Dirección de Gobierno Digital realizó socializaciones internas del IGD, publicó el tablero interactivo y entregó insumos para la estrategia regional de comunicaciones. Se aplicó la prueba piloto del cuestionario reducido a 630 entidades territoriales, identificando riesgos que respaldan mantener el instrumento completo. Además, en el Comité Técnico Relación Estado-Ciudadano, se definió que la Política de Gobierno Digital no incluirá criterios diferenciales en el FURAG, conforme a lineamientos técnicos y al Decreto 767 de 2022.</t>
  </si>
  <si>
    <t>Participantes en
los espacios de
transferencia de
conocimientoo</t>
  </si>
  <si>
    <t xml:space="preserve"> Número de participantes en espacios de transferencia de conocimiento para la generación de competencias digitales </t>
  </si>
  <si>
    <t>Conteo de servidores publicos de entidades de orden nacional y territorial que participan en los espacios de transferencia de conocimiento ejecutados durante la vigencia</t>
  </si>
  <si>
    <t>Servidores públicos que representan entidades del orden nacional y territorial que participan en los espacios de formación para la generación de competencias que fortalezcan la apropiación de la politica de gobierno digital / entidades de la rama ejecutiva del orden nacional que reportan en FURAG</t>
  </si>
  <si>
    <t>Al corte del mes de marzo, se reporta un avance significativo de 832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</si>
  <si>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primer trimestre (1T), ya que todas las actividades se desarrollaron conforme al cronograma establecido. La planificación y ejecución han permitido el cumplimiento de los plazos previstos.</t>
  </si>
  <si>
    <t>Al corte del mes de junio- segundo trimestre, se reporta un avance significativo de 3727, acumulado un total de 4559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</si>
  <si>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segundo trimestre (2T), ya que todas las actividades se desarrollaron conforme al cronograma establecido. La planificación y ejecución han permitido el cumplimiento de los plazos previstos.</t>
  </si>
  <si>
    <t>Al corte al tercer trimestre, se reporta un avance significativo de 5405 personas certificadas en los 19 cursos ofrecidos a través de la estrategia TalentoGovTech, liderada por la Dirección de Gobierno Digital. Este resultado refleja el compromiso con el fortalecimiento de las competencias digitales en el ámbito gubernamental y evidencia el impacto positivo de la estrategia en la formación y capacitación de talento para afrontar los retos de la transformación digital</t>
  </si>
  <si>
    <t>No se registraron retrasos en el tercer trimestre (3T), ya que todas las actividades se desarrollaron conforme al cronograma establecido. La planificación y ejecución han permitido el cumplimiento de los plazos previstos.</t>
  </si>
  <si>
    <t>Entidades del orden nacional y territorial que aperturen, actualicen o usen los datos abiertos</t>
  </si>
  <si>
    <t xml:space="preserve">Este indicador contabiliza el número de entidades  del orden nacional y territorial que aperturen, actualicen o usen al menos una vez en el año los datos abiertos en el portal Nacional de datos abiertos (datos.gov.co) en el período de referencia. </t>
  </si>
  <si>
    <t xml:space="preserve">Sumatoria de entidades del orden nacional y territorial que aperturen, actualicen o usen los datos abiertos en el portal Nacional de datos abiertos datos.gov.co. </t>
  </si>
  <si>
    <t>Se registra un progreso del 26%, equivalente a 206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</si>
  <si>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45%, equivalente a 364 de las 800 entidades del orden nacional y territorial que han abierto, actualizado o implementado el uso de datos abiertos. Este avance refleja el esfuerzo continuo por promover la transparencia y el acceso a la información pública, alineado con los objetivos establecidos en la estrategia de datos abiertos.</t>
  </si>
  <si>
    <t>Se registra un progreso del 81%, con 648 de las 800 entidades del orden nacional y territorial que han abierto, actualizado o implementado el uso de datos abiertos. Este resultado evidencia un avance significativo en la adopción de prácticas de apertura de datos, reflejando el compromiso institucional con la transparencia, la rendición de cuentas y el acceso a la información pública. Asimismo, este desempeño está alineado con los objetivos trazados en la Estrategia Nacional de Datos Abiertos, consolidando un entorno propicio para el aprovechamiento de los datos en beneficio de la ciudadanía, la innovación y la toma de decisiones informadas.</t>
  </si>
  <si>
    <t>Durante el tercer trimestre (3T), no se presentaron retrasos, ya que todas las actividades se desarrollaron conforme al cronograma establecido. La adecuada planificación y ejecución permitieron el cumplimiento oportuno de los plazos, garantizando el desarrollo eficiente de las acciones programadas.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</si>
  <si>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</si>
  <si>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</si>
  <si>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</si>
  <si>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</si>
  <si>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</si>
  <si>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</si>
  <si>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$ 245.485.790.812</t>
  </si>
  <si>
    <t xml:space="preserve">
Fortalecimiento de la Industria TI Nacional/Fortalecimiento de la Economía Digital a nivel Nacional
</t>
  </si>
  <si>
    <t>Programa de formación en habilidades digitales</t>
  </si>
  <si>
    <t>Formaciones finalizadas en habilidades digitales</t>
  </si>
  <si>
    <t>Este indicador mide las formaciones finalizadas en habilidades digitales y seguridad digital, dirigidas a toda la población colombiana con énfasis en grupos poblacionales priorizados.</t>
  </si>
  <si>
    <t>SENATIC: Se avanzó en la validación de personas certificadas para el desembolso, por lo que se mantiene la cifra de las 34.380 personas certificadas.
TALENTO TECH: Durante el periodo de corte se avanzó con el proceso de firmas para la modalidad de selección abreviada (FTIC-SAPMC-001-2025) de la Región 7 Lote 2 y Región 8 Lote 1 y 2,  al cual se presentaron 19 oferentes los cuales estan en etapa de evaluación. Asi mismo, en el periodo señalado de la vigencia 2025 se certificaron 10.056 personas en habilidades digitales, lo que da un consolidado final de 41.708 personas certificadas en habilidades digitales.
SOCIEDAD DIGITAL: Se definió plan de acción 2025 con cada uno de los aliados, se aprobó un nuevo enfoque del programa por ciclos de inscripciones (dos al año), se articuló con equipos de los aliados TEC una nueva oferta de formación con +50 cursos. Adicionalmente, se definió y aprobó el evento de lanzamiento de convocatoria: AvanzaTEC FEST junto a los 13 aliados tecnológicos, en un espacio académico y de formación en la U Santo Tomás. Por ultmo, se solicitaron ajustes página web con nueva oferta de formación 2025 para lanzamiento.
GENERACION TIC: El proyecto ya alcanzó sus metas proyectadas. Estuvo en ejecución hasta el 30 de julio. Se encuentra en etapa de cierre. Continúa el proceso de liquidación.</t>
  </si>
  <si>
    <r>
      <rPr>
        <b/>
        <sz val="16"/>
        <rFont val="Arial Narrow"/>
        <family val="2"/>
      </rPr>
      <t>Durante el segundo semestre del año, se adelantaron las siguientes acciones:
SENATIC:</t>
    </r>
    <r>
      <rPr>
        <sz val="16"/>
        <rFont val="Arial Narrow"/>
        <family val="2"/>
      </rPr>
      <t xml:space="preserve"> En el periodo de reporte se certificaron 29.385 personas en cursos cortos, para un total acumulado de 132.291 personas en el cuatrienio entre cursos cortos y cursos con articulación con la media. Así mismo, se avanzó en la formación de la cohorte 1, la cual cerro en 2024, con 33.040 estudiantes matriculados y a la fecha. Frente a la cohorte II, se cuenta con una matrícula informada de 38.415 estudiantes que al periodo de corte de junio de 2025 se encuentran también en formación y culminando el proceso de matrícula en la plataforma Sofía Plus. El avance en la matrícula para esta cohorte asciende a 26519 estudiantes, es decir el 69 % de la población de la cohorte II. De igual manera, en el mes de junio el SENA recibió a satisfacción el 100% de los programas del componente de Diseño Curricular (Nuevos programas) enviados por OIT, con esta entrega, se legaliza al 100% el componente mencionado, requerido para le legalización del tercer desembolso. Por último, en la línea 3: Formación de formadores, se llevó a cabo la legalización de 43 certificaciones, cumpliendo de esta manera, con la legalización de 500 certificados, correspondiente al 100% del tercer desembolso. Desde la supervisión se implementó una estrategia para continuar con las validaciones y recopilación de anexos de hojas de vida.
</t>
    </r>
    <r>
      <rPr>
        <b/>
        <sz val="16"/>
        <rFont val="Arial Narrow"/>
        <family val="2"/>
      </rPr>
      <t>GENERACION TIC:</t>
    </r>
    <r>
      <rPr>
        <sz val="16"/>
        <rFont val="Arial Narrow"/>
        <family val="2"/>
      </rPr>
      <t xml:space="preserve"> El proyecto estuvo en ejecución hasta el 30 de julio y alcanzó sus metas proyectadas. Sin embargo, en el proceso de liquidación, se confirmó una sobrejecución, en lo que se identificó 11.457 personas certificadas.
</t>
    </r>
    <r>
      <rPr>
        <b/>
        <sz val="16"/>
        <rFont val="Arial Narrow"/>
        <family val="2"/>
      </rPr>
      <t>TALENTO TECH:</t>
    </r>
    <r>
      <rPr>
        <sz val="16"/>
        <rFont val="Arial Narrow"/>
        <family val="2"/>
      </rPr>
      <t xml:space="preserve"> En el periodo de reporte se certificaron 9271 personas en habilidades digitales, consolidando un total de 50.979 personas certificadas en habilidades digitales en el cuatrienio. Así mismo, se avanzó con el proceso de firmas para la modalidad de selección abreviada (FTIC-SAPMC-001-2025) de la Región 7 Lote 2 y Región 8 Lote 1 y 2, al cual se presentaron 19 oferentes los cuales están en etapa de evaluación. 
</t>
    </r>
    <r>
      <rPr>
        <b/>
        <sz val="16"/>
        <rFont val="Arial Narrow"/>
        <family val="2"/>
      </rPr>
      <t>SOCIEDAD DIGITAL</t>
    </r>
    <r>
      <rPr>
        <sz val="16"/>
        <rFont val="Arial Narrow"/>
        <family val="2"/>
      </rPr>
      <t>: Durante el mes de reporte, se certificaron 9008 personas en formaciones enmarcadas en el proyecto AvanzaTEC. Con ello, se alcanza un total acumulado de 44.530 desde el inicio del programa. Se ejecutaron sesiones virtuales a nivel nacional con masterclass certificadas (+10 sesiones). A cierre de convocatoria se lograron 135.799 inscritos. Se lograron a la fecha gestión de incentivos con los siguientes aliados:  Books &amp; Books confriman 200 becas B1 a beneficiarios  + 50 B1+ (para quienes culminaron cohorte anterior) + 100 A1 y A2 y 100 para examen clasificatorio a MinTIC. Becas con Eidos-Microsoft- Curso de GenIA y marketing digital: 4.368 inscritos y aprobados 3.000 más a la fecha. 10.000 Becas en IA, ciberseguridad y análisis de datos con Google que se lanzaron a nivel nacional el pasado 4 de junio. Tienda Nube se lograron 4 talleres virtuales para emprendedores beneficiarios del programa.</t>
    </r>
  </si>
  <si>
    <r>
      <rPr>
        <b/>
        <sz val="16"/>
        <rFont val="Arial Narrow"/>
        <family val="2"/>
      </rPr>
      <t>Durante el tercer trimestre del año, se adelantaron las siguientes acciones:</t>
    </r>
    <r>
      <rPr>
        <sz val="16"/>
        <rFont val="Arial Narrow"/>
        <family val="2"/>
      </rPr>
      <t xml:space="preserve">
</t>
    </r>
    <r>
      <rPr>
        <b/>
        <sz val="16"/>
        <rFont val="Arial Narrow"/>
        <family val="2"/>
      </rPr>
      <t>SENATEC</t>
    </r>
    <r>
      <rPr>
        <sz val="16"/>
        <rFont val="Arial Narrow"/>
        <family val="2"/>
      </rPr>
      <t xml:space="preserve">: En el marco de las acciones de seguimiento al componente de articulación con la media técnica, durante este trimestre se reportan las cohortes 1 y 2 planeadas para este componente del proyecto en ejecución. Este proceso se viene desarrollando en 28 departamentos, 335 municipios y 1118 instituciones educativas. La cohorte I se encuentra ejecutando el proceso conocido como etapa productiva y la cohorte II la etapa lectiva. En cuanto al seguimiento efectuado desde el Mintic, se avanzó sustancialmente en el desarrollo de la fase II de visitas de seguimiento dirigida a la etapa productiva de la cohorte I. En este proceso se logró la realización de 91 visitas a igual numero de instituciones educativas presentes en 25 de las 28 entidades territoriales vinculadas al programa. En estas visitas se han   analizado 547 proyectos de 240 fichas (cursos) cuyos avances fueron presentados por los aprendices. Para el mes de septiembre se realiazó la legalización del rezago correspondiente al mes de julio de 2025, así mismo se esta a la espera de la legalización del quinto desembolso correspondiente al 80% para de esa manera desembolsar el sexto pago.  
</t>
    </r>
    <r>
      <rPr>
        <b/>
        <sz val="16"/>
        <rFont val="Arial Narrow"/>
        <family val="2"/>
      </rPr>
      <t>AVANZATEC:</t>
    </r>
    <r>
      <rPr>
        <sz val="16"/>
        <rFont val="Arial Narrow"/>
        <family val="2"/>
      </rPr>
      <t xml:space="preserve"> Se realizó el lanzamiento del ciclo 2 de inscripciones a nivel nacional a la fecha hemos visitado 8 ciudades y llevado a cabo el lanzamiento nacional 	por 	redes sociales. Se ejecutaron masterclass con sesiones virtuales (1 sesión) a nivel nacional con masterclass certificadas y presenciales (7 sesiones). Completando 57 masterclass en lo corrido del año. Adicionalmente, se han realizado reuniones estratégicas virtuales con aliados en territorio para apoyo en divulgación en la Alcaldía de Itagüí, Gobernación de Archipiélago de San Andrés, Universidad De Cartagena, Alcaldía Dorada Caldas, Sena Antioquia, Fenalco del Sinú. Adicionalmente realizamos gestiones importantes para divulgación e incentivos a nivel nacional. 
Se ejecutó el Plan mentores con Cisco realizando sesión en vivo de motivación para la convocatoria. La empresa Telefónica rifó dos tablets a beneficiarios y se está gestionando comunicación en medios digitales. EDG-Cisco se están finalizando los TyC para lanzar incentivo de vouchers internacionales gratis para beneficiarios. Frente a la plataforma empleabilidad THT se ejecutó masterclass junto al aliado para contar con más beneficiarios en plataforma. Oracle otorgará vouchers a certificados en cursos 2024 y 2025. Aliados Divulgación. 
</t>
    </r>
    <r>
      <rPr>
        <b/>
        <sz val="16"/>
        <rFont val="Arial Narrow"/>
        <family val="2"/>
      </rPr>
      <t>TALENTO TECH:</t>
    </r>
    <r>
      <rPr>
        <sz val="16"/>
        <rFont val="Arial Narrow"/>
        <family val="2"/>
      </rPr>
      <t xml:space="preserve"> En este periodo se llevó a cabo el seguimiento en la formación de personas en habilidades digitales, y conforme a los términos establecidos en los documentos contractuales para la ejecución, SCAIPROYEKTA 	SAS 	BIC 	ha cumplido 	con lo dispuesto en la cláusulas segunda y quinta del contrato, así como en el numeral 7 del anexo técnico. El seguimiento del proyecto Talento Tech se llevó a cabo con la realización de reuniones y revisión de ejecución y avances de los componentes que hace parte de este proyecto. Teniendo así la información y los entregables que demuestran el buen desarrollo del proyecto. 
Se adelantaron las acciones de verificación a la formación académica a través de las sesiones virtuales y visitas presenciales realizadas a los contratistas de formación de acuerdo con el cronograma de formación establecido por cada operador.
La interventoría ha venido adelantando seguimientos semanales y mensuales con los contratos 1512, 1513, 1514, 1515, 1516, 1517, 1518, 2126, 2127 del 2024, y los contratos 1107 y 1012 del 2025, en las cuales se valida el cumplimiento y condiciones contractuales, así mismo, ha informado a la supervisión sobre situaciones que presentan los contratos para el cumplimiento de sus obligaciones contractuales, e incluso a emitido oficios donde expone inquietudes respecto a la ejecución acorde al anexo técnico y al contrato. 
</t>
    </r>
    <r>
      <rPr>
        <b/>
        <sz val="16"/>
        <rFont val="Arial Narrow"/>
        <family val="2"/>
      </rPr>
      <t>GENERACIÓN TIC:</t>
    </r>
    <r>
      <rPr>
        <sz val="16"/>
        <rFont val="Arial Narrow"/>
        <family val="2"/>
      </rPr>
      <t xml:space="preserve"> El proyecto ya alcanzó sus metas proyectadas. Estuvo en ejecución hasta el 30 de julio. Se encuentra en etapa de cierre. Continúa el proceso de liquidación. 
</t>
    </r>
    <r>
      <rPr>
        <b/>
        <sz val="16"/>
        <rFont val="Arial Narrow"/>
        <family val="2"/>
      </rPr>
      <t>SOCIAL TECH:</t>
    </r>
    <r>
      <rPr>
        <sz val="16"/>
        <rFont val="Arial Narrow"/>
        <family val="2"/>
      </rPr>
      <t xml:space="preserve"> Este proyecto inicio en el mes de agosto y en este momento cuenta con más de 5mil personas inscritas. La plataforma de formación cuenta con los contenidos para los cinco cursos. Se han contratado 30 conferencistas para las charlas Tech y se cuenta con 28 formadores contratados para las sesiones sincrónicas
Se ha gestionado alianza con Coomeva y se enviaron 27k correos de invitación a inscribirse.
</t>
    </r>
  </si>
  <si>
    <t>Dirección de Economia Digital</t>
  </si>
  <si>
    <t>E1-L3-5000</t>
  </si>
  <si>
    <t>Internet Seguro y Responsable</t>
  </si>
  <si>
    <t>Brindar herramientas para
promover el Uso Seguro y
Responsable de las TIC, con
el fin de prevenir los riesgos
y delitos en Internet.</t>
  </si>
  <si>
    <t>Personas sensibilizadas</t>
  </si>
  <si>
    <t>Personas sensibilizadas en el Uso Seguro y Responsable de las TIC</t>
  </si>
  <si>
    <t>Describe el número personas que se sensibilizan a través de la oferta del programa de sensibilización que ofrece la Dirección de Apropiación de TIC</t>
  </si>
  <si>
    <t>Sumatoria de personas sensibilizadas en el Uso Seguro y Responsable de las TIC</t>
  </si>
  <si>
    <t>Se inició y se continúa en la etapa precontractual. Se han realizado ajustes en el estudio previo, anexo técnico y estudio del sector de acuerdo con los requerimientos del FUTIC y la subdirección de contratación. Adicionalmente, se confirma que se realizó la emisión del CDP.</t>
  </si>
  <si>
    <t>Entre julio y septiembre se avanzó con 479.881 sensibilizaciones sobre el uso seguro y responsable de las TIC, impactando territorios de la Colombia profunda como La Guajira, el Pacífico, Cundinamarca, Norte de Santander y Cauca. con un acumulado de 753.988</t>
  </si>
  <si>
    <t>Entre julio y septiembre se logró un avance de 479.881 sensibilizaciones sobre el uso seguro y responsable de las TIC, impactando territorios de la Colombia profunda como La Guajira, el Pacífico, Cundinamarca, Norte de Santander y Cauca. Del total, el 9% corresponde a acciones en La Guajira, el 8% en Valle del Cauca y el 5% en Norte de Santander. Hemos llegado a cerca de 160 mil mujeres, así como a personas con discapacidad, víctimas del conflicto armado y comunidades campesinas, promoviendo el acceso incluyente y consciente a las tecnologías. Las sensibilizaciones se han desarrollado tanto de forma presencial como virtual, abordando temáticas clave como noticias falsas y desinformación, inteligencia artificial en perspectiva, tecnologías abiertas y de libre acceso, TIC en la crianza, entre otros temas relevantes para fortalecer las competencias digitales y promover un uso ético y crítico de las tecnologías en todo el país. Con un acumulado de 753.988  sensibilizaciones.</t>
  </si>
  <si>
    <t>E1-L3-4000</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</si>
  <si>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</si>
  <si>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</si>
  <si>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</si>
  <si>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</si>
  <si>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</si>
  <si>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</si>
  <si>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</si>
  <si>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 xml:space="preserve"> incidentes de Seguridad digital atendidos a traves de los canales de atencion   del ColCERT</t>
  </si>
  <si>
    <t>A través de este indicador se busca determinar el estado de la seguridad digital de las entidades públicas y privadas mediante la cantidad de los incidentes de seguridad digital reportados y a su vez,  la atención y  gestión del GIT de COLCERT.</t>
  </si>
  <si>
    <t>Gestión de los incidentes reportados sobre los incidentes trámitados por el GIT de COLCERT</t>
  </si>
  <si>
    <t>Durante este periodo se han atendido y gestionado el 100% de los incidentes de seguridad digital reportados al ColCERT.</t>
  </si>
  <si>
    <t>Las actividades se han desarrollado según el tiempo previsto</t>
  </si>
  <si>
    <t>Durante el presente periodo se han atendido y gestionado el 100% de los incidentes de seguridad digital reportados al ColCERT</t>
  </si>
  <si>
    <t>Durante este periodo se han atendido y gestionado el 100% de los incidentes de seguridad digital reportados al ColCERT</t>
  </si>
  <si>
    <t>GIT COLCERT</t>
  </si>
  <si>
    <t>E1-L2-3000</t>
  </si>
  <si>
    <t>Servicio de información implementado</t>
  </si>
  <si>
    <t>Número de plataformas o sistemas de información disponibles para la seguridad digital del Estado</t>
  </si>
  <si>
    <t xml:space="preserve">Este indicador permite establecer el número de plataformas  o sistemas de información disponibles para la seguridad del Estado. </t>
  </si>
  <si>
    <t>Unidades adquiridas</t>
  </si>
  <si>
    <t>Durante el presente periodo se estructuro el proceso contractual a traves del cual se espera implementar las herramientas y el sistema de información disponible para la seguridad del estado.</t>
  </si>
  <si>
    <t xml:space="preserve">El contrato que incluye la implementación de las herramientas y el sistema de información para la seguridad del estado se firmó el 27 de junio </t>
  </si>
  <si>
    <t>En este periodo se han obtenido los licenciamientos requeridos así como se ha garantizado toda la operación que conlleva a efectuar el sistema de información para la seguridad del estado.</t>
  </si>
  <si>
    <t>Documentos de evaluación</t>
  </si>
  <si>
    <t>Documentos desarrollados como habilitadores en la implementación de la Política de Seguridad Digital</t>
  </si>
  <si>
    <t>Mediante el presente indicador se busca generar documentos que sirvan como habilitadores de la politica de seguridad digital en cumplimiento del decreto 338 de 2022.</t>
  </si>
  <si>
    <t>Unidades generadas</t>
  </si>
  <si>
    <t>Durante este periodo el equipo inicio con el diseño y el desarrollo del contenido de unas infografias en seguridad digital para las entidades públicas.</t>
  </si>
  <si>
    <t>Durante el mes de junio se socializó y publico la guia para la identificación de las infraestructuras criticas cibernéticas y para el segundo semestre se proyecta generar una infografia que apoye la implementación de la guia en las entidades publicas y privadas.</t>
  </si>
  <si>
    <t>En este periodo se han realizado las actividades previstas en los cronogramas y fechas estipulados.</t>
  </si>
  <si>
    <t>Servicio de análisis de vulnerabilidades de seguridad digital</t>
  </si>
  <si>
    <t>Personas Sensibilizadas en hábitos de seguridad digital</t>
  </si>
  <si>
    <t>FALTA DILIGNCIAMIENTO POR PARTE DEL AREA</t>
  </si>
  <si>
    <t>Durante el presente periodo se sensibilizaron a 110 pertenecientes al Fondo Nacional del Ahorro en habitos de seguridad digital</t>
  </si>
  <si>
    <t>Durante el presente periodo se sensibilizaron a 1476 pertenecientes al Fondo Nacional del Ahorro en habitos de seguridad digital</t>
  </si>
  <si>
    <t>Durante el presente periodo se sensibilizaron a 2079 en el tema: Hábitos de seguridad digital Reconoce y evita el Phishing, en el orden territorial, nacional y privado.</t>
  </si>
  <si>
    <t>Análisis de vulnerabilidades realizados en entidades del Estado</t>
  </si>
  <si>
    <t>A través de este indicador se busca determinar el estado de la seguridad digital de las entidades públicas y privadas mediante los analisis de vulnerabilidades realizados y la capacidades de gestión de los analisis de vulnerabilidades realizados por el GIT de COLCERT.</t>
  </si>
  <si>
    <t>Analisis de vulnerabilidades solicitados por entidades públicas y privadas sobre analisis de vulnerabilidades realizados por el GIT de COLCERT.</t>
  </si>
  <si>
    <t>Durante este periodo se han realizado el 100% de los ánalisis de vulnerabilidades solicitados al ColCERT y se han generado las recomendaciones correspondientes.</t>
  </si>
  <si>
    <t>Durante este periodo se han realizado el 100% de los ánalisis de vulnerabilidades solicitados al ColCERT, tanto a nivel público como privado, y se han generado las recomendaciones correspondientes.</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</si>
  <si>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</si>
  <si>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</si>
  <si>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</si>
  <si>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participando en ejercicios de simulacros de crisis ciberneticas</t>
  </si>
  <si>
    <t>Actualmente los programas en formación en ciberseguridad estan siendo adelantados por la dirección de uso y apropiación.</t>
  </si>
  <si>
    <t>Formaciones en habilidades digitales finalizadas</t>
  </si>
  <si>
    <t>Actualmente se esta estruturando el proceso con los respectivos documentos precontractuales de acuerdo a los tiempos previsto en el cronograma</t>
  </si>
  <si>
    <t>En este periodo se esta en proceso de contratación para un aposterior implementación.</t>
  </si>
  <si>
    <t>E1-L2-4000</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</si>
  <si>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</si>
  <si>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</si>
  <si>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</si>
  <si>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</si>
  <si>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</si>
  <si>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 xml:space="preserve">Dar a conocer los resultados de las estrategias de promoción y prevención implementadas </t>
  </si>
  <si>
    <t xml:space="preserve">Sumatoria de informes de vigilancia y control </t>
  </si>
  <si>
    <t xml:space="preserve">Durante el periodo se realizaron 19 actividades de promoción y prevención cuyo resultado se consolidará en el informe final de promoción y prevención </t>
  </si>
  <si>
    <t>No Aplica</t>
  </si>
  <si>
    <t xml:space="preserve">Durante el segundo trimestre se realizaron 102 actividades de promoción y prevención cuyo resultado se consolidará en el informe final de promoción y prevención </t>
  </si>
  <si>
    <t xml:space="preserve">Durante el tercer trimestre se adelantaron un total de 107 actividades de promoción y prevención,cuyo resultado se consolidará en el informe final de promoción y prevención </t>
  </si>
  <si>
    <t>E1-L1-6000</t>
  </si>
  <si>
    <t>Acciones desarrolladas
de promoción y
prevención.</t>
  </si>
  <si>
    <t xml:space="preserve">Se busca con el indicador verificar el cumplimiento del plan de promoción y prevención </t>
  </si>
  <si>
    <t>sumatoria de las actividades de promoción y prevención realizadas</t>
  </si>
  <si>
    <t>Durante el primer trimestre se llevaron a cabo un total de 19 actividades de promoción y prevención, logrando con ello un cumplimiento satisfactorio</t>
  </si>
  <si>
    <t>No aplica retraso teniendo en cuenta que la programación del indicador PES esta en linea con la programación de Clarity, la cual es: 
1T:17
2T:96
3T:96
4T:67</t>
  </si>
  <si>
    <t>Durante el segundo trimestre se llevaron a cabo un total de 102 actividades de promoción y prevención, logrando con ello un cumplimiento satisfactorio</t>
  </si>
  <si>
    <t>Durante el tercer trimestre se adelantaron un total de 107 actividades de promoción y prevención,logrando con ello un cumplimiento satisfactorio.</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</si>
  <si>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</si>
  <si>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</si>
  <si>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</si>
  <si>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</si>
  <si>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</si>
  <si>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</si>
  <si>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</si>
  <si>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Proyectar los documentos normativos requeridos en lo relacionado con los servicios TIC, acorde con las nuevas necesidades de las Tecnologías de la Información y las Comunicaciones.</t>
  </si>
  <si>
    <t>Sumatoria de proyectos normativos elaborados</t>
  </si>
  <si>
    <t>Dentro de los proyectos normativos publicados para comentarios de los grupos de valor, se destaca el proyecto de resolución sobre requisitos de red del servicio de Mensajería Expresa, el propósito del proyecto, por una parte, es ajustar los requisitos patrimoniales previstos en la reglamentación vigente para el servicio de Mensajería Expresa acorde a lo preceptuado en el inciso 4 del artículo 313 de la Ley 2294 de 2023, asimismo se racionalizan los mencionados requisitos patrimoniales con el objetivo de verificar únicamente los soportes conducentes que demuestran el capital social establecido en el literal b) del artículo 4 de la ley 1369 de 2009 para los Operadores Postales.
Por otra parte, en materia operativa se desarrolla con mayor claridad los aspectos que debe contemplar el plan detallado que corresponde acreditar a los interesados en habilitarse como operadores postales del servicio de Mensajería Expresa por primera vez. En general, se ajustan todos los requisitos de red con la finalidad que su acreditación sea más clara y expedita para impulsar la presentación de solicitudes de habilitación e impulsar la libre competencia del sector portal.
Los comentarios se recibieron hasta el 17 de marzo.</t>
  </si>
  <si>
    <t>El avance se encuentra conforme lo planeado.</t>
  </si>
  <si>
    <t>Dentro de los proyectos normativos publicados para comentarios de los grupos de valor, se destaca el proyecto de de resolución por la cual se compilarán y simplificarán las disposiciones contenidas en las normas de carácter general vigentes expedidas por las extintas Comisión Nacional de Televisión - CNTV- y la Autoridad Nacional de Televisión - ANTV-, de conformidad con las funciones asignadas al Ministerio de Tecnologías de la Información y las Comunicaciones.
El proyecto de resolución tiene como propósito brindar claridad sobre la regulación vigente aplicable al servicio de televisión, cuya competencia corresponda al Ministerio TIC, en virtud de las disposiciones de la Ley 1978 de 2019 y que no hayan sido compiladas en otras normas.</t>
  </si>
  <si>
    <t>Dentro de los proyectos normativos publicados para comentarios de los grupos de valor, se destaca el proyecto de modificación del Decreto del Registro Único de TIC, que introduce nuevas causales de archivo para los Proveedores de Redes y Servicios de Telecomunicaciones (PRST). Con el propósito de fortalecer la gestión y la calidad de la información del Registro Único de TIC (RUTIC), el Ministerio de Tecnologías de la Información y las Comunicaciones publicó para comentarios de la ciudadanía el Proyecto de Decreto que modifica el artículo 2.2.1.3.3 del Decreto 1078 de 2015, estableciendo nuevas causales de archivo para los Proveedores de Redes y Servicios de Telecomunicaciones (PRST). Esta iniciativa busca asegurar que el RUTIC refleje únicamente a los proveedores en operación y en cumplimiento de sus obligaciones, y así facilitar la formulación de políticas públicas, planes y programas sectoriales sustentados en datos actualizados y confiables.</t>
  </si>
  <si>
    <t xml:space="preserve">Direcciónde Industria de Comunicaciones </t>
  </si>
  <si>
    <t>Direcciónde Industria de Comunicaciones</t>
  </si>
  <si>
    <t>E1-L1-7000</t>
  </si>
  <si>
    <t>Servicio de asistencia técnica</t>
  </si>
  <si>
    <t>Beneficiarios de los trámites y servicios prestados para el fortalecimiento del sector tic y postal</t>
  </si>
  <si>
    <t>Cuantificar el número total de beneficiarios que han accedido a los trámites y servicios prestados por la Dirección de Industria de Comunicaciones publicados en la página de la entidad, que permiten fortalecer el sector de las Tecnologías de la Información y Comunicación (TIC) y el servicio postal. Los beneficiarios pueden ser proveedores de redes y/o servicios de telecomunicaciones, titulares de espectro radioeléctrico, comunidades organizadas sin ánimo de lucro, concesionarios del servicio público de radiodifusión sonora, licenciatarios del servicio de televisión, operadores postales, importadores, comercializadores y ciudadanía en general.</t>
  </si>
  <si>
    <t>Sumatoria beneficiarios de los servicios prestados para el fortalecimiento del sector tic y postal</t>
  </si>
  <si>
    <t>Con corte al 30 de marzo se dio atención a 1959 solicitudes (Trámites - PQRSD), las cuales han sido presentadas por 1494 grupos de valor de la industria de comunicaciones.</t>
  </si>
  <si>
    <t>Con corte al 30 de junio se dio atención a 5588 solicitudes (Trámites - PQRSD), las cuales han sido presentadas por 3737 grupos de valor de la industria de comunicaciones.</t>
  </si>
  <si>
    <t>Con corte al 30 de septiembre se dio atención a 8862 solicitudes (Trámites - PQRSD), las cuales han sido presentadas por 5739 grupos de valor de la industria de comunicaciones.</t>
  </si>
  <si>
    <t xml:space="preserve">Oferta de espectro </t>
  </si>
  <si>
    <t>Procesos de asignación de espectro aperturados</t>
  </si>
  <si>
    <t>Realizar la gestión para la asignación del espectro radioelectrico para los servicios TIC ofrecidos por la DICOM.</t>
  </si>
  <si>
    <t>Sumatoria de procesos de asignación de espectro aperturados</t>
  </si>
  <si>
    <t>El 10 de marzo se publicó la Resolución 00918, “Por la cual se ordena la apertura de la Convocatoria Pública No. 001 de 2024 y se crea el Comité Evaluador”, cuyo objeto es la selección objetiva para declarar viabilidades para el otorgamiento de licencias de concesión en virtud de las cuales se prestará, en gestión indirecta, el Servicio Público de Radiodifusión Sonora Comunitario, por parte de comunidades organizadas, en frecuencia modulada (F.M.), con estaciones de cubrimiento clase D, en los municipios y áreas no municipalizadas del territorio nacional incluidas en el anexo técnico de los términos de referencia definitivos de la Convocatoria.
El 13 de marzo se publicó la Resolución 1027, 'Por la cual se declara la apertura del Proceso de Selección Objetiva No. 001 de 2025', cuyo objeto es el otorgamiento de permisos para el uso del espectro radioeléctrico en las bandas atribuidas a los servicios radioeléctricos fijo y móvil terrestre, de conformidad con el Cuadro Nacional de Atribución de Bandas de Frecuencias (CNABF).</t>
  </si>
  <si>
    <t>El indicador se cumplió en el transcurso del primer trimestre de 2024, con la apertura de Convocatoria Pública No. 001 de 2024 y Proceso de Selección Objetiva No. 001 de 2025.</t>
  </si>
  <si>
    <t xml:space="preserve">Plan de Modernización del sector postal 2020-2024 </t>
  </si>
  <si>
    <t xml:space="preserve">Líneas de acción implementadas </t>
  </si>
  <si>
    <t>Implementar las líneas de acción del Plan de Modernización del Sector Postal 2020-2024 con el fin de promover la modernización del sector postal.</t>
  </si>
  <si>
    <t>Sumatoria de líneas de acción implementadas</t>
  </si>
  <si>
    <t>Se ha trabajado en la definición de la estrategia y el análisis de las acciones previas, el proceso aún se encuentra en una fase de planificación. Se han coordinado esfuerzos con la Subdirección de Competencia Digital para evaluar los resultados de la formación de los operadores postales durante 2024, lo cual permitirá ajustar y mejorar la estrategia para 2025. Además, se están definiendo y consolidando los contenidos formativos en comercio electrónico, a través de la colaboración con la Subdirección de Transformación Sectorial. Aunque el proceso está avanzando, la implementación de la convocatoria y la integración de los operadores postales depende de la finalización de esta fase estratégica.</t>
  </si>
  <si>
    <t>La implementación de las líneas de acción del PMSP se verán reflejadas al finalizar el cuarto trimestre 2024.</t>
  </si>
  <si>
    <t>La Subdirección de Asuntos Postales (SAP) ha trabajado de manera articulada con la Subdirección de Transformación Sectorial del MinTIC para integrar contenidos sobre comercio electrónico, talento TI y estrategias de apropiación digital en beneficio del sector postal.
Se avanza en la gestión de acceso a los materiales desarrollados por contratistas en vigencias anteriores, los cuales están sujetos a trámites de derechos de autor. Mientras se espera la instrucción formal de Transformación para el uso de estos contenidos, la SAP ha compartido material adicional encontrado y continúa con la depuración de la base de datos de operadores postales.
Además, se han analizado ocho documentos clave, entre ellos manuales del DNP, módulos de nuevas tecnologías, informes internacionales y cartillas de Colombia Productiva. Se acordará con el equipo postal cuáles serán compartidos con los operadores y los mecanismos adecuados para su divulgación.</t>
  </si>
  <si>
    <t>Hasta el 30 de septiembre se realizaron varias acciones clave: el 17 de julio se solicitó formalmente apoyo a la Subdirección de Competencias Digitales para organizar un espacio de capacitación dirigido a operadores postales sobre comercio electrónico, marketing digital y fortalecimiento organizacional con tecnologías. El 30 de julio se sostuvo una reunión con dicha Subdirección para coordinar la agenda del plan de modernización. Posteriormente, el 28 de agosto se agendó una reunión para estructurar el contenido del evento del 16 de septiembre, que finalmente se llevó a cabo de forma virtual con más de 54 asistentes, en el marco del convenio Código Postal y con el apoyo del programa AVANZATEC, presentando temas de nuevas tecnologías, talento TI y comercio electrónico para la modernización del sector postal.</t>
  </si>
  <si>
    <t>La implementación de las líneas de acción del PMSP se verán reflejadas al finalizar el cuarto trimestre 2025.</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</si>
  <si>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</si>
  <si>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</si>
  <si>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</si>
  <si>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</si>
  <si>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</si>
  <si>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 xml:space="preserve">Este indicador mide las estaciones y estudios de radiodifusión sonora en funcionamiento, lo cual se realiza con la transferencia que realiza el Ministerio a RTVC para este proyecto </t>
  </si>
  <si>
    <t xml:space="preserve">Sumatoria de estaciones y estudios de Radiodifusion sonora instalados </t>
  </si>
  <si>
    <t>La Subdirección de Radiodifusión Sonora, de la Dirección de Industria de Comunicaciones, le solicitó mediante radicado N°. 252101268 del 26 de junio de 2025 a Radio Televisión Nacional de Colombia – RTVC, aclaración y requerimiento de documentos para la transferencia de recursos proyecto “Fortalecimiento de la radio pública en el territorio nacional”. La solicitud se realizó teniendo en cuenta que, mediante radicado 251050629 de mayo 2 de 2025 se observa que RTVC solicita aprobación y expedición de la resolución para la financiación del proyecto por un valor de $6.486.490.300 el cual es inferior y diferente del valor solicitado por RTVC, gestionado por MINTIC y finalmente aprobado por DNP, para la vigencia presupuestal 2025 por un valor total de $11.687.204.340. Teniendo en cuenta lo anterior, se solicita a RTVC aclarar de manera oportuna cuál es la necesidad real y especifica de los recursos que se requieren para ejecutar la presente vigencia.</t>
  </si>
  <si>
    <t>El retraso en la ejecución de la iniciativa "Fortalecimiento de la Radio Pública en el territorio Nacional" se debe a la falta de entrega oportuna de documentos requeridos para la elaboración de la resolución de transferencia de recursos, por parte de RTVC. La ausencia de una respuesta oportuna por parte de RTVC con la documentación y aclaraciones requeridas ha impedido la emisión de la resolución de transferencia de recursos, lo que ha generado el consecuente atraso en la ejecución de la iniciativa.
La Subdirección de Radiodifusión Sonora, del Ministerio de Tecnologías de la Información y las Comunicaciones – MINTIC, mediante radicado No. 252101268 del 26 de junio de 2025, solicitó a Radio Televisión Nacional de Colombia – RTVC, aclaraciones y documentos complementarios necesarios para avanzar en el proceso de transferencia de recursos. Esta solicitud se generó a partir de la revisión del radicado No. 251050629 del 2 de mayo de 2025, en el cual RTVC solicita la aprobación y expedición de la resolución de financiación del proyecto por un valor de $6.486.490.300. Sin embargo, este valor difiere y es inferior al monto total aprobado por el Departamento Nacional de Planeación – DNP para la vigencia presupuestal 2025, que asciende a $11.687.204.340, gestionado previamente por MINTIC.
En este sentido, se requirió a RTVC aclarar de manera precisa la necesidad real y específica de los recursos solicitados, con el fin de asegurar que la resolución se ajuste a la planeación y aprobación presupuestal establecida para el proyecto.</t>
  </si>
  <si>
    <t xml:space="preserve">Durante el tercer trimestre de 2025, el proyecto, que venía con retrasos por cambios y demoras de RTVC, avanzó y se presentó al comité asesor de transferencias.
El 5 de agosto de 2025, se remitió comunicación oficial (Rad. 252126562) a RTVC con observaciones a la solicitud de actualización de la ficha del proyecto, por valor de $11.687.204.340, señalando inconsistencias en las metas, actividades, costos unitarios y uso inadecuado de los formatos establecidos. El 7 de agosto, RTVC remitió documentos de ajustes del proyecto para revisión y se hizo reunión el 11 de agosto, con el propósito de avanzar en los ajustes requeridos.
Posteriormente, el 26 de agosto, ante el estado crítico del proyecto (semáforo en rojo), la Oficina Asesora de Planeación, Evaluación y Seguimiento (OAPES) convocó una mesa de trabajo con la Dirección de Industria y Comunicaciones y la Subdirección de Radiodifusión Sonora, con el fin de definir acciones frente al retraso en la ejecución de los recursos de transferencia a RTVC.
El 8 de septiembre, RTVC presentó una nueva propuesta de ajuste del proyecto a un valor de $9.343.712.694, para la instalación de cinco (5) nuevos estudios de emisión en las ciudades de Leticia, Tunja, Cartagena y Medellín.
Entre el 8 y el 15 de septiembre, el Ministerio TIC revisó y realizó observaciones al ajuste, justificaciones y soportes presentados, las cuales fueron atendidas por RTVC.
Como resultado, mediante radicado 251119216 del 16 de septiembre de 2025, RTVC presentó documento final de ajuste de recursos y solicitud formal de transferencia para la presente vigencia.
Finalmente, la propuesta de ajuste y la solicitud de transferencia de recursos fueron presentadas ante el Comité Asesor de Transferencias del Ministerio TIC el 19 de septiembre de 2025, instancia que recomendó al Fondo Único de TIC la suscripción de la resolución de transferencia a favor de RTVC.
</t>
  </si>
  <si>
    <t xml:space="preserve">El retraso en la ejecución del proyecto obedece principalmente a dificultades por parte de RTVC en definición del alcance del proyecto, la entrega oportuna y completa de la documentación requeridos para avanzar en la aprobación del proyecto en MINTIC.
En particular, se evidenciaron cambios inconsistencias en las metas, actividades, costos unitarios y formatos de presentación por parte de RTVC, lo que generó la necesidad de múltiples revisiones, observaciones y requerimientos por parte del Ministerio TIC, retrasando la validación técnica y financiera del proyecto.
Adicionalmente, los ajustes propuestos por RTVC en el alcance y valor del proyecto, pasando de $11.687.204.340 a $9.343.712.694, esta situación implicó una revisión detallada por parte de las dependencias competentes, con el fin de garantizar la coherencia con las metas de la iniciativa.
</t>
  </si>
  <si>
    <t>E1-L2-5000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</si>
  <si>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</si>
  <si>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</si>
  <si>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</si>
  <si>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</si>
  <si>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</si>
  <si>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</si>
  <si>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</si>
  <si>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Mejorar la capacidad financiera de los operadores que prestan el servicio público de televisión</t>
  </si>
  <si>
    <t>Operadores Financiados</t>
  </si>
  <si>
    <t>En el primer trimestre de la vigencia 2025 se ha fortalecido a cada uno de los operadores públicos de televisión (Telecaribe, Teleislas, Teleantioquia, Telecafé, Telepacífico, Canal TRO, Canal Capital, Teveandina y el operador nacional RTVC), con la financiación de sus planes de inversión. Con estos recursos los canales siguen cumpliendo su misionalidad de informar y educar a las audiencias del país, mediante la producción de nuevos contenidos multiplataforma. Que llegan a fortalecer sus parrillas. También se entregaron recursos al operador nacional RTVC para la ejecución de proyectos audiovisuales. Por otra parte, se firmó convenio con la red ATEI que les permite a los operadores públicos tener acceso a toda la plataforma de contenidos iberoamericanos. También se firmó convenio con FICCI para la participación de MinTIC en el marco del Festival de Cine de Cartagena. Finalmente se realizó una charla virtual con el proyecto Producción Audiovisual Colombia – PAC llamada “Derechos de autor en la música y el audiovisual: Gestión, regulación y como aplicarlo en nuestras producciones, la cual contó con la participación de 115 asistentes.</t>
  </si>
  <si>
    <t>Con el proyecto de actividades de formación, durante el segundo trimestre de 2025, se realizaron múltiples actividades estratégicas orientadas al fortalecimiento del sistema de medios públicos, articulando lanzamientos regionales de la serie La Vorágine y espacios académicos de formación, con una participación territorial amplia y diversa.
El lanzamiento oficial nacional de la serie La Vorágine tuvo lugar el 18 de junio en el Ministerio TIC en Bogotá, con la asistencia de más de 450 personas, incluyendo autoridades, periodistas, actores del elenco y representantes institucionales.
Del 24 al 26 de junio se realizó en Cúcuta la Jornada Nacional de Formación de Medios Públicos, con la participación de 80 asistentes provenientes de canales regionales, emisoras comunitarias y medios digitales públicos. De forma paralela, en la histórica Quinta Teresa se llevó a cabo el lanzamiento regional de La Vorágine ante un público de 300 personas, incluyendo autoridades locales, fuerzas vivas, ligas de televidentes y ciudadanía en general. El evento contó con la presentación del artista Llane, compositor de la canción oficial de la serie.
El 8 de junio, en el marco del Festival de Cine de Montaña en Salento, Quindío, se proyectó el primer capítulo de la serie ante 200 asistentes, entre ellos parte del elenco y representantes del sector audiovisual de la región.
En el municipio de Aguadas, Caldas, se congregaron 400 personas en una jornada que combinó la proyección de la serie con actividades culturales, resaltando la identidad andina y la importancia de llevar contenidos públicos a territorios patrimoniales.
En la región de los Llanos, el evento de lanzamiento en Yopal, Casanare, reunió a 300 personas, entre estudiantes, docentes, líderes culturales y medios comunitarios, quienes participaron activamente en la conversación sobre los temas ambientales y sociales abordados por la serie.
Estas actividades consolidaron una agenda nacional de circulación de contenidos públicos con alto impacto territorial, fortaleciendo la visibilidad de La Vorágine y fomentando procesos de formación, apropiación cultural y participación ciudadana en todo el país
Con respecto a los proyectos de contenidos, plan de acción, fortalecimiento de la infraestructura de los operadores públicos de televisión, en el mes de mayo se aprobaron ocho resoluciones, de las cuales siete corresponden a contenidos y una a formación. Entre los contenidos, se destacan dos proyectos con enfoque étnico en alianza con organizaciones indígenas, que buscan visibilizar sus voces, saberes y cosmovisiones, resaltando su relación con el territorio y la espiritualidad: Territorios y Voces Indígenas (quinta temporada, Telepacífico) y El Buen Vivir (séptima temporada, Telecaribe). Para Telecafé se aprobaron dos proyectos: Herencia Viva, serie documental sobre las raíces culturales, ambientales y gastronómicas del Eje Cafetero, y Historias del Cambio, que impulsa la creación de contenidos innovadores mediante convocatorias públicas. En el caso de Telecaribe, se aprobó América de Bolívar, serie documental que retrata el legado del Libertador y su impacto en la identidad del Caribe colombiano. Por su parte, el Canal TRO recibió aprobación para El Gran Santander, proyecto que integra contenidos de ficción-comedia y documental, junto con un componente académico para el fortalecimiento de capacidades en derechos de autor y medición de audiencias, y La Vorágine, que promueve la circulación de contenidos culturales de alto valor dirigidos a audiencias infantiles, juveniles y familiares, incentivando el acceso gratuito y el uso de medios públicos como canales de formación y participación ciudadana.
En el mes de junio se desarrollaron tres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 Por su parte, Teleislas avanzó con una resolución enfocada en el fortalecimiento de su infraestructura tecnológica, cuyo objetivo es implementar, instalar y poner en funcionamiento los equipos adquiridos, optimizando así los procesos de producción, emisión y transmisión, además de reforzar su capacidad técnica y administrativa. Esta mejora permitirá al canal aumentar su competitividad y posicionamiento en el mercado mediante producciones de alta calidad que promuevan la identidad cultural del archipiélago.</t>
  </si>
  <si>
    <t>Durante julio de 2025 se registraron avances en el fortalecimiento de la televisión pública y la industria audiovisual en Colombia. Se aprobaron dos proyectos del Canal TRO: “Fortalecimiento Canal TRO 2025”, con cinco producciones que promueven la identidad del Gran Santander, y “Yarima”, enfocado en formación audiovisual para jóvenes de Barrancabermeja. Ambos fortalecen la oferta pública y las narrativas regionales.
Ese mes también se realizó el Bogotá Audiovisual Market (BAM), con participación del Ministerio TIC, 350 asistentes y más de 10 actividades formativas, impulsando el ecosistema audiovisual nacional. Paralelamente, la construcción de la sede de Teleislas alcanzó un 85,63% de avance físico, aunque con una desviación del 4,02% por retrasos logísticos y climáticos; la nueva fecha de entrega es el 9 de septiembre de 2025.
En agosto, se presentaron dos proyectos regionales: “Bojayá: La verdad desde adentro” (Telepacífico), documental de memoria y reparación simbólica, y la iniciativa del Canal TRO para promover contenidos infantiles seguros. La sede de Teleislas reportó un avance del 93%. También se realizó la ceremonia de Abre Cámara 2025, transmitida en redes de los ocho canales públicos.
Se desarrollaron espacios formativos como la charla “Nuevas Ventanas, Nuevos Negocios” con 120 asistentes, y el GIT de Medios Públicos participó en la agenda académica de los Premios Bravo, respaldados con $150 millones.
En septiembre, Teveandina presentó “Las voces del Senado: Legislatura en acción”, dirigido a jóvenes y familias para acercar el Congreso a la ciudadanía. En Andicom 2025, el GIT organizó una mesa de gerentes de TV pública y llevó a los Black Boys de Quibdó, mostrando el impacto cultural de los medios públicos.
También se realizaron charlas de innovación: “El poder de imaginar y crear con IA”, sobre oportunidades y dilemas éticos en la producción con inteligencia artificial, y “Cuando las melodías cuentan historias”, que destacó la música como motor narrativo en producciones infantiles.
Finalmente, la convocatoria Historias del Cambio durante el mes de septiembre avanzó de manera significativa en el proceso de ejecución de la convocatoria.</t>
  </si>
  <si>
    <t>GIT Medios Publicos</t>
  </si>
  <si>
    <t>E1-L2-6000</t>
  </si>
  <si>
    <t>Control integral de las decisiones en segunda instancia en los servicios de comunicaciones (Móvil/ no móvil), postal, radiodifusión sonora y televisión</t>
  </si>
  <si>
    <t>Resolver los recursos de apelación presentados por los vigilados dentro de los términos de ley.</t>
  </si>
  <si>
    <t xml:space="preserve">Transformación del modelo de vigilancia, inspección y control del sector TIC. nacional </t>
  </si>
  <si>
    <t>Resoluciones que resuelven los recursos de apelación en terminos de ley</t>
  </si>
  <si>
    <t xml:space="preserve">Porcentaje de resoluciones expedidas que resuelven los recursos de apelación en los términos de ley respectos a los interpuestos por los vigilados. </t>
  </si>
  <si>
    <t>Este indicador busca resolver los recursos de apelación presentados por los vigilados en términos de ley.</t>
  </si>
  <si>
    <t>Cantidades de resoluciones expedidas dentro de los términos de Ley /Cantidades de recursos recibidos) *100</t>
  </si>
  <si>
    <t>Durante el primer tirmestre se resolvieron todos los recursos de apelación en terminos de ley presentados por los vigilados, de la siguiente manera: de 19 recursos recibidos se resolvieron 19 recursos para un avance del 100% del indicador.</t>
  </si>
  <si>
    <t>N/a</t>
  </si>
  <si>
    <t>Durante el segundo tirmestre se resolvieron todos los recursos de apelación en términos de ley presentados por los vigilados, de la siguiente manera: de 27 recursos recibidos se resolvieron 27 recursos para un avance del 100% del indicador.</t>
  </si>
  <si>
    <t>Durante el tercer tirmestre se resolvieron todos los recursos de apelación en términos de ley presentados por los vigilados, de la siguiente manera: de 41 recursos recibidos se resolvieron 41 recursos para un avance del 100% del indicador.</t>
  </si>
  <si>
    <t>GIT Apelaciones</t>
  </si>
  <si>
    <t>E1-L1-8000</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</si>
  <si>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</si>
  <si>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</si>
  <si>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</si>
  <si>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</si>
  <si>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</si>
  <si>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</si>
  <si>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</si>
  <si>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</si>
  <si>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</si>
  <si>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</si>
  <si>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</si>
  <si>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Este indicador mide la suma de empresas y/o empresarios que adoptan herramientas  tecnológicas para la transformación digital.</t>
  </si>
  <si>
    <t>Sumatoria de empresas y/o empresarios que adoptan tecnologías para la transformación digital.</t>
  </si>
  <si>
    <t>En el mes de enero se entregaron y aprobaron 1.129 beneficiarios que implementaron su solución de comercio electrónico, para le mes de febrero la supervisión aprobó 1.340 beneficiarios del proyecto, en el mes de marzo se aprobaron 1.593 beneficiarios del proyecto Tu Negocio en Línea, para un acumulado de 4.062 benerficiarios en la vigencia 2025.</t>
  </si>
  <si>
    <t>El 31 de mayo fueron presentados y aprobados 977 beneficiarios que implementaron su solución de comercio electrónico, para un acumulado de 5.039 benerficiarios en la vigencia 2025.</t>
  </si>
  <si>
    <r>
      <rPr>
        <b/>
        <sz val="16"/>
        <rFont val="Arial Narrow"/>
        <family val="2"/>
      </rPr>
      <t xml:space="preserve">Durante el tercer trimestre del año, se adelantaron las siguientes acciones: </t>
    </r>
    <r>
      <rPr>
        <sz val="16"/>
        <rFont val="Arial Narrow"/>
        <family val="2"/>
      </rPr>
      <t xml:space="preserve">
 - </t>
    </r>
    <r>
      <rPr>
        <b/>
        <sz val="16"/>
        <rFont val="Arial Narrow"/>
        <family val="2"/>
      </rPr>
      <t>TU NEGOCIO EN LÍNEA:</t>
    </r>
    <r>
      <rPr>
        <sz val="16"/>
        <rFont val="Arial Narrow"/>
        <family val="2"/>
      </rPr>
      <t xml:space="preserve"> avanzó en la estructuración de los estudios previos y se está adelantando el proceso de contratación. 
 - </t>
    </r>
    <r>
      <rPr>
        <b/>
        <sz val="16"/>
        <rFont val="Arial Narrow"/>
        <family val="2"/>
      </rPr>
      <t>CONECTA CARIBE</t>
    </r>
    <r>
      <rPr>
        <sz val="16"/>
        <rFont val="Arial Narrow"/>
        <family val="2"/>
      </rPr>
      <t>, el cual inició en el mes de septiembre contando con 960 personas inscritas de los departamentos: Atlántico (125), Bolívar (509), Cesar (19), Córdoba (31), la Guajira (46), Magdalena (122) y Sucre (108). Al cierre de septiembre se cuenta con el primer corte de personas elegidas para empezar a capacitarse.</t>
    </r>
  </si>
  <si>
    <t>E1-L2-7000</t>
  </si>
  <si>
    <t>Programas de capacitación para el desarrollo de habilidades en la generación de negocios digitales </t>
  </si>
  <si>
    <t>Número de ciudadanos con herramientas para el emprendimiento digital</t>
  </si>
  <si>
    <t>Este indicador mide la cantidad de personas beneficiadas con herramientas generando habilidades y capacidades tecnológicas para potencializar la mentalidad del ecosistema de emprendimiento digital de Colombia.</t>
  </si>
  <si>
    <t>Número de personas capacitadas en emprendimiento digital</t>
  </si>
  <si>
    <t>Se trabaja en la planeación de los proyectos que se llevarán a cabo en la vigencia 2025 mediante los cuales se beneficiarán 16.000 personas con herramientas para el desarrollo de habilidades en la generación de negocios digitales.</t>
  </si>
  <si>
    <r>
      <rPr>
        <b/>
        <sz val="16"/>
        <rFont val="Arial Narrow"/>
        <family val="2"/>
      </rPr>
      <t>Durante el segundo semestre del año, se adelantaron las siguientes acciones:</t>
    </r>
    <r>
      <rPr>
        <sz val="16"/>
        <rFont val="Arial Narrow"/>
        <family val="2"/>
      </rPr>
      <t xml:space="preserve">
</t>
    </r>
    <r>
      <rPr>
        <b/>
        <sz val="16"/>
        <rFont val="Arial Narrow"/>
        <family val="2"/>
      </rPr>
      <t xml:space="preserve">CREA DIGITAL: </t>
    </r>
    <r>
      <rPr>
        <sz val="16"/>
        <rFont val="Arial Narrow"/>
        <family val="2"/>
      </rPr>
      <t xml:space="preserve">se firmó convenio interadministrativo con CoCrea e inició la ejecución del proyecto. Se está trabajando en la estructuración de la Línea 2 Fortalecimiento de capacidades mediante la cual se beneficiarán 1.000 personas interesadas en la industria creativa digital, mediante un programa estructurado de 
formación y acompañamiento especializado, ejecutado a través de webinars virtuales sincrónicos.
</t>
    </r>
    <r>
      <rPr>
        <b/>
        <sz val="16"/>
        <rFont val="Arial Narrow"/>
        <family val="2"/>
      </rPr>
      <t>EMPRENDIMIENTO DIGITAL</t>
    </r>
    <r>
      <rPr>
        <sz val="16"/>
        <rFont val="Arial Narrow"/>
        <family val="2"/>
      </rPr>
      <t xml:space="preserve">: Durante los días 25 y 26 de junio se llevaron a cabo con éxito dos talleres de transferencia de conocimiento enfocados en temas estratégicos de transformación digital, orientados a modelos de negocio y turismo, respectivamente. Estas jornadas formativas contaron con una participación destacada, alcanzando un total de 1.877 asistentes en el primer taller y 378 en el segundo, lo que evidencia el alto interés y compromiso de los actores del ecosistema frente a la adopción de herramientas digitales para el fortalecimiento empresarial y sectorial. </t>
    </r>
  </si>
  <si>
    <r>
      <rPr>
        <b/>
        <sz val="16"/>
        <rFont val="Arial Narrow"/>
        <family val="2"/>
      </rPr>
      <t>Durante el tercer semestre del año, se adelantaron las siguientes acciones:</t>
    </r>
    <r>
      <rPr>
        <sz val="16"/>
        <rFont val="Arial Narrow"/>
        <family val="2"/>
      </rPr>
      <t xml:space="preserve">
-</t>
    </r>
    <r>
      <rPr>
        <b/>
        <sz val="16"/>
        <rFont val="Arial Narrow"/>
        <family val="2"/>
      </rPr>
      <t>Crea Digital</t>
    </r>
    <r>
      <rPr>
        <sz val="16"/>
        <rFont val="Arial Narrow"/>
        <family val="2"/>
      </rPr>
      <t>: En el marco del programa Crea Digital 2025, como parte de la línea de Fortalecimiento de Capacidades, se dio inicio a sus acciones con la realización de dos webinars internacionales en alianza con la Cumbre del Jaguar liderada por CoCrea. Con estas primeras acciones se dio inicio a la ruta de seguimiento a los beneficiarios de la industria digital, orientada a su actualización en competencias y a la apropiación de tecnologías emergentes. Durante el mes de septiembre se avanzó en la planeación del ciclo de webinars denominado “Convergencias”, programado para el mes de octubre y se realizaron las coordinaciones necesarias para la posible participación en dos espacios de gran relevancia en el marco de Colombia 4.0.
-</t>
    </r>
    <r>
      <rPr>
        <b/>
        <sz val="16"/>
        <rFont val="Arial Narrow"/>
        <family val="2"/>
      </rPr>
      <t xml:space="preserve">Emprendimiento Digital: </t>
    </r>
    <r>
      <rPr>
        <sz val="16"/>
        <rFont val="Arial Narrow"/>
        <family val="2"/>
      </rPr>
      <t xml:space="preserve">Se han realizado 13 talleres los cuales abordaron temáticas clave de innovación, transformación digital, financiera, de ciberseguridad y de comunicación estratégica. Los espacios formativos fueron: “Crea, Publica, Viraliza: El Poder de la inteligencia artificial en la Era del Contenido”, “De Cero a Profe IA: La inteligencia artificial a la orden del proceso enseñanza–aprendizaje humano y multicultural”, “Realidad Virtual como Estrategia de Conexión y Formación en el Agro”, “Finanzas sin miedo: Tomemos decisiones de dinero con cabeza fría”, “Ciberseguridad pa’ todo el mundo: La IA ya está aquí, ¿la entiendes o te va a engañar?” y “Cómo hablar con propósito sobre mi emprendimiento”. Adicionalmente, se realizaron 7  enfocados en explorar nuevas áreas y nichos digitales en sectores como energía, agro, defensa y comercio. Las temáticas desarrolladas en estos espacios fueron: “Energía renovable inteligente en la era de la tecnología profunda”, “Diseño centrado en las personas para productos digitales en entornos agroalimentarios”, “Cómo hablar con propósito sobre mi emprendimiento”, “Estrategias que protegen: toma de decisiones en el sector defensa basada en datos”, e “Impulsa tus ventas y servicios potenciando tu marca personal”. </t>
    </r>
  </si>
  <si>
    <t>Programas de acompañamiento, asistencia técnica y financiación para la Industria Digital</t>
  </si>
  <si>
    <t>Número de empresas de la Industria Digital fortalecidas para impulsar la transformación productiva del país.</t>
  </si>
  <si>
    <t xml:space="preserve">Este indicador mide la suma de empresas beneficiadas con programas de acompañamiento, asistencia técnica o financiación para la Industria Digital, con el fin de impulsar la transformación productiva del país. </t>
  </si>
  <si>
    <t xml:space="preserve">Sumatoria de empresas beneficiadas con programas de acompañamiento, asistencia técnica o financiación para la Industria Digital, con el fin de impulsar la transformación productiva del país. </t>
  </si>
  <si>
    <t xml:space="preserve">Se trabaja en la planeación de los proyectos que se llevarán a cabo en la vigencia 2025  mediante los cuales se beneficiaran 432 empresas con programas de acompañamiento, asistencia técnica o financiación para la Industria Digital, con el fin de impulsar la transformación productiva del país. </t>
  </si>
  <si>
    <r>
      <rPr>
        <b/>
        <sz val="16"/>
        <rFont val="Arial Narrow"/>
        <family val="2"/>
      </rPr>
      <t>Durante el segundo semestre del año, se adelantaron las siguientes acciones:</t>
    </r>
    <r>
      <rPr>
        <sz val="16"/>
        <rFont val="Arial Narrow"/>
        <family val="2"/>
      </rPr>
      <t xml:space="preserve">
</t>
    </r>
    <r>
      <rPr>
        <b/>
        <sz val="16"/>
        <rFont val="Arial Narrow"/>
        <family val="2"/>
      </rPr>
      <t>CREA DIGITAL:</t>
    </r>
    <r>
      <rPr>
        <sz val="16"/>
        <rFont val="Arial Narrow"/>
        <family val="2"/>
      </rPr>
      <t xml:space="preserve"> Se firmó convenio interadministrativo con CoCrea e inició la ejecución del proyecto. Se dio apertura a la inscripción en la convocatoria el 26 de junio.
</t>
    </r>
    <r>
      <rPr>
        <b/>
        <sz val="16"/>
        <rFont val="Arial Narrow"/>
        <family val="2"/>
      </rPr>
      <t>COLOMBIA 4.0:</t>
    </r>
    <r>
      <rPr>
        <sz val="16"/>
        <rFont val="Arial Narrow"/>
        <family val="2"/>
      </rPr>
      <t xml:space="preserve"> Se firmó convenio interadministrativo con Teveandina para el desarrollo del proyecto. Se están realizando los trámites pertinentes para el perfeccionamiento del convenio y poder iniciar la ejecución.
</t>
    </r>
    <r>
      <rPr>
        <b/>
        <sz val="16"/>
        <rFont val="Arial Narrow"/>
        <family val="2"/>
      </rPr>
      <t>EMPRENDIMIENTO DIGITAL:</t>
    </r>
    <r>
      <rPr>
        <sz val="16"/>
        <rFont val="Arial Narrow"/>
        <family val="2"/>
      </rPr>
      <t xml:space="preserve"> Se aprobó en comité de contratación la suscripción de un convenio interadministrativo con iNNpulsa para el desarrollo del proyecto.
</t>
    </r>
    <r>
      <rPr>
        <b/>
        <sz val="16"/>
        <rFont val="Arial Narrow"/>
        <family val="2"/>
      </rPr>
      <t>INTERNACIONALIZACIÓN:</t>
    </r>
    <r>
      <rPr>
        <sz val="16"/>
        <rFont val="Arial Narrow"/>
        <family val="2"/>
      </rPr>
      <t xml:space="preserve">  Se firmó convenio interadministrativo con PorColombia para el desarrollo del proyecto. Se están realizando los trámites pertinentes para el perfeccionamiento del convenio y poder iniciar la ejecución.</t>
    </r>
  </si>
  <si>
    <r>
      <rPr>
        <b/>
        <sz val="16"/>
        <rFont val="Arial Narrow"/>
        <family val="2"/>
      </rPr>
      <t>Durante el tercer semestre del año, se adelantaron las siguientes acciones:</t>
    </r>
    <r>
      <rPr>
        <sz val="16"/>
        <rFont val="Arial Narrow"/>
        <family val="2"/>
      </rPr>
      <t xml:space="preserve">
-</t>
    </r>
    <r>
      <rPr>
        <b/>
        <sz val="16"/>
        <rFont val="Arial Narrow"/>
        <family val="2"/>
      </rPr>
      <t>Crea Digital</t>
    </r>
    <r>
      <rPr>
        <sz val="16"/>
        <rFont val="Arial Narrow"/>
        <family val="2"/>
      </rPr>
      <t>: Se realizó el proceso de convocatoria que tuvo como resultado la selección de los 18 beneficiarios, con la publicación, el 3 de septiembre, de la lista para las 4 categorías de la convocatoria. Durante las semanas siguientes se adelantó el proceso de formalización de la Asistencia Técnica con cada beneficiario.
-</t>
    </r>
    <r>
      <rPr>
        <b/>
        <sz val="16"/>
        <rFont val="Arial Narrow"/>
        <family val="2"/>
      </rPr>
      <t>Colombia 4.0</t>
    </r>
    <r>
      <rPr>
        <sz val="16"/>
        <rFont val="Arial Narrow"/>
        <family val="2"/>
      </rPr>
      <t>: inició la gira de Colombia 4.0 en Villavicencio,-Meta: 21 y 22 de agosto​, continuando con Popayán-Cauca: 27 y 28 de agosto​, Neiva-Huila: 11 y 12 de septiembre​, Tunja-Boyacá: 18 y 19 de septiembre​ y Cúcuta-Norte de Santander: 25 y 26 de septiembre .
-</t>
    </r>
    <r>
      <rPr>
        <b/>
        <sz val="16"/>
        <rFont val="Arial Narrow"/>
        <family val="2"/>
      </rPr>
      <t xml:space="preserve">Emprendimiento Digital: </t>
    </r>
    <r>
      <rPr>
        <sz val="16"/>
        <rFont val="Arial Narrow"/>
        <family val="2"/>
      </rPr>
      <t xml:space="preserve">se firmó e inició ejecución el  convenio interadministrativo 1648 con Fiducoldex / iNNpulsa, mediante el cual se llevarán a cabo las actividades del proyecto de emprendimiento digital.
</t>
    </r>
    <r>
      <rPr>
        <b/>
        <sz val="16"/>
        <rFont val="Arial Narrow"/>
        <family val="2"/>
      </rPr>
      <t>-Internacionalización</t>
    </r>
    <r>
      <rPr>
        <sz val="16"/>
        <rFont val="Arial Narrow"/>
        <family val="2"/>
      </rPr>
      <t>: las empresas de la industria digital colombiana participaron en eventos internacionales y actividades de capacitación como Gamescom, Colombia Startup Week, Semana de inmersión en el mercado japonés, Capacitación sobre costeo y pricing para la exportación de servicios, Misión exploratoria a Miami, Entrenamiento en Pitch comercial, PIXELATL, CLAB y MSP Summit.</t>
    </r>
  </si>
  <si>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</si>
  <si>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</si>
  <si>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</si>
  <si>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</si>
  <si>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</si>
  <si>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El implementar contenidos multipantalla en la televisión pública, fortalece la articulación de las necesidades, expectativas y preferencias de las audiencias con los contenidos que los canales públicos ofrecen; para conocer dichas, expectativas y preferencias, se hace necesario un continuo (permanente y en tiempo real) y puntual (sobre contenidos específicos de los canales) monitoreo del consumo de los televidentes, del servicio de televisión e internet.</t>
  </si>
  <si>
    <t>Estudios de audiencia realizados</t>
  </si>
  <si>
    <t>El acceso a la herramienta para la medición y el impacto de las audiencias se encuentra en etapa de contratación, se recibieron los documentos del contratista y actualmente se trabaja en la expedición del CDP. 
El estudio de audiencias en proceso de contratación es Centro Nacional de Consultoría – RPD Rating, que posee una muestra de hogares de 237.059 en los cuales hay más de 274 mil decodificadores de CLARO reportando información. Estos hogares se ubican en 733 municipios de Colombia. Algunas variables que se obtienen del estudio son: 
• Identificador único de hogar 
• Identificador único de dispositivo 
• Identificador de canal 
• Identificador de programa 
• Identificador de tiempo de cambio de canal 
• Código de municipio y tiempo local del municipio 
• Nivel Socio Económico 
• Modelo de dispositivo
La herramienta hoy permite entregar a la industria un análisis de Perfilamiento de la audiencia de los programas por sexo y edad asociada inicialmente a los hogares Claro, pero con integración de fuentes propias y secundarias que permiten establecer consumo, tenencia de servicios y sobre todo probabilidad precisa de composición del hogar y la estructura del consumo.  
• Establecer el perfil de los televidentes de un canal 
• Establecer el perfil de los televidentes de una franja 
• Establecer el perfil de los televidentes de un Programa 
• Establecer el perfil de los televidentes de un lapso de 5 minutos</t>
  </si>
  <si>
    <t>Por movimiento de recursos necesarios para la contratación del estudio de audiencias, se extendio la fecha para la expedición del CDP</t>
  </si>
  <si>
    <t>Se realizaron los ajustes a los estudios previos, los cuales fueron aprobados y radicados. Posteriormente, se tiene comité de contratación, donde finalmente es aprobada la contratación y a partir de allí se desarrolla la minuta. Con la documentación y el proceso finalizado, se firma el contrato el 27 de junio, el cual presta servicios de acceso a la información exclusiva, suscripción, consulta, visualización y analítica del producto CNC Ratings que contiene datos de medición de audiencia a gran escala de televisión, así como análisis y seguimiento realizado por la CNC de variables asociadas de hábitos de consumo y uso del servicio público de televisión.</t>
  </si>
  <si>
    <t>En julio los operadores públicos de televisión acceden a información exclusiva, suscripción, consulta, visualización, analítica del producto CNCRatings que contiene datos de medición de audiencia a gran escala de TV aportando así a sus decisiones estratégicas. Desde el GIT de Medios Públicos se realizaron 9 informes de audiencias de primera pantalla para los canales. Además, se realizaron 2 informes de consumo digital, la cual se extrae de una muestra cercana a los 38 millones de celulares del operador Claro.
Para agosto se han elaborado 31 informes de medición de audiencias dirigidos a los operadores públicos de televisión, los cuales incorporan información precisa sobre rating y alcance diario, así como la relación de los 30 programas con mayor nivel de visualización en cada jornada de transmisión de los canales públicos. Estos reportes incluyen igualmente indicadores de share, afinidad y distribución de audiencia por región, lo que permite disponer de un panorama integral del comportamiento del público televidente.
De manera complementaria, se han generado 2 informes de audiencias en entornos digitales, sustentados en registros de consumo provenientes de aproximadamente 38 millones de dispositivos móviles conectados a la red Claro. Esta información amplía y actualiza el análisis tradicional de televisión, aportando una lectura contemporánea de los hábitos digitales de los usuarios.
El uso de estos insumos resulta fundamental para los operadores públicos de televisión, en tanto se constituyen en herramientas técnicas para el ajuste de parrillas de programación, el fortalecimiento de estrategias de monetización de contenidos y la proyección de planes de crecimiento, garantizando una respuesta más precisa frente a las dinámicas y preferencias de las audiencias en el ámbito nacional.
En septiembre se generaron 30 informes de medición de audiencias dirigidos a los operadores públicos de televisión. De forma complementaria, se llevó a cabo el evento “La Nueva Forma de Medir la Televisión en Colombia”, espacio técnico que reunió a los equipos de audiencias de cada uno de los operadores públicos de televisión. Durante la jornada se socializaron los nuevos estándares metodológicos de medición, las herramientas tecnológicas empleadas en la recolección y análisis de datos, así como los retos asociados a la transición hacia métricas multiplataforma que permitan integrar el consumo en televisión tradicional, digital y bajo demanda. Este encuentro fortaleció las capacidades institucionales y consolidó un lenguaje común en torno a la medición, elemento clave para la transparencia, comparabilidad y optimización de los recursos públicos destinados a la televisión.</t>
  </si>
  <si>
    <t>E1-L2-11000</t>
  </si>
  <si>
    <t>Servicio de educación informal en temas relacionados con el modelo de convergencia de la televisión pública</t>
  </si>
  <si>
    <t>Capacitaciones en temas relacionados con el modelo de convergencia de la televisión pública</t>
  </si>
  <si>
    <t xml:space="preserve">Formar el talento de los canales públicos para desarrollar contenidos en otras plataformas. Formar y actualizar a los productores y realizadores de contenidos multiplataforma digitales. </t>
  </si>
  <si>
    <t>Capacitaciones realizadas</t>
  </si>
  <si>
    <t>SIN PROGRAMACION 2025</t>
  </si>
  <si>
    <t>Servicio de producción y/o coproducción de contenidos convergentes</t>
  </si>
  <si>
    <t>Personas beneficiadas con Estímulos entregados a través de convocatorias</t>
  </si>
  <si>
    <t>Estimulos entregados por las convocatorias Abre Cámara y Territorios al Aire para la producción y coproducción de contenidos multiplataforma para televisión y radio.</t>
  </si>
  <si>
    <t>Estímulos entregados</t>
  </si>
  <si>
    <t>Actualmente los proyectos para las capacitaciones en temas relacionados con el modelo de convergencia de la televisión pública se encuentran sin recurso. Por esta razón no se tienen avances en el primer trimestre de la vigencia 2025.</t>
  </si>
  <si>
    <t>En la convocatoria Territorios al Aire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t>
  </si>
  <si>
    <t>En el marco de la convocatoria audiovisual Abre Cámara 2025, durante el mes de agosto se expidió la Resolución 313 de 2025, acto administrativo mediante el cual se oficializó la lista de los 63 proyectos ganadores. La convocatoria contó con una inversión ejecutada de $13.957.650.000, recursos destinados a fortalecer la creación y producción de contenidos audiovisuales en Colombia.
La expedición de esta resolución marcó un hito en el proceso, al consolidar la fase de selección y dar paso a la formalización de compromisos con los beneficiarios. Los proyectos seleccionados abarcan diversas temáticas y formatos, orientados a promover la diversidad cultural, apoyar la innovación narrativa y garantizar la representación de múltiples regiones del país. Además,  se impulsa el desarrollo de una industria audiovisual pública más competitiva, sostenible y cercana a las audiencias.</t>
  </si>
  <si>
    <t>Contenidos convergentes producidos y coproducidos</t>
  </si>
  <si>
    <t>Un contenido multiplataforma es un material audiovisual que puede ser emitido y visto en la pantalla del televisor, en una página web, en el celular, en las diferentes redes sociales, en el entretenimiento a bordo de los aviones o en una tableta. No tiene una duración específica, simplemente tener la característica de tener imagen en video.</t>
  </si>
  <si>
    <t>Contenido Multiplataforma</t>
  </si>
  <si>
    <t xml:space="preserve">En la convocatoria ABRE CÁMARA, el 27 de marzo se realizó una mesa con los representantes de las agremiaciones con el fin de escuchar su propuesta sobre las categorías a presentar. Luego el equipo técnico se reunió y se finalizó la redacción del borrador de condiciones, el cual se publicará para comentarios el 4 de abril.
Con respecto a la convocatoria Territorios al Aire, una alianza entre MINTIC Y CULTURAS que entrega recursos para la generación de contenidos sonoros a las radios comunitarias del país, publicó el borrador de Condiciones de Participación el pasado 27 de marzo el cual recibe comentarios hasta el 3 de abril. Paralelo a esto, se llevaron a cabo 5 Mesas del Sector para la Socialización del Borrador de Condiciones. En abril se tiene proyectado publicar las Condiciones Definitivas de la Convocatoria y la apertura de dicho esquema concursable.
</t>
  </si>
  <si>
    <t>La convocatoria TERRITORIOS AL AIRE: El 11 de abril se abrió la convocatoria dirigida a emisoras comunitarias, iniciando la recepción de propuestas por parte de los interesados. Durante este mes, el equipo del MinTIC empezó la revisión de los requisitos habilitantes para verificar el cumplimiento de las condiciones mínimas exigidas.
El 9 de mayo se cerró el plazo para la presentación de propuestas, y posteriormente el equipo técnico continuó con la revisión documental de los proyectos recibidos. El 30 de mayo se publicaron los resultados de la etapa de subsanación y se solicitó a las emisoras corregir los documentos administrativos que presentaban observaciones.
Los participantes tuvieron plazo hasta el 4 de junio para enviar los documentos subsanados. Posteriormente, el equipo MinTIC realizó la verificación final de estos documentos. Durante este mes también se concluyó la etapa de evaluación por parte de los jurados externos de 202 proyectos habilitados y se consolidaron los resultados en un informe final que incluyó el esquema de priorización por regiones. Este informe fue enviado al Viceministerio para su validación y se iniciaron los preparativos logísticos para el evento virtual de socialización de resultados para premiar a 150 emisoras.
La convocatoria ABRE CÁMARA: El 23 de abril se abrió la convocatoria Abre Cámara, habilitando la recepción de documentos administrativos para los participantes del sector audiovisual.
El 12 de mayo se cerró el plazo para la recepción de documentos administrativos. Posteriormente, el equipo técnico avanzó con la revisión inicial y el 13 de mayo se publicó el informe preliminar de revisión, en el que se estableció que de las 611 solicitudes recibidas, 533 debían pasar por la etapa de subsanación. Durante este periodo, se atendió un alto volumen de consultas y solicitudes de aclaración por parte de los participantes para facilitar el envío correcto de los documentos subsanados.
En la convocatoria Abre Cámara la etapa de subsanación finalizó el 18 de junio. Después, el equipo técnico concluyó la revisión de casos especiales, identificando algunas causales de rechazo (como representantes en varios cargos simultáneos). Como resultado, 503 participantes fueron habilitados para la etapa 2, correspondiente a la presentación de la propuesta creativa.
Con respecto al desarrollo de contenidos por parte de los operadores públicos de televisión, se desarrollaron resoluciones orientadas al fortalecimiento de los canales regionales. Para Telecaribe se aprobó Viaje Cultural al Gran Caribe, un proyecto que busca enriquecer la programación con contenidos que reflejen la diversidad y riqueza cultural de la región. En el caso del Canal TRO, se dio luz verde al proyecto Expresiones y Sabores del Gran Santander, centrado en destacar las tradiciones, saberes y gastronomía de esta zona del país.</t>
  </si>
  <si>
    <t>En la Convocatoria Abre Cámara 2025 en julio se recibieron y revisaron 449 propuestas creativas radicadas en la etapa 2. Posteriormente, se consolidó el informe de evaluación de jurados y se preparó la publicación de resultados preliminares, que fueron difundidos el 1 de agosto. Ese mismo mes, el 6 de agosto, se realizó el evento virtual de anuncio de ganadores con el apoyo de Telepacífico, y el 22 de agosto se expidió la Resolución 313 de 2025, mediante la cual se oficializaron 63 ganadores por un valor ejecutado de $13.957.650.000. Durante el mes también se llevaron a cabo reuniones de bienvenida para explicar requisitos y procedimientos, además de recibir la mayoría de las pólizas de cumplimiento.
En septiembre se desarrolló la reunión informativa de primer desembolso el día 9, donde se detallaron los documentos y pasos del proceso de radicación. Hacia la última semana del mes se radicaron 43 solicitudes de desembolso, mientras las restantes continuaban en revisión documental. A corte de septiembre, las 63 pólizas de cumplimiento de los ganadores se encontraban aprobadas, lo que permitió avanzar en el proceso de desembolsos.
Por otra parte en la convocatoria Territorios al Aire 2025 el 2 de julio se realizó el evento virtual de anuncio de ganadores, en el que se seleccionaron 150 emisoras comunitarias. Posteriormente, el 11 de julio se expidió la Resolución 248 de 2025, que oficializó la lista de beneficiarios por un valor de $3.000 millones, y durante el mes se recibieron las primeras pólizas de cumplimiento.
En agosto se expidieron resoluciones modificatorias: una para redistribuir recursos debido al desistimiento de una emisora, y otra para corregir un error formal en la resolución inicial. Al cierre del mes se contaba con 132 pólizas aprobadas y se habían remitido guías y formatos de primer desembolso, además de preparar la reunión de socialización con los ganadores.
En septiembre, el día 11, se llevó a cabo la reunión informativa de primer desembolso. En la última semana del mes se radicaron 55 cuentas de cobro, y al cierre del periodo se encontraban aprobadas todas las pólizas, salvo las correspondientes a las emisoras incluidas en las resoluciones modificatorias.</t>
  </si>
  <si>
    <t>CONVERGENCIA REGIONAL</t>
  </si>
  <si>
    <t>Cat: Fortalecimiento institucional como motor de cambio para recuperar la confianza de la ciudadanía y para el fortalecimiento del vínculo Estado Ciudadanía</t>
  </si>
  <si>
    <t>2. Enfoque Transversal</t>
  </si>
  <si>
    <t>2.1 Cultura</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</si>
  <si>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</si>
  <si>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</si>
  <si>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t>
  </si>
  <si>
    <t>Gestión de Recursos Administrativos
Gestión de Atención a Grupos de Interés
Gestión del Talento Humano</t>
  </si>
  <si>
    <t>Modernización de la Gestión Institucional del Ministerio TIC Bogotá</t>
  </si>
  <si>
    <t>Plan Estratégico de Talento Humano (incluye estudio de rediseño institucional y transformación de la cultura organizacional)</t>
  </si>
  <si>
    <t>Plan Estratégico de Talento Humano realizado y publicado</t>
  </si>
  <si>
    <t>Definir las líneas de acción que orientarán los proyectos y prácticas de la Gestión del Talento Humano conforme a la normatividad vigente, la planeación estratégica y la cultura organizacional, con el propósito de cumplir con las estragias definidas para el logro de la gestión estratégica del talento humano.</t>
  </si>
  <si>
    <t>Sumatoria de Plan Estratégico Públicado</t>
  </si>
  <si>
    <t>Se aprobó en el comité MIG #87 El plan estratégico del talento humano y posteriormente se público antes del 31 de enero en la página web de la entidad con el objetivo de establecer las estrategias asociadas a la Gestión del Talento Humano para el fortalecimiento de la calidad de vida laboral, competencias y cultura organizacional en la entidad</t>
  </si>
  <si>
    <t>Subdirección para la Gestión del Talento Humano</t>
  </si>
  <si>
    <t>E2-D1-1000</t>
  </si>
  <si>
    <t>Plan de vacantes</t>
  </si>
  <si>
    <t>Plan de vacantes elaborado y publicado</t>
  </si>
  <si>
    <t>Identificar la información relacionada  con los empleos de carrera administrativa que se encuentran en vacancia y su forma de provisión; a su vez, contar con la información de la oferta actualizada de empleos de la entidad.</t>
  </si>
  <si>
    <t>Sumatoria de Plan de Vacantes Publicado</t>
  </si>
  <si>
    <t xml:space="preserve">Se aprobó en el comité MIG #87 El plan de vacantes y posteriormente se público antes del 31 de enero en la página web de la entidad con el objetivo de identificar las necesidades de personal y diseñar estrategias para proveer los empleos vacantes del Ministiero TIC </t>
  </si>
  <si>
    <t>Plan Institucional de Capacitación</t>
  </si>
  <si>
    <t>Plan Institucional de Capacitación elaborado y publicado</t>
  </si>
  <si>
    <t xml:space="preserve">Generar el plan institucional de capacitación en atención  a las necesidades identificadas en cumplimiento con la normatividad vigente </t>
  </si>
  <si>
    <t>Sumatoria de Plan Institucional de Capacitación Publicado</t>
  </si>
  <si>
    <t>Se aprobó en el comité MIG #87 El Plan Institucional de Capacitación y posteriormente se público antes del 31 de enero en la página web de la entidad con el objetivo de fortalecer las competencias laborales y comportamentales mediante procesos de 
formación que apunten al logro de los objetivos y metas Institucionales permitiendo el 
mejoramiento de los procesos, servicios, y el crecimiento personal de las y los servidores 
públicos, que contribuyan a la consolidación del Sector TIC.</t>
  </si>
  <si>
    <t>Se aprobó en el comité MIG #87 El Plan Institucional de Capacitación y posteriormente se público antes del 31 de enero en la página web de la entidad con el objetivo de fortalecer las competencias laborales y comportamentales mediante procesos de formación que apunten al logro de los objetivos y metas Institucionales permitiendo el mejoramiento de los procesos, servicios, y el crecimiento personal de las y los servidores públicos, que contribuyan a la consolidación del Sector TIC.</t>
  </si>
  <si>
    <t>Plan de Bienestar</t>
  </si>
  <si>
    <t>Plan de Bienestar elaborado y publicado</t>
  </si>
  <si>
    <t xml:space="preserve">Generar el plan de bienestar e incentivos en atención a las necesidades identificadas en cumplimiento con la normatividad vigente </t>
  </si>
  <si>
    <t>Sumatoria de Plan de Bienestar Publicado</t>
  </si>
  <si>
    <t>Se aprobó en el comité MIG #87 El Plan de Bienestar y posteriormente se público antes del 31 de enero en la página web de la entidad mantener y mejorar las condiciones que favorecen el equilibrio y desarrollo humano integral de los servidores públicos y sus familias; propiciando el mejoramiento del clima laboral y eleve los niveles de satisfacción, eficacia y eficiencia en la prestación del servicio.</t>
  </si>
  <si>
    <t>Plan de Seguridad y Salud en el Trabajo</t>
  </si>
  <si>
    <t>Plan de Seguridad y Salud en el Trabajo elaborado y publicado</t>
  </si>
  <si>
    <t xml:space="preserve">Generar el plan de seguridad y salud en el trabajo atendiendo las necesiades establecidas y la normatividad vigente </t>
  </si>
  <si>
    <t>Sumatoria de Plan de Seguridad y Salud en el Trabajo Publicado</t>
  </si>
  <si>
    <t>Se aprobó en el comité MIG #87 El Plan de Seguridad y Salud en el Trabajo se público antes del 31 de enero en la página web de la entidad mantener y mejorar las condiciones que favorecen el equilibrio y desarrollo humano integral de los servidores públicos y sus familias; propiciando el mejoramiento del clima laboral y eleve los niveles de satisfacción, eficacia y eficiencia en la prestación del servicio.</t>
  </si>
  <si>
    <t>Retiros por periodo gestionados</t>
  </si>
  <si>
    <t>Solicitudes de retiro gestionadas</t>
  </si>
  <si>
    <t xml:space="preserve">Realizar el seguimiento al cumplimiento de los requisitos para la adecuada gestión del retiro </t>
  </si>
  <si>
    <t>(cantidad de retiros en el trimstre / cumplimiento de requisitos para el retiro )*100</t>
  </si>
  <si>
    <t xml:space="preserve">Durante el primer trimestre de 2025 desde la Subdirección se han gestionado 37 retiros de personal, cumpliendo con los requisitos establecidos en el manual de servidor público. Los retiros se han presentado de la siguiente manera:
Enero 17
Febrero 7
Marzo 13 </t>
  </si>
  <si>
    <t xml:space="preserve">Durante el segundo trimestre de 2025 desde la Subdirección se han gestionado 35 retiros de personal, cumpliendo con los requisitos establecidos en el manual de servidor público. Los retiros se han presentado de la siguiente manera:
Abril 11
Mayo 13
Junio 11 </t>
  </si>
  <si>
    <t>Durante el tercer trimestre de 2025 desde la Subdirección se han gestionado 15 retiros de personal, cumpliendo con los requisitos establecidos en el manual de servidor público. Los retiros se han presentado de la siguiente manera:
Julio 1
Agosto 4
Septiembre 10</t>
  </si>
  <si>
    <t>Cuentas por cobrar de cuotas partes pensionales gestionadas</t>
  </si>
  <si>
    <t>Porcentaje de avance cuentas por cobrar gestionadas conforme a la nómina recibida por FOPEP</t>
  </si>
  <si>
    <t>Realizar el ejercicio de recobro dentro del proceso de administración de cuotas partes pensionales por cobrar a cargo del MinTIC, asociado con la recuperación de cartera.</t>
  </si>
  <si>
    <t>(Cuentas de cobro de cuotas partes pensionales de nómina de FOPEP recibidas / Cuentas de cobro de cuotas partes pensionales de nómina de FOPEP gestionadas)*100</t>
  </si>
  <si>
    <t>Durante el primer trimestre 2025 se han expedido 755 cuentas de cobro por valor de $ 2.317.921.926 liquidadas por el aplicativo Kactus del PAR Telecom</t>
  </si>
  <si>
    <t>Durante el segundo trimestre de 2025, y en el marco de la operación del aplicativo Kactus Cuotas Partes Pensionales, se adelantó el proceso de liquidación de cuentas de cobro correspondientes a los meses de marzo, abril y mayo de 2025. Esta labor se desarrolló de manera articulada entre el Grupo Interno de Trabajo de Gestión Pensional del Ministerio de Tecnologías de la Información y las Comunicaciones (MinTIC) y el equipo del Patrimonio Autónomo de Remanentes de Telecom (PAR TELECOM):
• Ministerio de Tecnologías de la Información y las Comunicaciones (MinTIC):
Se generaron un total de 457 cuentas de cobro, correspondientes a obligaciones pensionales vigentes durante el periodo mencionado. El valor total liquidado asciende a $477.499.682 M/CTE
Patrimonio Autónomo de Remanentes de Telecom (PAR TELECOM):
Se generaron un total de 1.136 cuentas de cobro, correspondientes a obligaciones pensionales vigentes durante el periodo mencionado. 
por un valor total de $3.535.986.269 M/CTE</t>
  </si>
  <si>
    <t>Durante el tercer trimestre de 2025, y en el marco de la operación del aplicativo Kactus Cuotas Partes Pensionales, se adelantó el proceso de liquidación de cuentas de cobro correspondientes a los meses de julio, agosoto y septiembre de 2025. Esta labor se desarrolló de manera articulada entre el Grupo Interno de Trabajo de Gestión Pensional del Ministerio de Tecnologías de la Información y las Comunicaciones (MinTIC) y el equipo del Patrimonio Autónomo de Remanentes de Telecom (PAR TELECOM):
• Ministerio de Tecnologías de la Información y las Comunicaciones (MinTIC):
Se generaron un total de 457 cuentas de cobro, correspondientes a obligaciones pensionales vigentes durante el periodo mencionado. El valor total liquidado asciende a $477.499.682 M/CTE
Patrimonio Autónomo de Remanentes de Telecom (PAR TELECOM):
Se generaron un total de 1.136 cuentas de cobro, correspondientes a obligaciones pensionales vigentes durante el periodo mencionado. 
por un valor total de $3.535.986.269 M/CTE</t>
  </si>
  <si>
    <t>Porcentaje de cumplimiento de las actividades contenidas
 en el Plan Estratégico de Talento Humano.</t>
  </si>
  <si>
    <t>Realizar el seguimiento al desarrollo de las actividades contenidas en el Plan Estratégico de Talento Humano</t>
  </si>
  <si>
    <t>(actividades de ejecutadas / actividades contempladas en el Plan)*100</t>
  </si>
  <si>
    <t>En el marco del Plan Estratégico se adelantaron los procesos precontractuales de Bienestar con CAFAM, Plan de capacitaciones con Universidad Nacional, EDUMINTIC con ICETEX y actividades cultura con Caja de Compensación.</t>
  </si>
  <si>
    <t>En el marco de cumplimiento del Plan Estratégico del Talento Humano, se han desarrollado las actividades correspondientes al plan de bienestar de acuerdo con el cronograma de actividades de cohesión social y celebraciones de fechas especiales. De igual forma se dio inicio al plan de capacitación con los programas de bilingüismo, desarrollo de herramientas Microsoft y contratación pública. Adicionalmente en el marco del Plan de SST, se lleva a cabo el trámite contractual de elementos de brigadas de la entidad, así como capacitaciones a los brigadistas y realización de exámenes médicos de ingreso, periódicos y de retiro.</t>
  </si>
  <si>
    <t>Dentro del seguimiento del Plan Estratégico, se ha dado cumplimiento a lo establecido en los planes derivados, Plan de Bienestar, Capacitación, Seguridad y Salud en el trabajo, Vacantes. Garantizado optima gestión en el ciclo de vida del servidor público. Se han realizado actividades dentro del Plan de Bienestar como vacaciones recreativas, cursos de talleres y cocina, plan de gimnasio para funcionarios, entre otros. Dentro del Plan de Capacitaciones se ha realizado diplomados y cursos de excel, gestión de proyectos, contratación estatal, junto con el programa de bilinguismo. Frente al Plan de Seguridad y Salud se han realizado capacitaciones de brigadistas y programación ejecución de exámenes médicos. entre otras actividades para dar cumplimiento a lo aprobado y publicado en el marco del Plan.</t>
  </si>
  <si>
    <t>Porcentaje de cumplimiento del recobro del proceso de administración de cuotas partes pensionales</t>
  </si>
  <si>
    <t>Sumatoria de generación de cuentas de cobro por cuotas partes pensionales en el año (revisar el indicador ya que si es porcentaje la formula no puede ser sumatoria)</t>
  </si>
  <si>
    <t>SIN REPORTE POR PARTE DEL AREA</t>
  </si>
  <si>
    <t>Durante el tercer trimestre de 2025, y en el marco de la operación del aplicativo Kactus Cuotas Partes Pensionales, se adelantó el proceso de liquidación de cuentas de cobro correspondientes a los meses de julio, agosto y septiembre de 2025. Esta labor se desarrolló de manera articulada entre el Grupo Interno de Trabajo de Gestión Pensional del Ministerio de Tecnologías de la Información y las Comunicaciones (MinTIC) y el equipo del Patrimonio Autónomo de Remanentes de Telecom (PAR TELECOM):
Ministerio de Tecnologías de la Información y las Comunicaciones (MinTIC):
Se generaron un total de 453 cuentas de cobro, correspondientes a obligaciones pensionales vigentes durante el periodo mencionado. El valor total liquidado asciende a $647.382.224 M/CTE
Patrimonio Autónomo de Remanentes de Telecom (PAR TELECOM):
Se generaron un total de 1.130 cuentas de cobro, correspondientes a obligaciones pensionales vigentes durante el periodo mencionado por un valor total de $4.578.159.048 M/CTE</t>
  </si>
  <si>
    <t>Certificaciones para bono pensional y pensiones</t>
  </si>
  <si>
    <t>Porcentaje de avance en la generación de las certificaciones de temas pensionales atendidas, en relación con las recibidas</t>
  </si>
  <si>
    <t>2.2: Arquitectura Institucional</t>
  </si>
  <si>
    <t>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</si>
  <si>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ministerio, apropiando modelos y tecnologías de nueva generación dentro de las vigencias de 2023 a 2026 </t>
  </si>
  <si>
    <t>Gestión de la Información Sectorial
Gestión de Tecnologías de la Información</t>
  </si>
  <si>
    <t>Fortalecimiento del Portafolio de Servicios de Tecnologías de Información para la Transformación Digital</t>
  </si>
  <si>
    <t>Documentos de Planeación</t>
  </si>
  <si>
    <t>Documentos de planeación realizados</t>
  </si>
  <si>
    <t>Oficina de Tecnologias de la Información</t>
  </si>
  <si>
    <t>E2-D2-1000</t>
  </si>
  <si>
    <t>Servicios tecnologicos</t>
  </si>
  <si>
    <t>Índice de
capacidad en
la prestación
de servicios de
tecnología</t>
  </si>
  <si>
    <t>Reporte de disponibildad de la infraestructura tecnológica del Ministerio por parte del Data Center.</t>
  </si>
  <si>
    <t>Porcentaje de disponibilidad</t>
  </si>
  <si>
    <t>Durante el primer trimestre de la vigencia 2025, el índice de disponibilidad de la plataforma tecnológica ha sido superior al 95% en cada uno de los meses.</t>
  </si>
  <si>
    <t>No se presentaron retrasos durante el tercer trimestre de la vigencia 2025</t>
  </si>
  <si>
    <t>Durante el segundo trimestre de la vigencia 2025, el índice de disponibilidad de la plataforma tecnológica ha sido superior al 95% para cada uno de los meses.</t>
  </si>
  <si>
    <t>No se presentaron retrasos para el segundo trimestre de la vigencia 2025</t>
  </si>
  <si>
    <t>Durante el tercer trimestre de la vigencia 2025, el índice de disponibilidad de la plataforma tecnológica ha sido superior al 95% para cada uno de los meses.</t>
  </si>
  <si>
    <t>No se presentaron retrasos para el tercer  trimestre de la vigencia 2025</t>
  </si>
  <si>
    <t>Servicios de información actualizados</t>
  </si>
  <si>
    <t>Sistemas de información actualizados</t>
  </si>
  <si>
    <t xml:space="preserve"> (Programación y seguimiento de ingresos, así como el monitoreo continuo de la ejecución presupuestal y contractual del Fondo Único de TIC) </t>
  </si>
  <si>
    <t xml:space="preserve">Fortalecer el seguimiento de los ingresos y gastos del Fondo Único de TIC en el marco de la integralidad y pertinencia requerida. </t>
  </si>
  <si>
    <t>02. Gestión presupuestal y eficiencia del gasto público.</t>
  </si>
  <si>
    <t>Informes de Seguimiento a los ingresos del Fondo Único de TIC</t>
  </si>
  <si>
    <t>Número de informes correspondientes al seguimiento a la cadena de gestión integral del cobro.</t>
  </si>
  <si>
    <t>En el avance del indicador se registran los Informes de Seguimiento a los ingresos del Fondo Único de TIC, que para la fecha de corte corresponde a 5 de los 16 programados. Es importante medir dicha gestión, toda vez que evidencia el seguimiento a la cadena de gestión integral del cobro y la generación de alertas y recomendaciones de manera oportuna</t>
  </si>
  <si>
    <t xml:space="preserve">
# de informes correspondientes al seguimiento a la cadena de gestión integral de cobro elaborados en el periodo</t>
  </si>
  <si>
    <t>La OGIF ha elaborado (1) informe trimestral de proyección vs recaudo, (1) informe trimestral de cartera, (1) informe trimestral asociado al ciclo de tiempos de los actos administrativos y (1) informe semestral alusivo al análisis de los procesos judiciales  y su presunta incidencia sobre los recursos del Fondo Único de TIC. Todos los anteriores correspondientes al cierre de la vigencia 2024 y se incorpora  en su contenido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t>
  </si>
  <si>
    <t>La OGIF han elaborado (2) informe trimestrales de proyección vs recaudo, (2) informes trimestrales de cartera, (2) informe trimestrales asociado al ciclo de tiempos que deben surtir los actos administrativos y (1) informe semestral alusivo al análisis de los procesos judiciales  y su presunta incidencia sobre los recursos del Fondo Único de TIC. En los documentos referenciados, se incluyen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t>
  </si>
  <si>
    <t>La OGIF ha elaborado tres (3) informes trimestrales de proyección vs recaudo, tres (3) informes trimestrales de cartera, tres (3) informes trimestrales asociado al ciclo de tiempos que deben surtir los actos administrativos y dos (2) informes semestrales alusivos al análisis de los procesos judiciales  y su presunta incidencia sobre los recursos del Fondo Único de TIC. En los documentos referenciados, se incluyen alertas y recomendaciones derivadas de la labor de seguimiento a la cadena de gestión integral del cobro. A su vez, se elaboró la proyección de ingresos del Fondo Único de TIC para el 2026, en la que se contempla la metodología aplicada y los insumos que se dispusieron para llevar a cabo la estimación.</t>
  </si>
  <si>
    <t xml:space="preserve">Oficina para la Gestión de Ingresos del Fondo </t>
  </si>
  <si>
    <t>E2-D2-2000</t>
  </si>
  <si>
    <t>Informes de Seguimiento de la información presupuestal y contractual del Fondo Único de TIC</t>
  </si>
  <si>
    <t xml:space="preserve">Informes de ejecución presupuestal y contractual </t>
  </si>
  <si>
    <t xml:space="preserve"> Informes de ejecución presupuestal y contractual presentados en el periodo</t>
  </si>
  <si>
    <t># de informes de ejecución presupuestal y contractual elaborados en el periodo</t>
  </si>
  <si>
    <t>Se han generado (3) informes mensuales asociados al seguimiento a la ejecución presupuestal y estado de pagos, en el que se detalla el manejo y disposición de los recursos del Fondo Único de TIC. De igual modo se ha adelantado el seguimiento a la ejecución contractual y financiera a través de (3) reportes mensuales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</si>
  <si>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Se han generado (6) informes mensuales asociados al seguimiento a la ejecución presupuestal y estado de pagos, en el que se detalla el manejo y disposición de los recursos del Fondo Único de TIC. De igual modo se ha adelantado el seguimiento a la ejecución contractual y financiera a través de (6) reportes mensuales relacionados con los contratos de aporte, convenios, contratación derivada, contratos de prestación de servicio, órdenes de compra y transferencias, para las dependencias de la entidad. Lo anterior en procura de generar alertas tempranas y de contribuir de manera efectiva a la toma de decisiones.</t>
  </si>
  <si>
    <t>Se han generado nueve (9) informes mensuales asociados al seguimiento a la ejecución presupuestal y estado de pagos, en el que se detalla el manejo y disposición de los recursos del Fondo Único de TIC. De igual modo se ha adelantado el seguimiento a la ejecución contractual y financiera a través de nueve (9) reportes mensuales relacionados con los contratos, convenios, órdenes de compra y transferencias, para las dependencias de la entidad. Lo anterior en procura de generar alertas tempranas y de contribuir de manera efectiva a la toma de decisiones.</t>
  </si>
  <si>
    <t>Informe de seguimiento mediante documentos e instrumentos derivados de la inteligencia empresarial (informe trimestral y tableros)</t>
  </si>
  <si>
    <t>Informe trimestral consolidado de ingresos y gastos del Fondo Único de TIC</t>
  </si>
  <si>
    <t># de informes trimestrales consolidado de ingresos y gastos del Fondo Único de TIC</t>
  </si>
  <si>
    <t>El área ha elaborado un informe trimestral con corte a diciembre de 2024, en el que se aborda el seguimiento a la cadena de gestión integral del cobro, la cadena presupuestal y contractual del Fondo Único de TIC, en aras de garantizar la detección de alertas tempranas así como las recomendaciones consistentes con el balance trimestral.</t>
  </si>
  <si>
    <t>El área ha elaborado dos (2) informes trimestrales orientados al seguimiento detallado de la cadena de integral del cobro, así como a la cadena presupuestal y la gestión contractual del Fondo Único de TIC, con el fin de identificar oportunamente alertas tempranas y emitir recomendaciones pertinentes.</t>
  </si>
  <si>
    <t>El área ha elaborado tres (3) informes trimestrales orientados al seguimiento detallado de la cadena de integral del cobro, así como a la cadena presupuestal y la gestión contractual del Fondo Único de TIC, con el fin de identificar oportunamente alertas tempranas y emitir recomendaciones pertinentes.</t>
  </si>
  <si>
    <t>Actualización de la herramienta con los registros recientes de ingresos y gastos del Fondo Único de TIC</t>
  </si>
  <si>
    <t># de actualización de la herramienta con los registros recientes de ingresos y gastos del Fondo Único de TIC</t>
  </si>
  <si>
    <t>Se han realizado actualizaciones mensuales con corte a diciembre de 2024, enero y febrero de 2025 a los tableros asociados al seguimiento de ejecución de recursos y el mensual CPS, ordenes de compra, contratos y convenios así como el tablero de control de  ingreso y metodología costo-beneficio.</t>
  </si>
  <si>
    <t>Se han realizado seis (6) actualizaciones mensuales a los tableros asociados al seguimiento de ejecución de recursos y el mensual CPS, ordenes de compra, contratos y convenios así como el tablero de control de  ingreso y metodología costo-beneficio, con el fin de fortalecer la trazabilidad, facilitar el análisis financiero y apoyar la toma de decisiones estratégicas en la gestión del Fondo Único de TIC.</t>
  </si>
  <si>
    <t>Se han realizado nueve (9) actualizaciones mensuales a los tableros asociados al seguimiento de ejecución de recursos y el mensual CPS, ordenes de compra, contratos y convenios así como el tablero de control de  ingreso y metodología costo-beneficio, con el fin de fortalecer la trazabilidad, facilitar el análisis financiero y apoyar la toma de decisiones estratégicas en la gestión del Fondo Único de TIC.</t>
  </si>
  <si>
    <t>Gestión adecuada de los recursos financieros Ministerio de TIC</t>
  </si>
  <si>
    <t xml:space="preserve">Garantizar el financiamiento y cumplimiento de los objetivos misionales, estratégicos y legales. </t>
  </si>
  <si>
    <t>Gestión Financiera</t>
  </si>
  <si>
    <t>Disponibilidad de recursos para la ejecución de los mismos por parte de las áreas.</t>
  </si>
  <si>
    <t>Informes de Ejecución Presupuestal detallado de Gastos del MinTIC.</t>
  </si>
  <si>
    <t>Cuenta con informes mensuales en los cuales se eviedencia la ejecución del gasto los cuales son publicados en la pagina WEB de la entidad para concoimiento de los interesados.</t>
  </si>
  <si>
    <t>La sumatoria de informes de ejecución presupuestal de gastos en el cuatrenio</t>
  </si>
  <si>
    <t>La Subdirección Financiera gestiona la ejecución presupuestal de gastos de MinTIC y publica mensualmente de manera oportuna según lo programado  en la página WEB del Ministerio el informe de Ejecución Presupuestal de Gasto; así las cosas para el trimestre periodo de análisis se cumplió con la publicación de 3 informes de un total de 12 programados para la vigencia; cumpliendo con la meta establecida para el indicador.</t>
  </si>
  <si>
    <t>La Subdirección Financiera gestiona la ejecución presupuestal de gastos de MinTIC y publica mensualmente de manera oportuna según lo programado  en la página WEB del Ministerio el informe de Ejecución Presupuestal de Gasto; así las cosas se cumplió con la publicación de 3 informes para el trimestre periodo de análisis  para un acumulado de 6 para el primer semestre de la vigencia, de un  total de 12 programados para la vigencia; cumpliendo con la meta establecida para el indicador.</t>
  </si>
  <si>
    <t>La Subdirección Financiera gestiona la ejecución presupuestal de gastos de MinTIC y publica mensualmente de manera oportuna según lo programado  en la página WEB del Ministerio el informe de Ejecución Presupuestal de Gasto; así las cosas se cumplió con la publicación de 3 informes para el trimestre periodo de análisis  para un acumulado de 9 a cioerre del tecer trimestre  de un  total de 12 programados para la vigencia; cumpliendo con la meta establecida para el indicador.</t>
  </si>
  <si>
    <t>Subdirección Financiera</t>
  </si>
  <si>
    <t>E2-D2-3000</t>
  </si>
  <si>
    <t>Gestión adecuada de los recursos Fondo Único de TIC</t>
  </si>
  <si>
    <t>Gestionar los recursos financieros para atender las actividades misionales, estratégicas y legales del Fondo Único de TIC.</t>
  </si>
  <si>
    <t>Informes de Ejecución Presupuestal detallada de Ingresos y de Gastos del Fondo Único de TIC.</t>
  </si>
  <si>
    <t>La Subdirección Financiera gestiona la ejecución presupuestal de gastos de FuTIC y publica mensualmente de manera oportuna según lo programado  en la página WEB del Ministerio el informe de Ejecución Presupuestal de Gasto; así las cosas para el trimestre periodo de análisis se cumplió con la publicación de 3 informes de un total de 12 programados para la vigencia; cumpliendo con la meta establecida para el indicador.</t>
  </si>
  <si>
    <t>La Subdirección Financiera gestiona la ejecución presupuestal de gastos de FuTIC y publica mensualmente de manera oportuna según lo programado  en la página WEB del Ministerio el informe de Ejecución Presupuestal de Gasto; así las cosas se cumplió con la publicación de 3 informes para el trimestre periodo de análisis  para un acumulado de 6 para el primer semestre de la vigencia, de un  total de 12 programados para la vigencia; cumpliendo con la meta establecida para el indicador.</t>
  </si>
  <si>
    <t>La Subdirección Financiera gestiona la ejecución presupuestal de gastos de FuTIC y publica mensualmente de manera oportuna según lo programado  en la página WEB del Ministerio el informe de Ejecución Presupuestal de Gasto; así las cosas se cumplió con la publicación de 3 informes para el trimestre periodo de análisis  para un acumulado de 9 al cierre del tercer trimestre de un  total de 12 programados para la vigencia; cumpliendo con la meta establecida para el indicador.</t>
  </si>
  <si>
    <t>E2-D2-4000</t>
  </si>
  <si>
    <t>Fortalecimiento de la Gestión Documental en MinTIC</t>
  </si>
  <si>
    <t>Generar estrategias para consolidar la gestión documental con fines de conservación y preservación de los documentos producidos en el MINTIC.</t>
  </si>
  <si>
    <t>16. Gestión documental</t>
  </si>
  <si>
    <t>Gestión Documental</t>
  </si>
  <si>
    <t>Conservación de la Información Histórica del Sector TIC</t>
  </si>
  <si>
    <t>Servicio de gestión documental</t>
  </si>
  <si>
    <t>Sistema de gestión documental implementado</t>
  </si>
  <si>
    <t>Implementar un sistema de gestion documental con los diferentes instrumentos archivisticos</t>
  </si>
  <si>
    <t>Numero de  sistemas de gestion documental implementado</t>
  </si>
  <si>
    <t>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t>
  </si>
  <si>
    <t xml:space="preserve">Se encuentra pendiente la entrega del informe de ejecución de las actividades realizadas durante el mes de marzo. El proveedor dispone de un plazo de 7 días hábiles del mes siguiente para enviarlo, junto con las evidencias correspondientes. Una vez recibido, la supervisión procede a validar el cumplimiento de las obligaciones estipuladas en el contrato y se solicitan los ajustes que sean necesarios. </t>
  </si>
  <si>
    <t xml:space="preserve">Para el fortalecimiento de la gestión documental,  se adelantó la intervención de 77,7 metros lineales mensuales de documentación, sin evidenciarse presencia de biodeterioro en los materiales revisados. Como parte de este proceso, se elaboraron los inventarios físicos correspondientes al total intervenido y se realizó la solicitud de visita al Archivo General de la Nación (AGN), con el fin de establecer el cronograma de transferencia secundaria. La documentación fue clasificada y organizada de acuerdo con la disposición final definida en la Tabla de Retención Documental (TRD) y la Tabla de Valoración Documental (TVD). Asimismo, se llevó a cabo la digitalización de la serie documental cuya disposición final establece conservación total, y esta información será dispuesta para consulta a través del Sistema de Gestión Documental y Archivos (SGDA) – Integra TIC, adicionalmente; 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
</t>
  </si>
  <si>
    <t>Para el fortalecimiento de la gestión documental,  se adelantó la intervención de 77,7 metros lineales mensuales de documentación, sin evidenciarse presencia de biodeterioro en los materiales revisados. Como parte de este proceso, se construción del inventario documental de los fondos documentales intervenidos; Se atendieron las consultas y prestamos de expediente solicitados por la entidad, ciudadanía y entes de control al archivo central y gestión; Se llevo a cabo la custudia y salvaguarda de la documentación del Ministerio y las entidades extintas del sector Tic mediante su organización, clasificación, ordenación, conservación y alistamiento; Digitalizacion de los documentos de las entidades liquidadas del sector TIC, de acuerdo con su disposición final para consulta.</t>
  </si>
  <si>
    <t>Subdirección Administrativa</t>
  </si>
  <si>
    <t>E2-D2-5000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</si>
  <si>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</si>
  <si>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</si>
  <si>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</si>
  <si>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Gestión de Compras y Contratación</t>
  </si>
  <si>
    <t>Seguimiento al PAA</t>
  </si>
  <si>
    <t>Porcentaje de avance del PAA</t>
  </si>
  <si>
    <t>3.1. Porcentaje de Procesos contractuales gestionados
3.2 Seguimiento mensual al plan anual de adquisiciones</t>
  </si>
  <si>
    <t>En el marco de la inciativa a cartgo de esta Subdirección, el avance  para el periodo, se debe  a la las publicaciones en el SECOP II y en la pagína Web institucional, de las modificaciones al plan anual de adquisiciones de acuerdo con las solicitudes presentadas por las dependencias de la entidad, en el mismo sentido las actividades de apoyo en la estructuración de los procesos, consolidación del PAA, gestión de los procesos contractuales, apoyo en la estructuración de riesgos previsibles de los contratos, igualmente con la expedición de certificaciones de contratos suscritos por parte de la entidad</t>
  </si>
  <si>
    <r>
      <t xml:space="preserve">
En el marco de la iniciativa liderada por la Subdirección de Gestión Contractual, el avance correspondiente al periodo se sustenta en la ejecución de diversas actividades orientadas al fortalecimiento de la gestión contractual de la entidad. </t>
    </r>
    <r>
      <rPr>
        <b/>
        <sz val="16"/>
        <rFont val="Arial Narrow"/>
        <family val="2"/>
      </rPr>
      <t>En primer lugar</t>
    </r>
    <r>
      <rPr>
        <sz val="16"/>
        <rFont val="Arial Narrow"/>
        <family val="2"/>
      </rPr>
      <t>, se destaca el trámite de los contratos requeridos por parte de las áreas de la entidad;</t>
    </r>
    <r>
      <rPr>
        <b/>
        <sz val="16"/>
        <rFont val="Arial Narrow"/>
        <family val="2"/>
      </rPr>
      <t xml:space="preserve"> en segundo lugar,</t>
    </r>
    <r>
      <rPr>
        <sz val="16"/>
        <rFont val="Arial Narrow"/>
        <family val="2"/>
      </rPr>
      <t xml:space="preserve"> la revisión, consolidación y publicación oportuna en el SECOP II y en la página web institucional de las modificaciones realizadas al Plan Anual de Adquisiciones (PAA), en atención a las solicitudes presentadas por las diferentes dependencias de la entidad;</t>
    </r>
    <r>
      <rPr>
        <b/>
        <sz val="16"/>
        <rFont val="Arial Narrow"/>
        <family val="2"/>
      </rPr>
      <t xml:space="preserve">  en tercer lugar ,</t>
    </r>
    <r>
      <rPr>
        <sz val="16"/>
        <rFont val="Arial Narrow"/>
        <family val="2"/>
      </rPr>
      <t xml:space="preserve"> se brindó acompañamiento en el proceso post-contractual de los contratos, convenios y órdenes de compra y</t>
    </r>
    <r>
      <rPr>
        <b/>
        <sz val="16"/>
        <rFont val="Arial Narrow"/>
        <family val="2"/>
      </rPr>
      <t xml:space="preserve"> en cuarto lugar,</t>
    </r>
    <r>
      <rPr>
        <sz val="16"/>
        <rFont val="Arial Narrow"/>
        <family val="2"/>
      </rPr>
      <t xml:space="preserve"> se aprobaron las garantías de los contratos de acuerdo con los procedimientos establecidos, lo cual permite fortalecer los mecanismos de gestión y mitigación de riesgos contractuales. Estas acciones, en conjunto, evidencian el compromiso de esta dependencia con la eficiencia administrativa, la planeación estratégica de la contratación pública y el cumplimiento del marco normativo vigente.</t>
    </r>
  </si>
  <si>
    <t xml:space="preserve">
Respecto a este periodo, la iniciativa liderada por la Subdirección de Gestión Contractual, el avance se sustenta en la ejecución de diversas actividades orientadas al fortalecimiento de la gestión contractual de la entidad, en cumplimiento con la normatividad vigente en materia de contratación pública.
En primer lugar, se ha dado trámite oportuno y conforme a la normatividad aplicable a los contratos solicitados por las áreas de la entidad. En segundo lugar, se realizó la revisión, consolidación y publicación oportuna en el Sistema Electrónico para la Contratación Pública (SECOP II), así como en la página web institucional, de las modificaciones efectuadas al Plan Anual de Adquisiciones (PAA), atendiendo las solicitudes formuladas por las diferentes dependencias del Mintic/Fontic.
En tercer lugar, se brindó acompañamiento jurídico y técnico en el proceso post-contractual, incluyendo la supervisión y seguimiento de contratos, convenios y órdenes de compra, verificando la correcta ejecución y cumplimiento de las obligaciones contractuales. Finalmente, se aprobaron las garantías contractuales conforme a los procedimientos internos y a lo establecido en el marco normativo vigente, lo cual contribuye al fortalecimiento de los mecanismos de gestión y mitigación de riesgos asociados a la contratación pública.
Estas acciones reflejan el compromiso de esta dependencia con la eficiencia administrativa, la planeación estratégica en la contratación pública y el estricto cumplimiento del marco normativo aplicable, contribuyendo a la transparencia y legalidad en la gestión contractual.
</t>
  </si>
  <si>
    <t>Subdirección Contractual</t>
  </si>
  <si>
    <t>E2-D2-6000</t>
  </si>
  <si>
    <t>Implementación de herramientas para el manejo de la información de la Gestión Contractual</t>
  </si>
  <si>
    <t>Porcentaje de Avance en la implementación de herramientas de manejo de información contractual</t>
  </si>
  <si>
    <t>1. Porcentaje de implementación de la herramienta de expedición de certificaciones
2.1.  Porcentaje de Implementación de una base de datos de contratos de la entidad</t>
  </si>
  <si>
    <t>Se han venido adeantando las actividades relacionadas con la implementación de la base de datos de contratos y de la expedición de certificaciones, de acuerdo con lo programado.</t>
  </si>
  <si>
    <t>En el marco de este proyecto, se han venido adelantando las actividades relacionadas con la implementación de la base de datos de contratos y de la expedición de certificaciones, de acuerdo con lo programado.</t>
  </si>
  <si>
    <t>2.3: Relación con los Grupos de Interés</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</si>
  <si>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</si>
  <si>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</si>
  <si>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06. Transparencia, acceso a la información pública y lucha contra la corrupción.</t>
  </si>
  <si>
    <t>Gestión de Atención a Grupos de Interés</t>
  </si>
  <si>
    <t>Lineamientos para el fortalecimiento de los mecanismos de aplicación de las políticas de gestión y desempeño</t>
  </si>
  <si>
    <t>Lineamientos definidos para el fortalecimiento de las políticas de gestión y desempeño</t>
  </si>
  <si>
    <t xml:space="preserve">Implica la definición de las estrategias, actividades y demás que se requieran para identificar las brechas en la aplicación de las políticas de gestión y desempeño institucional y establecer los planes requeridos para gestionar </t>
  </si>
  <si>
    <t>Actividades definidas para el fortalecimiento de los mecanismos de aplicación de las políticas de gestión y desempeño / Brechas identificadas para el fortalecimiento de los mecanismos de aplicación de las políticas de gestión y desempeño</t>
  </si>
  <si>
    <t xml:space="preserve">Se viene realizando el diligenciamiento del FURAG a partir de las evidencias y respuestas enviadas por cada dependencia lider de política recolectadas por cada Asesor de Política.  </t>
  </si>
  <si>
    <t xml:space="preserve">Se realizo el diligenciamiento del FURAG 2024 y se envio a Función Pública. Así mismo, producto de esta evaluación salieron los resultados, los cuales incluyen diversas recomendaciones que estan siendo analizadas por el equipo de trabajo de GTO.   </t>
  </si>
  <si>
    <t xml:space="preserve">El comité MIG No. 92 aprobo el Plan para el Fortalecimiento y la Gestión Institucional –FOGEDI 2025   </t>
  </si>
  <si>
    <t>Oficina Asesora de Planeación y Estudios Sectoriales</t>
  </si>
  <si>
    <t>Oficina Asesora de Planeación y Estudios Sectoriales (GTO)</t>
  </si>
  <si>
    <t>E2-D3-1000</t>
  </si>
  <si>
    <t>Información del avance en la implementación de los lineamientos de los mecanismos de aplicación de las políticas de gestión y desempeño</t>
  </si>
  <si>
    <t>Monitoreo a la aplicación de los lineamientos  de las políticas de gestión y desempeño</t>
  </si>
  <si>
    <t>Una vez identificadas las actividades / estrategias para cerrar las brechas de aplicación de las políticas MPG se realizan seguimientos periódicos a la gestión de las mismas</t>
  </si>
  <si>
    <t>Monitoreos realizados a la aplicación de los lineamientos para las políticas MIPG / Monitoreos programados a la aplicación de los lineamientos para las políticas MIPG</t>
  </si>
  <si>
    <t xml:space="preserve">Se presentaron ante el Comité MIG # 87 los resultados del Plan FOGEDI 2024, en la misma, se incluyeron los avances por política y las actividades a realizar para el cumplimiento en el 2025 </t>
  </si>
  <si>
    <t xml:space="preserve">Se gestionó el plan de mejoramiento de la auditoría interna con 29 acciones conformadas por acciones correctivas, corrección y acciones de mejora de las cuales se cuentan con 3 acciones correctivas por gestionas por el proceso de Tecnologías de la Información.
</t>
  </si>
  <si>
    <t>Se realiza la programación de la actualización documental de los 25 procesos de la entidad con el fin de que la misma responda a las actividades que actualmente se realizan la Entidad.</t>
  </si>
  <si>
    <t xml:space="preserve">Estrategia de divulgación y comunicaciones del MinTIC </t>
  </si>
  <si>
    <t>Diseñar e implementar la estrategia de comunicaciones que permitirá a la entidad informar e interactuar sobre los planes, programas, proyectos, y servicios a la ciudadanía</t>
  </si>
  <si>
    <t>Comunicación Estratégica</t>
  </si>
  <si>
    <t>Fortalecimiento de las estrategias de comunicación que incentiven el uso y apropiación de las TIC a lo largo del territorio Nacional (desde 2024)/ Servicios de divulgación, promoción y socialización de programas y proyectos en TIC. (2023)</t>
  </si>
  <si>
    <t>Servicios de divulgación, promoción y socialización de programas y proyectos en TIC.</t>
  </si>
  <si>
    <t>Número de menciones en medios de comunicación convencionales y digitales</t>
  </si>
  <si>
    <t>Se organizaron los equipos de trabajo que apoyan y gestionan la implementación de la estrategia de divulgación de la entidad. En este sentido, y manteniendo los lineamientos se empezaron a generar mayores contenidos para las sinergias en redes sociales, la generación de espacios con los medios de comunicación para la difusión de los avances de los programas y proyectos a través de los tres ejes comunicacionales: comunicación externa, comunicación interna y comunicación digital.  
La estrategia sombrilla para la vigencia 2025 está enfocada en la conectividad, la cual será la prioridad en las regiones, así como también la socialización del desarrollo de programas, proyectos y servicios en el marco de las líneas base del Plan Nacional de Desarrollo. Así las cosas, las actividades de difusión y socialización se realizaron a partir comunicaciones disruptivas que facilitaron a nuestros grupos de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y el podcast.
Los temas de comunicaciones fueron los siguientes:
Convocatoria docentes rurales, conectividad Casanare, Computadores para Educar, Centros PotencIA, Espectro 5G, emisión filatélica, proyecto regularización de redes, ANE, Espectro Radioeléctrico, Convocatoria Asignación de Espectro, Mesa de Diálogo Modernización Secop II, Cumbre Mundial de Gobiernos, Crea Informa y Transforma desde las Regiones, Conectividad y Gobierno Digital, Conpes IA, Acuerdo Fortalecimiento de Conectividad, Programa Pensamiento Computacional, Conectividad para Cambiar Vidas, Servicio de Mensajería Expresa, Boletín TIC 3T.2024, entre otras.</t>
  </si>
  <si>
    <t>No existe retraso en lo reportado para el primer trimestre ni en el acumulado.</t>
  </si>
  <si>
    <t>Se continua con el envió de los informes de seguimiento a cada uno de los 25 procesos, en los cuales, se menciona en cada uno de los puntos a cumplir, acorde a los lineamientos del MIG, con el fin de promover la definición de planes de mejora a cada uno de los puntos que lo requieran y así fortalecer la apropiación por parte de los colaboradores del MinTIC</t>
  </si>
  <si>
    <t>Se continua apoyando la gestión para darle continuidad a los procesos de la implementación de la estrategia de divulgación de la entidad. Para cumplir con el plan táctico de las comunicaciones que son transversales a todas las áreas, se vienen generando las sinergias en las multiplataformas y llevando la comunicación a los medios externos para la difusión de los avances de los programas y proyectos a través de los tres ejes comunicacionales: comunicación externa, comunicación interna y comunicación digital.  
La estrategia sombrilla para la vigencia 2025 sigue  enfocada en la conectividad, la cual es la prioridad en las regiones, así como también la socialización del desarrollo de programas, proyectos y servicios en el marco de las líneas base del Plan Nacional de Desarrollo. Así las cosas, las actividades de difusión y socialización se realizaron a partir comunicaciones disruptivas que facilitaron a nuestros grupos de conocer la oferta institucional y sus programas, así como también el incentivar los diálogos de doble vía con la ciudadanía a través de espacios virtuales de socialización y de diálogo.
En el proceso de la implementación de la estrategia de divulgación se adelantaron actividades de promoción, difusión y socialización a través de los diferentes canales propios de divulgación con los que cuenta el ministerio.
Desde comunicación externa se adelantaron diferentes acciones con medios de comunicación: i) entrevistas con medios de comunicación regionales y nacionales; ii) redacción de columnas de opinión y comunicados de prensa y iii) participación en eventos nacionales e internacionales.
Desde comunicación digital se generaron formatos novedosos que siguen la línea comunicativa trazada a través de plataformas como Twitter; Facebook; Instragram y Tik-Tok, así como la generación de contenidos transmedia y multiplataforma y el podcast.
Los temas de comunicaciones fueron los siguientes:
Computadores para Educar, Conectividad para Cambiar Vidas, Andicom en Cartagena, Colombia 4.0, Internet Solidario,
Con enfoque en conectividad de las regiones apartadas y equidad de género inicia gestión de Carina Murcia como ministra TIC
Ministerio TIC presentó ejecución del 85% de su presupuesto del 2025 ante la Comisión VI de la Cámara de Representantes
Por segundo año consecutivo el Ministerio TIC logra un puntaje de 96,7% en el Índice de Desempeño Institucional
Inauguración de Juntas de Internet en Beteitiva
Continua el apoyo a la tv pública: La Vorágine se estrenó en los canales regionales y llegó a HBO Max, La Salsa Vive llega a Netflix, Barriga 'e trapo se estrenó con éxito en Telecaribe y Sin Límites se vio en Canal Trece
Ministerio TIC participa en el BAM
Seleccionadas las 150 emisoras ganadoras de la convocatoria ‘Territorios al Aire’ 2025
Historias del Cambio 2025 cierra inscripciones con éxito en tiempo récord!
¡Colombia prende sus cámaras! Conoce los 63 proyectos ganadores de Abre Cámara 2025
SenaTIC y elempleo.com unen fuerzas para formar a los profesionales del futuro
Se lanzó diplomado en Inteligencia Artificial para el sector público, con anuncio de ampliación a 4.000 cupos
‘Conecta Región Caribe’: Una plataforma digital que fortalece el turismo en el Caribe colombiano</t>
  </si>
  <si>
    <t>Oficina Asesora de Prensa</t>
  </si>
  <si>
    <t>E2-D3-2000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</si>
  <si>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</si>
  <si>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</si>
  <si>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</si>
  <si>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Gestión Internacional</t>
  </si>
  <si>
    <t>Gestionar la participación del MINTIC en alianzas de cooperación y agenda internacional.</t>
  </si>
  <si>
    <t>Numero de alianzas e instrumentos de cooperación establecidos y mantenidos con países estratégicos, organismos internacionales y/o empresas del sector tecnológico anualmente, con el fin de contribuir a la ejecución del Plan Nacional de Desarrollo 2022-2026 en el ámbito de las TIC.</t>
  </si>
  <si>
    <t>(Variable 1 - Alianzas y/o instrumentos de cooperación realizados / Variable 2 - Alianzas y/o instrumentos de cooperación proyectados) *100</t>
  </si>
  <si>
    <t>Durante el primer trimestre de 2025, el Ministerio de Tecnologías de la Información y las Comunicaciones (MinTIC) avanzó significativamente en el fortalecimiento de su estrategia internacional a través del establecimiento y mantenimiento de alianzas e instrumentos de cooperación con países estratégicos, organismos internacionales y empresas del sector tecnológico, en línea con las metas del Plan Nacional de Desarrollo 2022-2026. En este periodo se consolidó la presencia internacional del Ministerio mediante su participación en espacios de alto nivel como el Congreso Latinoamericano de Transformación Digital, el M360 LATAM, la ExpoGreentech 2025 y el United Nations-Singapore Cyber Fellowship Programme, así como en el Foro Empresarial de la Asociación de Empresarios de Colombia (AEC), lo que permitió promover la visibilidad de Colombia en escenarios globales, fortalecer capacidades nacionales en ciberseguridad y establecer vínculos con empresas internacionales interesadas en colaborar con el país en temas de innovación y transformación digital. De forma paralela, se avanzó en la formalización de alianzas estratégicas con Emiratos Árabes Unidos y la Unión Europea, y se establecieron acuerdos preliminares con el operador satelital Hispasat para mejorar la conectividad en zonas rurales de Colombia. Además, se afianzaron relaciones con la Fundación FESCO para desarrollar iniciativas de inclusión digital, y se participó en reuniones técnicas con la Unión Europea orientadas a temas prioritarios como inteligencia artificial, innovación digital y ciberseguridad. En este mismo trimestre, se firmaron dos nuevos Memorandos de Entendimiento: el primero, con la Embajada del Reino de Dinamarca, con el fin de promover la cooperación en materia de conectividad, GovTech, servicios digitales y aplicaciones basadas en inteligencia artificial; y el segundo, con el Ministerio de Hacienda de la República de Costa Rica, enfocado en el intercambio de experiencias en transformación digital y la promoción de estrategias para fortalecer la resiliencia digital, particularmente en sectores como el financiero y de recursos humanos. Estos avances reflejan el compromiso del MinTIC con el fortalecimiento del relacionamiento internacional como instrumento clave para el desarrollo digital inclusivo y sostenible, y consolidan el cumplimiento de los objetivos institucionales en materia de cooperación internacional, contribuyendo directamente a la ejecución del Plan Nacional de Desarrollo en el ámbito de las TIC.</t>
  </si>
  <si>
    <t>En el dominio institucional en el mes de mayo se lleva a cabo comité # 4 de arquitectura empresarial, en este espacio se aprueban los ajustes al modelo de gobierno, estrategia de apropiación, carta descriptiva, priorización y cronograma de iteración 2025 que en el mes de mayo para el dominio institucional (negocio) responsabilidad del GTO se registra un avance en términos de la identificación del estado actual de los 3 primeros procesos en relación con la generación de los catálogos y matrices requeridas junto con la actualización del repositorio de Enterprise Architect. De igual forma, en el ejercicio de apropiación se asistieron a las formaciones que se están llevando a cabo por parte de la OTI en relación con la transferencia de conocimientos de la nueva herramienta Abacus tanto para modeladores como arquitectos.
Asimismo, se ha avanzado según cronograma en el análisis de capacidades institucionales para los 3 procesos que se están iterando en el periodo reportado. Lo anterior está completo para el análisis de la arquitectura actual y se avanza en el análisis de la arquitectura objetivo según metodología definida en la vigencia anterior.
Finalmente, en el marco del comité de arquitectura # 4 se presenta la estrategia de apropiación con los componentes y temáticas a tratar. De igual forma, se socializa en el GCP del día 10 de junio al equipo GTO. Se ha avanzado en la participación de los arquitectos y modeladores en la transferencia de conocimientos para la apropiación dela herramienta Abacus como herramienta técnica de apoyo al repositorio de arquitectura empresarial de la entidad.</t>
  </si>
  <si>
    <t>Durante el tercer trimestre de 2025 ustedes gestionaron activamente el establecimiento y mantenimiento de alianzas e instrumentos de cooperación internacionales clave, consolidando el rol estratégico del MinTIC en la agenda digital global. Se fortaleció la relación con la Unión Europea y la OCDE mediante la coordinación del cuestionario del Digital Economy Outlook 2026, la revisión del índice de IA y la evaluación del documento Government at a Glance 2025, lo cual fue complementado por la continuidad de los diálogos con la UE que derivaron en un ofrecimiento de 5 millones de euros para respaldo a una solución satelital en Colombia. Simultáneamente, se dio impulso a memorandos de entendimiento con actores nacionales e internacionales al prorrogar el memorando con Peersyst, avanzar en el acuerdo con The Digital School, promover el borrador del MoU con el Ministerio de Transformación Digital de España y revisar el texto de cooperación en IA con Chile, en articulación con Cancillería y las áreas técnicas. Ustedes también garantizaron la presencia del MinTIC en escenarios multilaterales al apoyar la agenda de la delegada colombiana en el Coloquio de Planificación Estratégica de la UPAEP y en la reunión preparatoria del Congreso de la UPU, reforzando su posicionamiento ante la UIT y CITEL, y coordinaron participaciones en eventos internacionales como las reuniones bilaterales con España, el Foro BRICS en Brasil, y encuentros con CAF, AECID y SES, promoviendo iniciativas en conectividad, digitalización e inteligencia artificial. Estos avances reflejan una dinámica persistente de negociación, articulación técnica y proyección internacional, que evidencian un progreso sustantivo en la consecución del indicador de alianzas del Ministerio, acorde con la estrategia de internacionalización y cooperación del Plan Nacional de Desarrollo 2022-2026 y con la Estrategia Nacional Digital del MinTIC.</t>
  </si>
  <si>
    <t>Oficina internacional</t>
  </si>
  <si>
    <t>E2-D3-3000</t>
  </si>
  <si>
    <t>2. SEGURIDAD HUMANA Y JUSTICIA SOCIAL</t>
  </si>
  <si>
    <t>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</si>
  <si>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brecha digital regional </t>
  </si>
  <si>
    <t>Uso y Apropación de TIC</t>
  </si>
  <si>
    <t>Ampliación del Acceso a la Oferta Institucional del Sector TIC para los Grupos de Interés y Entidades Territoriales a Nivel Nacional (desde 2024)/Fortalecimiento de capacidades regionales en desarrollo de política pública tic orientada hacia el cierre de brecha digital regional.(2023)</t>
  </si>
  <si>
    <t>Asistentecias</t>
  </si>
  <si>
    <t xml:space="preserve">Numero de asistencias técnicas en la formulación y presentación de proyectos de inversión del sector  TIC </t>
  </si>
  <si>
    <t>Este indicador busca medir las asistencias técnicas realizadas a las entidades territoriales en la consecución de recursos del sistema general de regalías, mecanismo de obras por impuestos, cooperación internacional  y/o otras fuentes de inversión pública y privada para la financiación de proyectos de inversión del sector TIC.</t>
  </si>
  <si>
    <t>Numero de Asistencias Técnicas realizadas</t>
  </si>
  <si>
    <t>Durante el primer trimestre de 2025 se realizaron 45 mesas de trabajo de acompañamiento a las entidades territoriales para la formulación de proyectos y presentación de proyectos del sector TIC: Bolívar (2); Caldas (2); Caquetá (1); Cauca (4); Cesar (1); Cundinamarca (7); Guaviare (1); Meta (1); Nariño (15); Norte de Santander (2); Risaralda (1); Sucre (6) y Valle del Cauca (2).</t>
  </si>
  <si>
    <t>Durante el segundo trimestre de 2025 se realizaron 57 mesas de trabajo de acompañamiento a las entidades territoriales para la formulación de proyectos y presentación de proyectos del sector TIC en los siguientes departamentos: Antioquia, Arauca, Atlántico, Bolívar, Casanare, Cauca, Cesar, Córdoba, Cundinamarca, Huila, Nariño, Norte de Santander, Putumayo, Risaralda, San Andrés, Sucre, Tolima y Valle del Cauca.</t>
  </si>
  <si>
    <t>Durante el tercer trimestre de 2025 se realizaron 55 mesas de trabajo de acompañamiento a las entidades territoriales para la formulación de proyectos y presentación de proyectos del sector TIC en los siguientes departamentos: Antioquia (9), Arauca (2), Bolívar (6), Boyacá (1), Caquetá (6), Cauca (4), Cesar (4), Chocó (3), Huila (3), La Guajira (3), Norte de Santander (1), Sucre (9) y Valle del Cauca (4).</t>
  </si>
  <si>
    <t>Oficina de Fomento Regional</t>
  </si>
  <si>
    <t>E2-D3-4000</t>
  </si>
  <si>
    <t>Herramientas formativas para el auto-aprendizaje en competencias digitales y apropiación de tecnologías de la información y las comunicaciones</t>
  </si>
  <si>
    <t>Número de herramientas formativas para el auto-aprendizaje en competencias digitales y apropiación de tecnologías de la información y las comunicaciones</t>
  </si>
  <si>
    <t>Se establece estrategia de actualización documental con los procesos, con el establecimiento de fechas para el compromiso de actualización y en el caso de incumplimiento generar plan de mejoramiento.
Asimismo, se continuo con la revisión de las actividades de los procesos para sistematización y automatización de la siguiente forma: 
Aplicación del Paso 1. Diagnóstico AS-IS; Paso 1.1. Los gestores en compañía de los gestores y personal de las áreas, realizaron el análisis de los procedimientos aplicando los criterios de la metodología, para definir el índice de sistematización y automatización, así como la definición de pre-requerimientos y establecer la necesidad de realizar ajustes de claridad en la redacción de los procedimientos. Este trabajo se realizó para los procedimientos de los 20 procesos objeto de esta metodología.
Paso 1.2. Se inició por parte del Arquitecto de Procesos con la revisión del análisis preliminar y con la consolidación del resultado del índice de sistematización y automatización de procesos. Con corte al 31 de mayo 2025 se tenía un avance de 20%.</t>
  </si>
  <si>
    <t>Co-laboratorios
especializados en
medios digitales instalados</t>
  </si>
  <si>
    <t>Número de
ciudadanos
formados y
certificados en
habilidades digitales,
ética ciudadana de
tecnologías
emergentes para el
prosumo informativo</t>
  </si>
  <si>
    <t>FALTA DILIGENCIAMIENTO POR PARTE DEL AREA</t>
  </si>
  <si>
    <t>No se reporta avance dado que la instalación del colaboratorio especializado en medios digitales está proyectada para cumplirse al final de la vigencia 2025 (26/12/2024).
Se proyecta que, para el cuarto trimestre de 2025 se solicite el Comité de Contratación (003/102025), se radiquen los documentos precontractuales para revisión del GIT de Contratación y la OGIF (07/11/2025) y se elabore la minuta del Convenio (05/12/2025).</t>
  </si>
  <si>
    <t>Este proyecto ya se encuentra en ejecucion en cumplimiento al Plan de Acción y Plan Estratégico Institucional. Se entregará un único reporte de avance el IV trimestre (26/12/2025).</t>
  </si>
  <si>
    <t>Actas de caracterizaciones para la implementación de la iniciativa CDC - Comunidades de Conectividad y/o proyectos de última milla en todo el territorio nacional</t>
  </si>
  <si>
    <t>Número de caracterizaciones para la implementación de la iniciativa CDC - Comunidades de Conectividad y/o proyectos de última milla en todo el territorio nacional.</t>
  </si>
  <si>
    <t>Durante el primer trimestre de 2025 se ha realizado la identificación de 61 territorios dispersos, rurales y alejados que están interesados en el proyecto de Juntas de Internet Comunidades de Conectividad: Antioquia (2); Boyacá (1); Caldas (8); Córdoba (10); Guaviare (3); Huila (1); La Guajira (2); Meta (2); Nariño (3); Quindío (2); Santander (4); Tolima (19); Valle del Cauca (3) y Vaupés (1). La información suministrada por los territorios consta de las condiciones sociales, socioeconómicas de dichos territorios y los servicios públicos con los que hoy cuentan.</t>
  </si>
  <si>
    <t>Durante el segundo trimestre de 2025 se ha realizado la identificación de 315 territorios dispersos, rurales y alejados que están interesados en el proyecto de Juntas de Internet Comunidades de Conectividad: Antioquia (33); Atlántico (4); Bolívar (6), Boyacá (25); Caquetá (1); Casanare (2); Cauca (5); Cesar (44), Chocó (7); Córdoba (10); Cundinamarca (38); Guaviare (1); Huila (26); La Guajira (6); Magdalena (4); Nariño (12); Norte de Santander (16); Santander (24); Sucre (3); Tolima (73) y Valle del Cauca (3). La información suministrada por los territorios consta de las condiciones sociales, socioeconómicas de dichos territorios y los servicios públicos con los que hoy cuentan.</t>
  </si>
  <si>
    <t>Durante el tercer trimestre de 2025 se ha realizado la identificación de 36 territorios dispersos, rurales y alejados que están interesados en el proyecto de Juntas de Internet Comunidades de Conectividad: Chocó (3), La Guajira (13) y Norte de Santander (20). La información suministrada por los territorios consta de las condiciones sociales, socioeconómicas de dichos territorios y los servicios públicos con los que hoy cuentan.</t>
  </si>
  <si>
    <t>El retraso obedece principalmente a que el proyecto ya no se encuentra en etapa de caracterización lo que conllevaría a ajustar el indicador.</t>
  </si>
  <si>
    <t>Socializaciones</t>
  </si>
  <si>
    <t>Número de socializaciones, mesas de trabajo y/o atenciones que tengan por objetivo el fortalecimiento y sensibilización a nivel nacional,  de los grupos con intereses TIC, en la oferta institucional y en los procesos y procedimientos estratégicos del sector.</t>
  </si>
  <si>
    <t>Este indicador busca medir el número de socializaciones y /o atenciones a los grupos con intereses TIC sobre la oferta institucional y en los procesos y procedimientos estratégicos del sector, con el objeto de mejorar los indicadores y la perspectiva de los factores externos. Por intermedio de los enlaces regionales se divulga la oferta institucional del Ministerio a nivel nacional.</t>
  </si>
  <si>
    <t>Sumatoria de los municipios  socializados y/o atendidos para el fortalecimiento y sensibilización de la oferta institucional y en los procesos y procedimientos estratégicos del sector</t>
  </si>
  <si>
    <t>Durante el primer trimestre se han realizado 304 socializaciones sobre la oferta institucional del MINTIC a grupos de interés en temas TIC desagregados en las siguientes regiones: Boyacá y Cundinamarca (1); Caribe (32); Centro Sur (99); Eje Cafetero (118); Llanos (36) y Pacífico (18).</t>
  </si>
  <si>
    <t>Durante el segundo trimestre se han realizado 1435 socializaciones sobre la oferta institucional del MINTIC a grupos de interés en temas TIC desagregados en las siguientes regiones: Boyacá y Cundinamarca (80); Caribe (358); Centro Sur (307); Eje Cafetero (205); Llanos (114), Pacífico (215) y Santanderes y Arauca (156).</t>
  </si>
  <si>
    <t>Durante el segundo trimestre se han realizado 1461 socializaciones sobre la oferta institucional del MINTIC a grupos de interés en temas TIC desagregados en las siguientes regiones: Boyacá y Cundinamarca (82); Caribe (290); Centro Sur (278); Eje Cafetero (201); Llanos (137), Pacífico (256) y Santanderes y Arauca (217).</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</si>
  <si>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</si>
  <si>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</si>
  <si>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*Ampliación del Acceso a la Oferta Institucional del Sector TIC para los Grupos de Interés y Entidades Territoriales a Nivel Nacional.               *Apoyo para el Fomento de Iniciativas TIC que Impulsen la Implementación de la Política Pública de Comunicaciones de y para los Pueblos Indígenas con la MPC (desde 2024)/Servicio de asistencia, capacitación y apoyo para el uso y apropiación de las tic, con enfoque diferencial y en beneficio de la comunidad para participar en la economía digital nacional (2023)</t>
  </si>
  <si>
    <t>1. Espacios de dialogo y/o concertación e implementación de acciones con enfoque diferencial con comunidades étnicas, grupos comunitarios, victimas y/o colectivos sociales</t>
  </si>
  <si>
    <t xml:space="preserve">1. Número de acciones realizadas con comunidades étnicas, grupos comunitarios, victimas y/o colectivos sociales derivadas de espacios de dialogo y/o concertación </t>
  </si>
  <si>
    <t>Por medio de este indicador se busca evidenciar las diferentes actividades y/o gestiones con enfoque diferencial que adelanta el MinTIC de acuerdo a las necesidades, usos y costumbres de las diferentes comunidades étnicas, grupos comunitarios, víctimas y/o colectivos sociales. Dichas actividades son realizadas en cumplimiento a diferentes compromisos asumidos en espacios de dialogo y concertación y/o como iniciativas propias del MinTIC.  
Entiéndase por acciones: espacios de dialogo, socializaciones, talleres de formación y/o capacitaciones, Intercambio de experiencias, foros, mesas de dialogo, contenidos multiformato (audiovisuales, sonoros, digitales, trasmedia, infografías, cartillas, etc.), paginas web, Apps, entre otros. 
Todas las acciones realizadas son previamente concertadas con las comunidades étnicas, grupos comunitarios, victimas y/o colectivos sociales.</t>
  </si>
  <si>
    <t xml:space="preserve">Sumatoria de acciones realizadas con comunidades étnicas, grupos comunitarios, victimas y/o colectivos sociales derivadas de espacios de dialogo y/o concertación </t>
  </si>
  <si>
    <t>Durante el primer trimestre de la vigencia se ha avanzado en la estructuración técnica de los documentos de propuesta, anexo técnico, estudio previo y estudio de costos, con versiones que reflejan los acuerdos entre las partes a la fecha, del potencial convenio interadministrativo a suscribir para la vigencia con un canal regional y cuyo objeto será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Asimismo, en lo corrido de la vigencia, se ha participado en 8 espacios de concertación y/o dialogo con diferentes comunidades étnicas, sociales, victimas y/o población de especial protección. Lo anterior, con el propósito de articular acciones en beneficio de sus comunidades.</t>
  </si>
  <si>
    <t>Durante el segundo trimestre de la vigencia se realizó el trámite de vigencia futura para la suscripción del convenio con canal TRO que tiene como objeto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A 30 de junio este trámite se encuentra en aporbación por parte del Ministerio de Hacienda y Crédito Público.</t>
  </si>
  <si>
    <t xml:space="preserve">Los tiempos de revisión de los documentos para la aprobación de la vigencia futura por parte del DNP se extendieron, y aun se encuentra en revisión por parte del MCHP. Razón por la cual no se han iniciado los trámites constractuales para la suscripción del convenio, razón por la cual no se ha tenido el avance esperado en socializaciones, talleres de formación y/o capacitaciones, Intercambio de experiencias, foros, mesas de dialogo, contenidos multiformato (audiovisuales, sonoros, digitales, trasmedia, infografías, cartillas, etc.), paginas web, Apps, entre otros. </t>
  </si>
  <si>
    <t>Durante el tercer trimestre de la vigencia se suscribió el  convenio con canal TRO que tiene como objeto “Aunar esfuerzos administrativos, financieros, logísticos y técnicos con el fin de generar espacios de participación y diálogo; promover el desarrollo de material multiformato e incentivar la divulgación de contenidos de interés público y cultural por parte de grupos étnicos y sujetos de especial protección constitucional, en aras de fortalecer el uso y apropiación de las Tecnologías de la Información y las Comunicaciones – TIC y dar cumplimiento a compromisos de la entidad con dichas poblaciones”. El pasado 12 de septiembre de 2025 se suscribió el acta de inicio, dando paso al desarrollo de actividades conjuntas entre las áreas técnicas de ambas entidades con el objetivo de planificar y estructurar las acciones necesarias para el cumplimiento del objeto contractual. Se consolidaron un total de 57 fichas técnicas que contienen propuestas de espacios de socialización y participación, así como contenidos multiformato a desarrollar por grupos étnicos y/o sociales, conforme a lo establecido en el anexo técnico.</t>
  </si>
  <si>
    <t>Este convenio debia ser suscrito en el primer semestre de 2025 y se suscribió el 5 de septiembre. Los retrasos se presentaron por la demora en los trámites de vigencias futuras.</t>
  </si>
  <si>
    <t>Oficina de Fomento Regional (CS)</t>
  </si>
  <si>
    <t>E2-D3-5000</t>
  </si>
  <si>
    <t>Adopción e implementación de la Política Pública de Comunicaciones de y para los Pueblos Indígenas</t>
  </si>
  <si>
    <t>Numero de acciones realizadas en el marco de la politica Pública de Comunicaciones de y para los Pueblos Indígenas</t>
  </si>
  <si>
    <t xml:space="preserve">Indicador que busca medir las diferentes gestiones y/o acciones que viene adelantando el MinTIC en el marco de la Política Pública de Comunicaciones de y para los Pueblos indígenas, conforme a los acuerdos concertados con las siguientes organizaciones: 
1. MPC (Mesa Permanente de Concertación)
2. CRIC (Consejo Regional Indígena del Cauca)
3. MRA (Mesa Regional Amazónica)
Conforme al Plan Nacional de Desarrollo (PND) 2022-2026 "Colombia Potencia Mundial de la Vida" con dichas organizaciones indígenas se han concertados una serie de compromisos encaminados al desarrollo de la Política Pública de Comunicaciones de y para los Pueblos indígenas, por lo cual, anualmente, se concertan una serie de actividades a desarrollarse las cuales se materializan el en marco de diferentes contrataciones, convocatorias, entre otras iniciativas lideradas y/o apalancas por el MinTIC. 
Es preciso tener en cuenta, que a pesar de que es una única Política, las acciones que desarrollaran están orientadas a las necesidades de cada organización indígena y sus pueblos, resguardos, etc. 
Teniendo en cuenta que las acciones a realizar deben ser concertadas con las organizaciones indígenas, se esta supeditado a que el cumplimiento de dicho indicador dependa del éxito de dicha concertación y del resultado de las actividades, toda vez, que en la mayoria de los casos, las acciones son ejecutadas por los mismos pueblos indígenas. 
Observaciones: 1. Las acciones realizadas con comunidades étnicas, grupos comunitarios, victimas y/o colectivos sociales son ejecutadas en el marco de una o varias contratación que suscribe anualmente el Grupo Interno de Trabajo de Consenso Social. 
2. La regionalización y focalización de los recursos asociados al cumplimiento de este indicador, solo se podrá tener una vez finalicen las actividades propuestas. </t>
  </si>
  <si>
    <t>Sumatoria de acciones realizadas en el marco de la  Política Pública de Comunicaciones de y para los Pueblos Indígenas concertadas e implementadas</t>
  </si>
  <si>
    <r>
      <rPr>
        <sz val="16"/>
        <color rgb="FF000000"/>
        <rFont val="Arial Narrow"/>
        <family val="2"/>
      </rPr>
      <t xml:space="preserve">Durante el primer trimestre de la vigencia, el Grupo Interno de Trabajo de Consenso Social, viene avanzando en las siguientes gestiones con relación a los procesos contractuales a realizarse en el marco de la Política Pública de Comunicaciones de y para los Pueblos Indígenas: 
1. Mesa Permanente de Concertación - MPC: 
- Convenio 1399-2024: Se continúa trabajando de la mano con las organizaciones que integran la CONCIP con el propósito de terminar de consolidar los entregables correspondientes al tercer desembolso. Se realizó la legalización del segundo desembolso del convenio con AICO y adicionalmente se está trabajando en elaboración de la propuesta del convenio 2025. 
- Serie Territorios y Voces: las organizaciones indigenas de la CONCIP definieron que la Serie será producida por la organización AICO y la circulación de esta serie será a través de canal regional Telepacífico. 
- Serie Buen del Buen Vivir: Se definicó que la serie será producida por el colectivo Yanama y emitida por Canal 13.
</t>
    </r>
    <r>
      <rPr>
        <sz val="16"/>
        <color rgb="FFFF0000"/>
        <rFont val="Arial Narrow"/>
        <family val="2"/>
      </rPr>
      <t xml:space="preserve">
</t>
    </r>
    <r>
      <rPr>
        <sz val="16"/>
        <color rgb="FF000000"/>
        <rFont val="Arial Narrow"/>
        <family val="2"/>
      </rPr>
      <t xml:space="preserve">2. Mesa Regional Amazónica MRA:
Se realizaron 2 solicitudes a la OPIAC para que esta allegara la propuesta como insumo necesario para la construcción de los estuidos previos y convenio de asociación. A la fecha el grupo étnico no ha allegado la propuesta requerida; sin embargo, el Mintic ya culminó el proceso de inclusón en el PAA para el mes de marzo. Esto corresponde al recurso 2025: $700.000.000, el objeto del contrato es "Aunar esfuerzos técnicos, administrativos y
financieros para facilitar espacios de participación y concertación que permitan culminar con los hitos o etapas necesarias para la expedición del capítulo amazónico de la Política Pública de Comunicaciones de y Para los Pueblos Indígenas, ello en cumplimiento de los compromisos concertados entre la Mesa Regional Amazónica y el Ministerio/Fondo Único de Tecnologías de la Información y las Comunicaciones".
Se tuvo participación en la mesa de partidas presupuestales 2026, con el fin de socializar las propuestas de recursos que se tienen a la fecha para dar cumplimiento a los item IT2-188 Y 189, ante lo cual se indicó que con relación al IT2-188 se dispondrá de un total de $1.425.000.000 para ejecutar un convenio con vigencias futuras. Ahora bien, con relación al ítem 189 se indicó que se podría cumplir por medio del proyecto Juntas de Internet Comunidades de Conectividad llegando a los 32 puntos de conexión en la amazónica, ante lo cual se deja estimado un presupuesto de $920.699.483, lo cual es aceptado por la OPIAC. 
3.⁠ ⁠Consejo Regional Indígena del Cauca - CRIC: 
En el marco de la ejecución de los convenios interadministrativos No. 1480-2024 y No. 1636-2024, se han materializado las acciones orientadas al cumplimiento de los compromisos suscritos con los programas de Comunicaciones y Jóvenes del Consejo Regional Indígena del Cauca – CRIC, enfocadas en el fortalecimiento de la comunicación propia y apropiada de las comunidades indígenas del departamento del Cauca. A la fecha, se ha avanzado de manera progresiva en el desarrollo de ambos convenios, cumpliendo con las actividades y obligaciones definidas en los cronogramas y planes de trabajo establecidos, conforme a lo dispuesto en los respectivos anexos técnicos.
En lo corrido de la vigencia 2025, los procesos han continuado su curso conforme a lo establecido en los cronogramas y planes de trabajo, con avances significativos en la ejecución de actividades pactadas. En el caso del Convenio de Comunicaciones No. 1480-2024, se encuentra en trámite la gestión del tercer desembolso correspondiente a la vigencia 2024, por un valor de $731.650.000, el cual ya cuenta con reserva presupuestal. Por otra parte, para el Convenio de Jóvenes No. 1636-2024, se adelanta el proceso para la solicitud del segundo desembolso, correspondiente vigencia 2025, por un valor de $201.300.000.
Asi las cosas, se está cumplimiento con las acciones acordadas con el CRIC y la MPC, acciones que estan directamente relacionadas con el cumplimiento de los indicadores IT2-37, IT2-38 y IT2-43 del Plan Nacional de Desarrollo 2022-2026. </t>
    </r>
  </si>
  <si>
    <r>
      <rPr>
        <sz val="16"/>
        <color rgb="FF000000"/>
        <rFont val="Arial Narrow"/>
        <family val="2"/>
      </rPr>
      <t xml:space="preserve">Durante el segundo trimestre de la vigencia, el Grupo Interno de Trabajo de Consenso Social, viene avanzando en las siguientes gestiones con relación a los procesos contractuales a realizarse en el marco de la Política Pública de Comunicaciones de y para los Pueblos Indígenas: 
1. Mesa Permanente de Concertación - MPC: 
</t>
    </r>
    <r>
      <rPr>
        <sz val="16"/>
        <rFont val="Arial Narrow"/>
        <family val="2"/>
      </rPr>
      <t xml:space="preserve">- Convenio 1399-2024: Se continuó trabajando de la mano con las organizaciones que integran la CONCIP con el propósito de terminar de consolidar los entregables correspondientes a los desembolsos pendientes. </t>
    </r>
    <r>
      <rPr>
        <sz val="16"/>
        <color rgb="FF000000"/>
        <rFont val="Arial Narrow"/>
        <family val="2"/>
      </rPr>
      <t xml:space="preserve">
-Serie “El Buen Vivir 7ma Temporada” se expide Res. 00170-2025 mediante la cual se aprueba la propuesta y se asignan recursos al operador regional Telecaribe, por la suma de $1.351.926.607. 
-Serie Territorios y Voces 5ta Temporada: se expide Res. 00171-2025 mediante la cual se aprueba propuesta y se asignan recursos al operador regional Telepacifico, por la suma de $1.212.430.624.
2. Mesa Regional Amazónica MRA:
El 20 de mayo se recibió propuesta por parte de la OPIAC de los estudios para poder suscribir el Convenio, a través del cual se dará cumplimiento a las acciones de la PPCPI. En el mes de junio se revisó la propuesta allegada por la OPIAC para la suscripción del convenio con el que se dará cumplimiento a las acciones de este compromiso. Así las cosas, se realizaron observaciones relacionadas con el alcance, objeto, presupuesto y obligaciones conforme a lo concertado en el acuerdo IT2-188 del PND 2022-2026. Lo anterior, fue notificado a la OPIAC el día 11 de junio del 2025 y a la fecha no se ha recibido la documentación con los ajustes requeridos por parte de esta organización, no obstante, ya se solicitó a la OPIAC desarrollar mesa de trabajo para superar los escenarios descritos por MinTIC.  
3.⁠ ⁠Consejo Regional Indígena del Cauca - CRIC: 
-Convenio 1636-2024 – Jóvenes CRIC El CRIC presentó los entregables correspondientes al segundo desembolso de la vigencia 2025, los cuales incluyen informes de socialización territorial, relatorías de encuentros con jóvenes y evidencias de actividades formativas orientadas a la apropiación de las TIC en los territorios. Una vez revisada la documentación, se realizó la aprobación total de los entregables y se gestionó el proceso de desembolso, el cual se reflejó el 17 de junio de 2025. De manera paralela, se adelanta la gestión para la legalización de un valor pendiente correspondiente al primer desembolso.
-Convenio 1480-2024 – Programa de Comunicación Propia” La organización del CRIC ha remitido los entregables correspondientes al tercer desembolso. Entre estos se incluyen productos audiovisuales, radiales y escritos elaborados desde el enfoque de comunicación propia, así como los registros de los ciclos formativos y encuentros territoriales desarrollados. Sobre dichos entregables, ya fueron validados en su totalidad, para realizar el proceso de solicitud de desembolso por un valor de $731.650.000 solicitud que fuer radicada el dia 26 de junio del 2025.
-Propuesta Programa de Comunicaciones 2 – CRIC (2025–2026) El CRIC se encuentra formulando una nueva propuesta de continuidad al Convenio 1480-2024, con el objetivo de fortalecer las capacidades instaladas y ampliar su impacto territorial. Esta propuesta mantendría las líneas de trabajo actuales, adaptadas a nuevas dinámicas locales. Actualmente está en etapa de construcción y, de ser radicada se iniciará su análisis técnico y jurídico en septiembre. Presupuesto estimado: $1.638.429.600, plazo proyectado: 2025–2026. Estado: Pendiente de radicación formal ante el Ministerio.
Los equipos técnicos han apoyado a los grupos de interés en la formulación e implementación de los convenios, adicionalmente se ha participado en los espacios de diálogo.</t>
    </r>
  </si>
  <si>
    <t>Durante el tercer trimestre de la vigencia, el Grupo Interno de Trabajo de Consenso Social, viene avanzando en las siguientes gestiones con relación a los procesos contractuales a realizarse en el marco de la Política Pública de Comunicaciones de y para los Pueblos Indígenas: 
1. Mesa Permanente de Concertación - MPC: 
Suscripción del convenio  1755 del 2025 con la Organización Nacional Indígena de Colombia - ONIC:
El 26 de septiembre aprobado por el Comité de Contratación la suscripción del convenio que tiene por objeto " .
Serie documental “El BuenVivir 7maTemporada”: Hasta el mes de septiembre El Buen Vivir alcanzó un avance del 60 %, consolidando la etapa de rodaje de la 7ª temporada. Se realizaron filmaciones en seis territorios indígenas (Tinigua, Uitoto, Kishu, Curripaco, Eperara y Yucuna) y se desarrolló un taller formativo en La Pedrera (Amazonas) enfocado en cine comunitario. Paralelamente, se inició la fase de postproducción con la organización del material, la edición de los primeros cortes y la definición de la línea gráfica y musical de la temporada.
Serie documental “Territorios y Voces 5taTemporada”: A la fecha el proyecto ha alcanzado un avance del 60 %, iniciando la fase de rodajes de la en los departamentos de Córdoba, Cesar, Meta, Cauca, Nariño y Amazonas. Se desarrollaron capítulos con las organizaciones destacando la producción de piezas sobre educación, lengua materna y saberes ancestrales. 
2. Mesa Regional Amazónica MRA:
El 20 de mayo se recibió propuesta por parte de la OPIAC de los estudios para poder suscribir el Convenio, a través del cual se dará cumplimiento a las acciones de la PPCPI. En el mes de junio se revisó la propuesta allegada por la OPIAC para la suscripción del convenio con el que se dará cumplimiento a las acciones de este compromiso. Así las cosas, se realizaron observaciones relacionadas con el alcance, objeto, presupuesto y obligaciones conforme a lo concertado en el acuerdo IT2-188 del PND 2022-2026. Lo anterior, fue notificado a la OPIAC el día 11 de junio del 2025 y a la fecha no se ha recibido la documentación con los ajustes requeridos por parte de esta organización, no obstante, ya se solicitó a la OPIAC desarrollar mesa de trabajo para superar los escenarios descritos por MinTIC.  
3.⁠ ⁠Consejo Regional Indígena del Cauca - CRIC: 
-Convenio 1636-2024 – Jóvenes: Se realizó el proceso formativo articulando a los once procesos juveniles del CRIC y seleccionando 22 jóvenes líderes, dos por cada zona. Se llevaron a cabo premingas territoriales enfocadas en el fortalecimiento de capacidades en producción multiformato y tecnologías de la información y comunicación. El componente académico incluyó tres ciclos formativos teórico-prácticos en comunicación propia y apropiada, con un total de 20 sesiones, complementados con ejercicios de postproducción y difusión de los materiales resultantes en medios comunitarios y plataformas digitales. Como resultado, se produjeron 16 piezas audiovisuales y una serie de 12 pódcasts, además de 11 foros audiovisuales territoriales —uno por cada zona—, culminando con la creación de un repositorio digital que consolida los resultados del proceso 2024.
-Convenio 1480-2024 – Programa de Comunicación Propia” : Se adelantaron diversas acciones orientadas al fortalecimiento de los procesos comunicativos y culturales del Consejo Regional Indígena del Cauca. En total, se realizaron 22 premingas del arte indígena, dos por cada una de las once zonas, que contaron con la participación de 881 personas, entre comunicadores, artistas, autoridades y miembros de las comunidades. Como parte de la estrategia de difusión, se elaboraron 66 piezas promocionales, tanto radiales como impresas, para convocar a la Minga del Arte Indígena, la cual se llevó a cabo durante cuatro días en el departamento del Cauca bajo la metodología de los siete círculos de la palabra, con la participación aproximada de 600 actores comunitarios.
Asimismo, se desarrollaron siete espacios de incidencia y visibilización territorial, y se produjeron dieciséis contenidos multiformato (audiovisuales, sonoros, gráficos y digitales) en el marco de la Minga. Entre los productos editoriales se destaca la publicación del libro “El Caminar de la Minga del Arte Indígena, Culturas en Comunicación 2017–2024”, junto con la producción de las series televisivas “Autonomías Territoriales” (temporada 6, con cuatro capítulos) y “Memoria y Patrimonio” (temporada 2, con dos capítulos), procesos en los cuales se formaron 17 comunicadores del CRIC. Además, se realizó un festival de video indígena en Popayán, abierto al público, y se llevó a cabo la producción y catalogación de una creación sonora compuesta por 286 piezas con certificados de emisión. Finalmente, se implementó la ruta metodológica del Programa Propio de Comunicación de los Pueblos Indígenas (PPCPI – Cauca) mediante once encuentros zonales, uno regional y uno de autoridades, orientados a consolidar insumos y definir lineamientos.
-Propuesta Programa de Comunicaciones 2 – CRIC (2025–2026): aún no cuenta con un convenio suscrito, dado que el CRIC no ha radicado formalmente la propuesta correspondiente. En consecuencia, el componente presupuestal 2025, por un valor de $1.638 millones, permanece congelado debido a la baja ejecución y los rezagos en la legalización de entregables del Convenio 1480 de 2024, lo que impide la apertura de un nuevo proceso contractual durante la presente vigencia. Para 2026, se mantiene la previsión de suscribir un convenio directo entre el MinTIC y el CRIC por un valor estimado de $5.284 millones, condicionado a que se cumplan los hitos mínimos de desempeño y cierre del convenio actualmente en ejecución.
-Propuesta Programa Derechos Humanos:  Durante la vigencia 2025 no resulta viable suscribir un nuevo convenio con el CRIC – Programa de DDHH, debido a los tiempos limitados para surtir las etapas precontractuales y contractuales, así como a la baja ejecución que aún presenta el Convenio 1480-2024 (Comunicaciones), suscrito con la misma organización. Como alternativa, se plantea la inclusión del Programa de DDHH en el Convenio 1726 con Canal TRO, bajo la modalidad de plan piloto, lo que permitiría iniciar la ejecución de actividades de manera ágil, sin requerir trámites adicionales, y garantizando el cumplimiento de los compromisos adquiridos en la mesa de concertación.
Los equipos técnicos han apoyado a los grupos de interés en la formulación e implementación de los convenios, adicionalmente se ha participado en los espacios de diálogo.</t>
  </si>
  <si>
    <t>• MPC: Se presentaron demoras por parte de la Organización Nacional Indígena de Colombia (ONIC) en la entrega de la propuesta para la suscripción del convenio 2025–2026, cuya presentación estaba prevista para febrero y solo se realizó en mayo. Adicionalmente, el trámite de aprobación de vigencias futuras también tuvo retrasos: fue radicado el 3 de julio y aprobado el 22 de septiembre de 2025, luego de que el Departamento Nacional de Planeación (DNP) formulara observaciones en agosto, lo que obligó a reiniciar el proceso.
• MRA: La Organización de los Pueblos Indígenas de la Amazonía de Colombia (OPIAC) presentó su propuesta para la suscripción del convenio 2025–2026 en mayo, aunque estaba programada para febrero. Durante la revisión se identificaron falencias técnicas y financieras, lo que requirió varias sesiones de trabajo conjuntas con la organización. Dichas sesiones concluyeron en septiembre y, el día 29 se radicó el trámite de vigencias futuras ante el DNP.
CRIC: Los retrasos en la suscripción de los nuevos convenios con el Consejo Regional Indígena del Cauca (CRIC) obedecen principalmente a factores administrativos y operativos asociados a la ejecución de los convenios vigentes. En particular, la baja ejecución y los rezagos en la legalización de entregables del Convenio 1480 de 2024 – Comunicaciones han generado limitaciones para iniciar nuevos procesos contractuales durante la presente vigencia, dado que es necesario cerrar y evaluar los resultados del convenio actual antes de comprometer nuevos recursos.
Adicionalmente, los tiempos reducidos para adelantar las etapas precontractuales y de concertación técnica han afectado la viabilidad de formalizar nuevas propuestas dentro del cronograma previsto para 2025.</t>
  </si>
  <si>
    <t>3. Seguimiento a acciones en el marco de políticas, programas y/o planes para la atención a comunidades étnicas, grupos comunitarios, victimas y/o colectivos sociales</t>
  </si>
  <si>
    <t>3. Gestión para el cumplimiento de acciones de políticas, programas y/o planes para la atención a comunidades étnicas, grupos comunitarios, victimas y/o colectivos sociales</t>
  </si>
  <si>
    <t xml:space="preserve">Indicador que busca visibilizar las acciones y gestiones adelantadas al interior del MinTIC en cumplimiento a diferentes compromisos y/o acuerdos suscritos en el marco de políticas, programas y/o planes para la atención a comunidades étnicas, grupos comunitarios, víctimas y/o colectivos sociales tales como: 
1. Cerrem 
2. Alertas Tempranas
3. Planes para la atención a Victimas 
4. Sentencias y ordenes judiciales 
El seguimiento a dichas acciones se realizará por medio de diferentes herramientas que se acuerdan año a año con el objetico que se pueda validar el cumplimiento y/o avance de los compromisos y acuerdos suscritos. 
Teniendo en cuenta que el indicador mide el seguimiento al cumplimiento acciones de políticas, programas y/o planes para la atención a comunidades étnicas, grupos comunitarios, victimas y/o colectivos sociales, no focaliza ni regionaliza recursos asociados a dichos cumplimientos, estos son realizados por las diferentes áreas encargadas de la materialización de los acuerdos. </t>
  </si>
  <si>
    <t>(No. de compromisos y/o acuerdos gestionados / No. compromisos y acuerdos adquiridos)* 100%</t>
  </si>
  <si>
    <t>Durante el primer trimestre de la vigencia se participó en 32 espacios 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</si>
  <si>
    <r>
      <rPr>
        <sz val="16"/>
        <color rgb="FF000000"/>
        <rFont val="Arial Narrow"/>
        <family val="2"/>
      </rPr>
      <t>Durante el segundo trimestre de la vigencia se participó en 78</t>
    </r>
    <r>
      <rPr>
        <sz val="16"/>
        <color theme="1"/>
        <rFont val="Arial Narrow"/>
        <family val="2"/>
      </rPr>
      <t xml:space="preserve"> espacios</t>
    </r>
    <r>
      <rPr>
        <sz val="16"/>
        <color rgb="FFFF0000"/>
        <rFont val="Arial Narrow"/>
        <family val="2"/>
      </rPr>
      <t xml:space="preserve"> </t>
    </r>
    <r>
      <rPr>
        <sz val="16"/>
        <color rgb="FF000000"/>
        <rFont val="Arial Narrow"/>
        <family val="2"/>
      </rPr>
      <t>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t>
    </r>
  </si>
  <si>
    <t>No se presentan retrasos</t>
  </si>
  <si>
    <t xml:space="preserve"> Acciones y seguimientos orientados a garantizar el cumplimiento del acuerdo de paz</t>
  </si>
  <si>
    <t>Número de seguimientos en el año realizados para garantizar el cumplimiento de los indicadores del Plan Marco de Implementación del acuerdo de paz</t>
  </si>
  <si>
    <t xml:space="preserve">Este indicador busca Medir el cumplimiento de los indicadores del Plan Marco de Implementación del Acuerdo de Paz a cargo del sector TIC, por medio del seguimiento a las gestiones que adelantan las diferentes áreas conforme a sus planes, programas y proyectos. 
Dichos seguimientos se realizan de manera trimestral (mes vencido) que corresponden a los siguientes periodos: 
1T. Enero - Marzo (reporte en abril)
2T. Abril - Junio (reporte en julio)
3T. Julio - Septiembre (reporte en octubre)
4T. Octubre - Diciembre (reporte en enero de la siguiente vigencia)
Estos reportes son consolidados en una matriz de seguimiento, y posteriormente son cargados en la plataforma SIIPO 2.0 (Sistema Integrado de Información para el Posconflicto), los cuales son validados posteriormente por el Departamento Nacional de Planeación (DNP).
Posterior a la aprobación de los reportes de avance por parte del DNP, al interior del MinTIC se elabora un boletín trimestral por medio del cual se informa los avances en materia de los indicadores del PMI. Dichos boletines son socializados por los canales de comunicación interna del MinTIC y son publicados en la pagina de la entidad.   </t>
  </si>
  <si>
    <t>Sumatoria de seguimiento realizados para garantizar el cumplimiento de los indicadores del Plan Marco de Implementación del acuerdo de paz</t>
  </si>
  <si>
    <t>Durante el primer trimestre de la vigencia, se realizó el seguimiento al cuarto trimestre y cierre de la vigencia 2024 de los indicadores del Plan Marco de Implementación del Acuerdo Final de Paz a cargo del Sector TIC. La información correspondiente fue cargada en el Sistema de Información Integrada para el Posconflicto (SIIPO) y aprobada por el Departamento Nacional de Planeación en febrero de 2025. Adicionalmente, se solicitó a las áreas correspondientes el envío del reporte de avance del primer trimestre de 2025. En paralelo, se llevó a cabo el diseño y la divulgación del Boletín PMI del cuarto trimestre de 2024, con el objetivo de dar a conocer a la ciudadanía los avances de las acciones lideradas por el sector TIC en cumplimiento del Acuerdo Final de Paz.</t>
  </si>
  <si>
    <t>Durante el segundo trimestre se realizó la gestión para la publicación del Boletín trimestral de PMI correspondiente al primer trimestre de 2025 y con el fin de recopilar la información correspondiente al segundo trimestre se solicitará el reporte a de avance, con corte a 30 de junio de 2025, a las diferentes entidades y dependencias de MINTIC con indicadores a su cargo. Esto, con el fin de realizar el respectivo reporte en el Sistema Integrado de Información para el Posconflicto - SIIPO y elaborar los insumos para el Boletín trimestral de PMI correspondiente al segundo trimestre de 2025
Remito versión final del Boletín PMI y enlace de publicación del mismo: https://www.mintic.gov.co/portal/inicio/Atencion-y-Servicio-a-la-Ciudadania/Transparencia/135873:Informacion-de-Construccion-de-Paz</t>
  </si>
  <si>
    <t>Durante el tercer trimestre se realizó seguimiento a los indicadores del Plan Marco de Implementación del Acuerdo Final de Paz a cargo del sector TIC, correspondiente al tercer trimestre de 2025. El reporte correspondiente a cada indicador se encuentra cargado en el Sistema Integrado de Información para el Posconflicto y aprobados por el Departamento Nacional de Planeación, se está trabajando en la consolidación de la información trimestral.</t>
  </si>
  <si>
    <t>Gestión Jurídica integral para el cumplimiento de objetivos y funciones del MinTIC/Fondo Único TIC</t>
  </si>
  <si>
    <t>Definición de parámetros para la implementación de prácticas de mejora normativa en todos nuestros proyectos normativos. Propender por  la unidad de criterio jurídico del Ministerio/Fondo Único de TIC y representar sus intereses judicial y extrajudicialmente.</t>
  </si>
  <si>
    <t>13. Defensa jurídica.
17. Mejora Normativa.</t>
  </si>
  <si>
    <t>Gestión Jurídica</t>
  </si>
  <si>
    <t>Lineamientos sobre mejora normativa.</t>
  </si>
  <si>
    <t>Porcentaje de avance en la emisión de conceptos solicitados competencia de la Dirección Jurídica</t>
  </si>
  <si>
    <t>Porcentaje conceptos emitidos que se le solicitan a la Dirección Jurídica por ser de su competencia.</t>
  </si>
  <si>
    <t>Porcentaje</t>
  </si>
  <si>
    <t>Durante el primer trimestre llegaron dos (2) solicitudes de emisión de conceptos internos</t>
  </si>
  <si>
    <t>Durante el segundo trimestre llegaron cuatro (4) solicitudes de emisiín de concepto interno dando respuesta a las cuatro (4) solicitudes</t>
  </si>
  <si>
    <t>Durante el tercer trimestre llegaron cuatro (4) solicitudes de emisiín de concepto interno dando respuesta a las cuatro (4) solicitudes</t>
  </si>
  <si>
    <t>Direccion Juridica</t>
  </si>
  <si>
    <t>E2-D3-6000</t>
  </si>
  <si>
    <t>Información a remitir a los deudores.</t>
  </si>
  <si>
    <t>porcentaje de acuerdos de pago suscritos</t>
  </si>
  <si>
    <t>Porcentaje de acuerdos de pago que se causen sobre le periodo</t>
  </si>
  <si>
    <t>Durante el primer trimestre del 2025 se suscribieron 2 facilidades de pago</t>
  </si>
  <si>
    <t>Durante el segundo trimestre del 2025 se suscribieron 6 facilidades de pago</t>
  </si>
  <si>
    <t>Durante el tercer trimestre del 2025 se suscribieron 2 facilidades de pago</t>
  </si>
  <si>
    <t>Fortalecimiento del relacionamiento con los grupos de interés</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</si>
  <si>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</si>
  <si>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09. Participación ciudadana en la gestión pública.</t>
  </si>
  <si>
    <t>Consolidación del valor compartido en el MinTIC</t>
  </si>
  <si>
    <t>Informe del fortalecimiento del servicio hacia los grupos de interés</t>
  </si>
  <si>
    <t>Informe de Fortalecimiento realizado</t>
  </si>
  <si>
    <t>Informe de Fortalecimiento realizadoRealizar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</si>
  <si>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https://mintic-my.sharepoint.com/:f:/r/personal/jtorresm_mintic_gov_co/Documents/Documentos/2025/CLARITY/INFORMES?csf=1&amp;web=1&amp;e=6scfek</t>
  </si>
  <si>
    <t>E2-D3-7000</t>
  </si>
  <si>
    <t>2.4: Seguimiento, análisis y mejora</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</si>
  <si>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</si>
  <si>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 </t>
  </si>
  <si>
    <t>19. Control Interno.</t>
  </si>
  <si>
    <t>Evaluación y Apoyo al Control de la Gestión</t>
  </si>
  <si>
    <t>Informes de auditorías, seguimientos, informes de Ley y evaluaciones del PAAI realizados durante la vigencia</t>
  </si>
  <si>
    <t>Porcentaje de ejecución del Programa Anual de Auditorías Internas</t>
  </si>
  <si>
    <t>El indicador se encuentra relacionado con el avance en la ejecución de las auditorías de gestión a los procesos, realización de evaluaciones, presentación de informes y seguimientos de ley, realización de auditorias internas a los sistemas de gestión, y la realización de actividades de apoyo a la gestión. 
El Programa Anual de Auditorías Interna (PAAI) es elaborado a partir de la realización de un análisis del impacto que tienen los diferentes procesos de la entidad sobre la consecución de los objetivos y su apoyo a la estrategia la entidad, lo cual se complementa con la contemplación de criterios de evaluación adicionales como la recurrencia con la que se ha realizado evaluación (auditoría) a ciertos procesos, el nivel de materialización de riesgos y la existencia de acciones de mejora producto de auditorias externas o internas. A dicha priorización de procesos a evaluar se integran evaluaciones y seguimientos de ley que son responsabilidad de la Oficina de Control Interno, así como actividades de apoyo a la gestión para ejercer un apoyo permanente a la dirección de la entidad.</t>
  </si>
  <si>
    <t>(Cantidad de actividades del PAAI totalmente ejecutadas / Total de actividades programadas en el PAAI para la vigencia)*100</t>
  </si>
  <si>
    <t xml:space="preserve">Con corte al 31 de marzo de 2025, el equipo auditor de la Oficina de Control Interno ha concluido la elaboración de 21 informes de ley. El 17 de marzo de 2025, se realizó la divulgación del primer boletín de la Oficina de Control Interno a través de los canales de comunicación interna. Se encuentran en desarrollo 3 auditorías de gestión, las cuales están en fase de ejecución y trabajo de campo. Adicionalmente, se han llevado a cabo diversas actividades de apoyo a la gestión y asesoría, entre las que se destacan: la revisión de correcciones y acciones correctivas derivadas de auditorías de gestión, la participación en comités organizacionales y el seguimiento a los 8 indicadores de gestión registrados en SIMIG, dando cumplimiento a las actividades programadas en el Programa Anual de Auditorías Interna (PAAI) a la fecha.
</t>
  </si>
  <si>
    <t>Con corte al 20 de junio de 2025, el equipo auditor de la Oficina de Control Interno ha concluido la elaboración de 59 informes de ley y cuatro (4) Informes de Gestión. En este momento, se están desarrollando 2 informes de ley cuya finalización está programada para mediados de julio de 2025. Además, las auditorías a los procesos de Gestión de Industria de Comunicaciones y Acceso a las TIC se encuentran en proceso se definición de planes de mejoramiento por parte de los auditados, y se encuentra en etapa de apertura la auditoría al Proceso de Uso y Apropiación de las TIC. Asimismo, se encuentra en elaboración el segundo boletín de la Oficina de Control Interno a ser publicado por medio de comunicación interna. Finalmente, la Oficina de Control Interno ha participado en los comités de contratación y en los comités MIG programados hasta la fecha por la administración de la Entidad, asegurando el cumplimiento de las actividades planificadas, dando cumplimiento a las actividades programadas a la fecha.</t>
  </si>
  <si>
    <t>Con corte a septiembre de 2025, se han culminado cinco (5) auditorías internas de gestión y se encuentra en desarrollo la auditoria al proceso de Compras y Contratación (etapa de comunicación de observaciones preliminares). Se han concluido 87 informes de ley y siete (7) informes de gestión, se encuentran en desarrollo los informes de Seguimiento a la de Transparencia y Derecho de Acceso a la Información Pública Nacional e emitirse durante el mes de octubre, y el Informe de Evaluación acciones de mejora de planes de mejoramiento suscritos con la CGR a concluirse en el mes de octubre. Además, se ha mantenido una participación constante en distintos comités institucionales, entre ellos los de contratación, sostenibilidad contable, transferencia, conciliación y defensa. Esta intervención ha sido clave para impulsar el cumplimiento de las metas definidas en el Plan Anual de Auditoría Interna (PAAI).</t>
  </si>
  <si>
    <t>Oficina de Control Interno</t>
  </si>
  <si>
    <t>E2-D4-1000</t>
  </si>
  <si>
    <t>2.5: Liderazgo, Innovación y Gestión del Conocimiento</t>
  </si>
  <si>
    <t xml:space="preserve">Fortalecimiento de las Capacidades Institucionales para Generar Valor Público </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</si>
  <si>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</si>
  <si>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12. Seguridad Digital.
15. Gestión del conocimiento y la innovación.
15. Control Interno.
18. Seguimiento y evaluación del desempeño institucional. </t>
  </si>
  <si>
    <t>Direccionamiento Estratégico
Fortalecimiento Organizacional
Seguimiento y Evaluación de Políticas TIC
Gestión del conocimiento
Arquitectura Empresarial</t>
  </si>
  <si>
    <t>Fortalecimiento y Apropiación del Modelo de Gestión Institucional del Ministerio Tic Bogotá (2023)/Modernización de la Gestión Institucional del Ministerio TIC Bogotá (2024)</t>
  </si>
  <si>
    <t>Lineamientos para la gestión de los procesos</t>
  </si>
  <si>
    <t>Efectividad en la generación de lineamientos definidos para la gestión de los procesos</t>
  </si>
  <si>
    <t>Lineamientos a nivel de actualización del modelo de operación por procesos representados en documentos del sistema de gestión que deben ser articulados a nivel institucional entre los ejecutores, líderes y Oficina Asesora de Planeación</t>
  </si>
  <si>
    <t>Lineamientos actaulizados / Lineamientos requeridos en actualización</t>
  </si>
  <si>
    <t>Según requerimientos de las áreas se actualizaron los documentos en los procesos de la Entidad, se programarón mesas de trabajo en los casos necesarios. Se continua con la revisión del inventario documental de los 25 procesos identificando documentación por actualizar, generando cronogramas para cumplir con esta labor y realizando mesas de trabajo para alcanzar dicha actualización</t>
  </si>
  <si>
    <t>Se realiza seguimiento periodico por medio de los informes de seguimiento a cada uno de los 25 procesos, en los cuales, se revisa el cumplimiento de los indicadores, las acciones, los controles, la actualización documental, con el fin de promover la definición de planes de mejora a cada uno de los puntos que lo requieran y así fortalecer la apropiación por parte de los colaboradores del MinTIC</t>
  </si>
  <si>
    <t>E2-D5-1000</t>
  </si>
  <si>
    <t>Lineamientos para la gestión de la Arquitectura Empresarial</t>
  </si>
  <si>
    <t>Lineamientos definidos de forma efectiva para la gestión de la Arquitectura Empresarial</t>
  </si>
  <si>
    <t>Se establece, con la alta dirección, la hoja de ruta para los proyectos alineados a la aplicación del Marco de Referencia de Arquitectura Empresarial y sus seguimientos</t>
  </si>
  <si>
    <t>Actividades ejecutadas de la HDR de AE / Actividades programdas de la HDR de AE</t>
  </si>
  <si>
    <t xml:space="preserve">La hoja de ruta de proyectos de arquitectura empresarial cuenta con una herramienta de seguimiento generada por la Oficina Asesora de Planeación y Estudios Sectoriales y validada por lo arquitectos de los dominios de OTI. En ella, se incluyen los avances que han surtido efecto tanto desde el punto de vista de negocio (OAPES) como por los dominios de Tecnologías y Sistemas de Información. En este sentido, de los 26 proyectos contenidos en la hoja de ruta se tiene, según clasificación que 6 proyectos pertenecen al dominio de negocio, 6 a datos e información, 6 a Fortalecimiento de SI, 5 a Desarrollo e implementación de módulos en SI existentes y 3 son sectoriales. De igual forma, se identifica que 11 se encuentran en ejecución, 8 en revisión por parte de los dominios tecnológicos, 5 fueron definidos y se encuentran en revisión con los responsables de los procesos, 1 está implementado y 1 se eliminó. De esta forma, según se requiere como resultado de las iteraciones que se han realizado en la entidad se gestiona la etapa del proceso denominada Implementar la Arquitectura Empresarial. Referente a la iteración del 2025, se cuenta con un avance en el dominio institucional (negocio) del 51% según cronograma definido. </t>
  </si>
  <si>
    <t>Se realizaron sesiones en conjunto con la OTI en donde se realiza seguimiento al cronograma de iteración de los procesos a intervenir en la vigencia 2025, se requieren los catálogos de los dominios tecnológicos para identificar las brechas para atacar en el TO BE, se realiza análisis del dominio negocio para las brechas institucionales. Se realizan las sesiones de transferencia de conocimiento de Abacus para la migración y apropiación del sistema.
Se lleva a cabo inventario para el análisis de la información a migrar que reposa en el repositorio de Enterprise Arhictect. Se genera matriz de cruce por dominio en donde se identifican aproximadamente 1.500 modelos y se especifica en conjunto con la OTI los modelos a migrar de foma prioritaria</t>
  </si>
  <si>
    <t>Lineamientos para la Gestión del Conocimiento</t>
  </si>
  <si>
    <t>Lineamientos definidos de forma efectiva para la gestión del conocimiento</t>
  </si>
  <si>
    <t>Definición y control de ejecución de las actividades enfocadas en la identificación, adquisición, organización y transferencia de conocimientos estratégicos y vitales para la gestión de la entidad</t>
  </si>
  <si>
    <t>Actividades ejecutadas para la gestión del conocimiento / Actividades programadas para la gestión del conocimiento</t>
  </si>
  <si>
    <t>Se definieron las siguientes estrategias de gestión del conocimiento: para la Transferencia de Conocimiento, identificación de conocimiento existente y requerido, activos de conocimiento, acciones para mitigar la fuga de conocimiento, creación y socialización de mapas de conocimiento</t>
  </si>
  <si>
    <t>En el marco del Modelo Integrado de Planeación y Gestión (MIPG) y de acuerdo con los lineamientos establecidos en el Ministerio de Tecnologías de la Información y las Comunicaciones Ministerio TIC, se ejecutan de manera sistemática las estrategias de Gestión del Conocimiento orientadas a fortalecer la generación, transferencia, apropiación y sostenibilidad del saber institucional.
Se desarrollan iniciativas como viernes, Cápsulas de Conocimiento, Identificación de Conocimiento Existente y Requerido, Acciones para Mitigar la Fuga de Conocimiento, y Activos de Conocimiento, que fomentan la colaboración, la innovación y la retención del conocimiento estructural de los procesos. Estas estrategias se despliegan de forma planificada, con cronogramas, responsables y mecanismos de seguimiento definidos desde Gestión del Conocimiento.
El seguimiento se realiza mediante instrumentos alineados para estrategia. Estos mecanismos permiten identificar logros, brechas y oportunidades de mejora, asegurando la trazabilidad y el cumplimiento de los compromisos establecidos.
De esta manera, el ministerio TIC,  consolida una cultura organizacional basada en la gestión, circulación y aprovechamiento del conocimiento, asegurando que la información generada en cada proceso se transforme en un activo estratégico que aporte a la eficiencia institucional, la innovación pública y la toma de decisiones basadas en evidencia.</t>
  </si>
  <si>
    <t>Asesorías, acompañamiento y promoción en la implementación de las directrices y lineamientos</t>
  </si>
  <si>
    <t>Espacios de asesorías, acompañamiento y promoción para la implementación de las directrices y lineamientos para la gestión</t>
  </si>
  <si>
    <t>En el marco de la aplicación del Modelo Integrado de Gestión, se realizan diversas actividades para que los integrantes de la entidad apropien conceptos y metodologías asociadas</t>
  </si>
  <si>
    <t>Actividades realizadas / Actividades programadas</t>
  </si>
  <si>
    <t>Se realizó acompañamiento a los procesos de la entidad, por medio de capacitaciones con los nuevos lineamientos desde el MIG, seguimiento por medio de informes de la revisión de las actas de GCP y se inicio a la revisión de los actividades de los procesos para sistematización y automatización. Asimismo, se realizaron mesas de trabajo con el Sistema Integrado de Gestión, revisar la estrategia de efectividad de las acciones de mejora, se publico y socializó la Resolución del MIG. Se solicitaron los temas a presentar en el Comité MIG, se formalizó el formato de eventos materioalizados y el formato para el seguimiento de los procesos.</t>
  </si>
  <si>
    <t>Planeación y seguimiento de la estrategia y el plan de acción  y el presupuesto de inversión de la entidad</t>
  </si>
  <si>
    <t>cumplimiento del plan de acción</t>
  </si>
  <si>
    <t xml:space="preserve">Evalua el porcentaje de cumplimiento en el avance de las acciones planificadas del Plan de Acción durante la vigencia. Este indicador se encuentra asociado a la gestión del proceso de Direccionamiento Estratégico, el cual se reporta en SIMIG.									</t>
  </si>
  <si>
    <t xml:space="preserve"> (% de avance de la gestión del Plan de Acción / % programado de la gestión del Plan de Acción)									</t>
  </si>
  <si>
    <t>Para el mes de junio se ejecutó el 66,61% del Plan de Acción de la vigencia 2025, para el trimestre se presento un sobrecumplimiento generado por las iniciativas: Supervisión Inteligente, Acercamiento al usuario y mitigación de incumplimientos de las empresas del sector, Apoyo a operadores públicos del servicio de Televisión a nivel nacional-RTVC, Fortalecimiento integral de los operadores públicos del servicio de televisión nacional, Fortalecimiento de los contenidos audiovisuales de la televisión pública, Fortalecimiento de la programación de la radio pública, Gestión adecuada del talento humano dentro del ciclo de vida del servidor público para cumplimiento de las metas establecidas de la entidad, Fortalecimiento de las capacidades Institucionales para la Seguridad y Privacidad de la Información</t>
  </si>
  <si>
    <t>Oficina Asesora de Planeación y Estudios Sectoriales (GITPYSE)</t>
  </si>
  <si>
    <t>Avance en el desarrollo e implementación de Plataforma Integrada de Planeación y Seguimiento (PIPS)</t>
  </si>
  <si>
    <t xml:space="preserve">Permite visibilizar el avance en las acciones articuladas desde la Oficina de TI con la Oficina Asesora de Planeación, para la implementación de una nueva plataforma que soporte el proceso de Direccionamiento Estratégico.									</t>
  </si>
  <si>
    <t xml:space="preserve">(No de actividades ejecutadas/No. Actividades planificadas)*100									</t>
  </si>
  <si>
    <t>meta cumplida vigencia 2024</t>
  </si>
  <si>
    <t>META CUMPLIDA EN 2024</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</si>
  <si>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</si>
  <si>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</si>
  <si>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05. Transparencia, acceso a la información pública y lucha contra la corrupción.</t>
  </si>
  <si>
    <t>Gestión de la Información Sectorial</t>
  </si>
  <si>
    <t>Generación de Información Estadística del Sector Tic Nacional (desde 2024)/Fortalecimiento de la Información Estadística del Sector TIC Nacional (2023)</t>
  </si>
  <si>
    <t>Generar la información estadística y documentos sectoriales TIC para la toma de decisiones</t>
  </si>
  <si>
    <t>Porcentaje de avance en la implementación del Plan de Información Estadística Institucional - PINEI</t>
  </si>
  <si>
    <t>Medir el avance de la implementación del Plan de Información Estadística Institucional - PINEI de manera trimestral para cada una de las vigencias 2023 a 2026 de acuerdo con las actividades programadas para cada uno de los años disponiendo un peso porcentual del 25% independiente para cada año, cuya sumatoria final debe ser el 100% de la implementación.</t>
  </si>
  <si>
    <t>(Actividades ejecutadas en el periodo / Actividades programadas en el periodo) *100</t>
  </si>
  <si>
    <r>
      <t xml:space="preserve">3. GENERAR LA INFORMACIÓN ESTADÍSTICA Y DOCUMENTOS SECTORIALES TIC PARA LA TOMA DE DECISIONES
3.1 Radicar documentos para revisión en GIT Contratación
</t>
    </r>
    <r>
      <rPr>
        <sz val="9"/>
        <rFont val="Arial Narrow"/>
        <family val="2"/>
      </rPr>
      <t>Se está llevando a cabo una consulta con diversos proveedores con el objetivo de determinar el precio de mercado para la implementación de la Encuesta TIC dirigida al segmento de empresas.</t>
    </r>
    <r>
      <rPr>
        <b/>
        <sz val="9"/>
        <rFont val="Arial Narrow"/>
        <family val="2"/>
      </rPr>
      <t xml:space="preserve">
3.5 Generar documentos sectoriales para el seguimiento a los indicadores y estadísticas del sector TIC 
S</t>
    </r>
    <r>
      <rPr>
        <sz val="9"/>
        <rFont val="Arial Narrow"/>
        <family val="2"/>
      </rPr>
      <t>e realizo la publicación y difusión de 5 documentos Sectoriales correspondientes al Boletín TIC 3T 2024.</t>
    </r>
    <r>
      <rPr>
        <b/>
        <sz val="9"/>
        <rFont val="Arial Narrow"/>
        <family val="2"/>
      </rPr>
      <t xml:space="preserve">
3.6 Implementar los lineamientos, clasificaciones, estándares y nomenclaturas, definidos por el DANE
</t>
    </r>
    <r>
      <rPr>
        <sz val="9"/>
        <rFont val="Arial Narrow"/>
        <family val="2"/>
      </rPr>
      <t>Se encuentra en elaboración el documento metodológico y la ficha metodológica de la OE de POSTAL.</t>
    </r>
    <r>
      <rPr>
        <b/>
        <sz val="9"/>
        <rFont val="Arial Narrow"/>
        <family val="2"/>
      </rPr>
      <t xml:space="preserve">
5. DISPONER DE PRESUPUESTO PARA EL DIAGNÓSTICO Y FORTALECIMIENTO DE REGISTROS ADMINISTRATIVOS Y DE LAS OPERACIONES ESTADÍSTICAS A CARGO DEL MINISTERIO
</t>
    </r>
    <r>
      <rPr>
        <sz val="9"/>
        <rFont val="Arial Narrow"/>
        <family val="2"/>
      </rPr>
      <t>5.1 Contratación del personal idóneo para la gestión de la información estadística
Actualmente, el GIT cuenta con 8 profesionales contratados por prestación de servicios, los cuales atienden de manera transversal las actividades asociadas al proyecto. Esto contratos estarán vigentes para 2 profesionales por 12 meses y lo demás por 8 meses.</t>
    </r>
    <r>
      <rPr>
        <b/>
        <sz val="9"/>
        <rFont val="Arial Narrow"/>
        <family val="2"/>
      </rPr>
      <t xml:space="preserve">
6. FORTALECER LA INFORMACIÓN ESTADÍSTICA QUE PRODUCE EL MINTIC
6.2 Priorizar y analizar las demandas de información no satisfechas producto del cruce de la oferta y demanda
</t>
    </r>
    <r>
      <rPr>
        <sz val="9"/>
        <rFont val="Arial Narrow"/>
        <family val="2"/>
      </rPr>
      <t>El Grupo de Estadísticas y Estudios Sectoriales, en cumplimiento de la Norma Técnica de Calidad del Proceso Estadístico, aplica anualmente la Encuesta de Necesidades a cinco categorías de usuarios de información estadística (internos, territoriales, operadores, sector privado y academia). Actualmente, los formularios de la encuesta para la vigencia 2025 están en proceso de actualización, y se prevé realizar la consulta a los usuarios en abril de 2025.</t>
    </r>
    <r>
      <rPr>
        <b/>
        <sz val="9"/>
        <rFont val="Arial Narrow"/>
        <family val="2"/>
      </rPr>
      <t xml:space="preserve">
8. GENERAR ESPACIOS Y MECANISMOS QUE PERMITAN LA GESTIÓN DEL CONOCIMIENTO PROMOVIENDO EL USO Y APROPIACIÓN DE LA INFORMACIÓN ESTADÍSTICA DISPUESTA EN EL PORTAL COLOMBIA TIC
8.1 Divulgar piezas de comunicación dando a conocer la información estadística que se encuentra en el portal Colombia TIC
1</t>
    </r>
    <r>
      <rPr>
        <sz val="9"/>
        <rFont val="Arial Narrow"/>
        <family val="2"/>
      </rPr>
      <t>. Pieza de comunicación difundida a través de correo electrónico: Consulte el Boletín trimestral del sector TIC - Cifras tercer trimestre de 2024.</t>
    </r>
  </si>
  <si>
    <t>El PINEI tuvo cambios que fueron aprobados en el Comité MIG No. 89, estos ajustes corresponden a temas de optimización de actividades, ampliación del alcance de actividades y la inclusión de nuevas actividades. Se presenta el avance de acuerdo con la nueva estructura del PINEI:
PROYECTO 1: Gestión estratégica de la información sectorial
1.3 Estudio Previo radicado: A la fecha no se ha recibido por parte del  DANE/FONDANE respuesta a la propuesta técnico-económica orientada a la ejecución de la Encuesta TIC a empresas.
1.7 Documentos sectoriales publicados: Se llevó a cabo la publicación y difusión de 5 documentos sectoriales correspondientes a: Indicadores Plan Nacional De Desarrollo Reporte Primer Trimestre 2025 . Actualización del Tablero de Power BI con las cifras del 4T 2024 Sector Postal. Informe Servicios postales de pago 4T 2024. Actualización del Tablero de Power BI con las cifras del 4T 2024 Sector TV. Actualización del Tablero de Power BI con las cifras del 3T Y 4T 2024 Sector TIC.
1.9 Número de productos estadísticos en el sitio web publicados: En la actualidad, la información producida por el GIT de Estadísticas y Estudios Sectoriales se publica de forma simultánea tanto en el Portal Colombia TIC como en la página del Observatorio Nacional de Tecnologías de la Información y las Comunicaciones.
PROYECTO 2. Fortalecimiento de las Operaciones Estadísticas y los Registros Administrativos del MINTIC
2.1 Contratar personal idóneo para apoyar las actividades estadísticas y demás funciones propias del GIT: Actualmente, el GITEES cuenta con 14 profesionales contratados por prestación de servicios, que atienden de manera transversal las actividades del GIT.
2.3. Realizar auditorías internas anuales a cada una de las operaciones estadísticas del MINTIC: Para el mes de junio se dio inicio a la auditoría interna de la Operación Estadística del Sector Postal, tal como se había programado al inicio de la vigencia.
2.5 Ejecutar las actividades definidas en el Plan de Entrenamiento y capacitación correspondiente a la vigencia: Se han ejecutado las actividades definidas en el Plan de entrenamiento para la vigencia, lo relacionado con la herramienta HECAA y los entrenamientos de la NTC PE 1000:2020.
2.6 Actualizar el diagnóstico de oferta y demanda de información estadística del Ministerio, incluyendo la priorización de necesidades identificadas: Las encuestas fueron enviadas de manera masiva, a los destinatarios relacionados en las diferentes bases de usuarios confirmados,  durante el mes de junio entre los días 18 y 20 del mes, y con fecha de cierre a finales de julio. A partir del cierre de la encuesta se procederá a Caracterización de los usuarios y de las necesidades que se identifiquen en el proceso.
2.8. Difundir piezas de comunicación para promover el conocimiento y uso de la información estadística producida por el MINTIC: 4. Pieza de comunicación difundida a través de correo electronico: Consulte el Boletín trimestral del sector POSTAL - Cifras primer trimestre de 2025</t>
  </si>
  <si>
    <t>N.A</t>
  </si>
  <si>
    <t>Se presenta el avance de acuerdo con lo establecido en el PINEI:
PROYECTO 1: Gestión estratégica de la información sectorial
1.1	Porcentaje de ejecución del proyecto de inversión 'Fortalecimiento de la Información Estadística del Sector TIC Nacional' 
Se realizan reportes mensuales a través de la Plataforma Integrada e Inversión Pública - PIIP del DNP.
1.2	Documentos sectoriales publicados
Se llevó a cabo la publicación y difusión de los documentos sectoriales correspondientes a: Boletín TV 1T 2025 (2) (microdatos y tablero de PowerBI) 5 documentos de boletines postal 2T ( Boletin, ppt, infografia, microdatos y tablero de PowerBI) Indicadores Plan Nacional De Desarrollo Reporte Segundo Trimestre 2025
1.3	Documento estadístico de Uso y Tenencia de TIC con enfoque diferencial e interseccional elaborado
La coordinación del GITEES está revisando la ficha del Estudio de Uso y Tenencia de TIC con enfoque diferencial e interseccional para revisión. El documento incluye responsables, cronograma, metodología y bibliografía, y actualmente cuenta con un avance preliminar en revisión.
1.4	Número de productos estadísticos en el sitio web publicados
De manera paralela, se avanza en la actualización de los Boletines Sectoriales y de la demás documentación generada en el marco de las actividades del GIT de Estadísticas y Estudios Sectoriales
PROYECTO 2: Fortalecimiento de las Operaciones Estadísticas y los Registros Administrativos del MINTIC
2.1 Porcentaje de contratación de personal idóneo ejecutada frente a lo programado
Actualmente se cuenta con 16 contratos de prestación de servicios suscritos asociados al GIT.
2.2 Evaluaciones de las Operaciones estadísticas realizadas.
El contrato entre el DANE y el Ministerio TIC ya inició, en el marco del PECE 2026, que incluyó la Operación Estadística "Información del Sector Postal" para su evaluación de calidad. Se acordó entregar la información el 6 de octubre e iniciar la semana en sitio a finales de mes. La coordinación del GIT de Calidad Estadística del DANE comunicó el grupo evaluador para la validación de posibles conflictos de interés por parte del Ministerio.
2.3 Número de auditorías internas a las operaciones estadísticas realizadas
Durante julio y parte de agosto se cerró la auditoría interna de la operación estadística 'Información del sector Postal' y se inició la auditoría de la operación 'Servicio de Televisión por suscripción y comunitaria'. El informe final ya fue entregado y se construyó el plan de mejoramiento frente a los hallazgos identificados (no conformidades y oportunidades de mejora)
2.5 Porcentaje de actividades del Plan de Entrenamiento y Capacitación ejecutadas frente a las programadas
A la fecha se ha avanzado en el desarrollo de las actividades previstas en el plan de entrenamiento, cumpliendo a cabalidad con las realizadas hasta el momento. Entre ellas se incluyen los cursos adelantados en la plataforma del DANE y la realización de 7 sesiones orientadas a la socialización y apropiación de la Norma Técnica de Calidad del Proceso Estadístico (NTC PE 1000:2020). Las actividades restantes se encuentran programadas para su ejecución en los próximos meses.
2.6 Documento de diagnóstico de oferta y demanda de información estadística con priorización de necesidades actualizado
Se consolidó un directorio de actores y usuarios del Ecosistema de Datos (Ministerio TIC, entidades territoriales, academia, operadores y sector privado) como parte del PINEI y la política de gestión de la información estadística del MIPG. En el ejercicio de consulta realizado entre junio y agosto se recibieron 410 encuestas (65 usuarios internos, 16 academia, 269 operadores, 2 sector privado y 58 entidades territoriales). Los resultados permiten alimentar el directorio y elaborar el documento de demandas de información satisfecha y no satisfecha.
2.8 Número de piezas de comunicación sobre la información estadística del MINTIC divulgadas
Se realizo la difusión por medio de correo masivo sobre: Consulte el Boletín trimestral del sector POSTAL - Cifras segundo trimestre de 2025</t>
  </si>
  <si>
    <t>Oficina Asesora de Planeación y Estudios Sectoriales (GITEES)</t>
  </si>
  <si>
    <t>E2-D5-2000</t>
  </si>
  <si>
    <t>Evaluación de políticas, programas (iniciativas) y/o proyectos, estudios sectoriales</t>
  </si>
  <si>
    <t>Visualizador de la oferta institucional</t>
  </si>
  <si>
    <t>Los expertos se encuentran realizando la recopilación de la información suministrada por las diferentes dependencias. Una vez consolidada, esta información será procesada mediante un modelo de inteligencia de negocios (dashboard), en el cual se integrará de manera organizada y visual la totalidad de la oferta institucional del Ministerio TIC</t>
  </si>
  <si>
    <t>A la fecha, el Observatorio Nacional de Tecnologías de la Información y las Comunicaciones (ONTIC) ha avanzado en la implementación de una metodología periódica para recolectar información sobre la oferta institucional, a través de un repositorio gestionado por la Oficina Asesora de Planeación y Estudios Sectoriales. Las áreas del Ministerio reportan mensualmente sus programas y proyectos, lo que ha fortalecido el seguimiento, análisis e indicadores, y alimenta el Visualizador de la Oferta Institucional del Plan de Estrategia Institucional.
Se cuenta con información actualizada a mayo de 2025, y se espera la siguiente entrega el 10 de julio. La Jefatura de Planeación coordina el proceso mediante comunicaciones mensuales a las áreas responsables. Además, se han desarrollado reuniones con la Oficina de TI para mejorar la presentación y visualización de los datos, estandarizando formatos e insumos destinados al despacho del ministro y al ONTIC. La información se publica en las pestañas de indicadores, oferta institucional y geoportal del sitio web del observatorio, según la periodicidad de los reportes.
ontic.gov.co/ofertainstitucional
ontic.gov.co/indicadores</t>
  </si>
  <si>
    <t>Para este trimestre se gestionó con las áreas del Ministerio la estandarización en la recolección de información de programas y proyectos en ejecución. Como resultado, se consolidó la información con corte a agosto en el repositorio oficial y se publicaron en el ONTIC indicadores de la oferta institucional.</t>
  </si>
  <si>
    <t>Evaluación de políticas, programas (iniciativas) y/o proyectos, estudios sectoriales realizadas</t>
  </si>
  <si>
    <t xml:space="preserve">
Busca determinar los cambios directos e indirectos generados por el proyecto en relación con sus objetivos y metas, contribuyendo así a la toma de decisiones informadas y la mejora continua de la gestión del Ministerio</t>
  </si>
  <si>
    <t>Sumatoria de evaluaciones realizadas</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</si>
  <si>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</si>
  <si>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</si>
  <si>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 xml:space="preserve">07. Fortalecimiento organizacional y simplificación de procesos. 
12. Seguridad Digital.
15. Gestión del conocimiento y la innovación.
</t>
  </si>
  <si>
    <t>Seguridad y Privacidad de la Informacion</t>
  </si>
  <si>
    <t>Desarrollo de los planes y estrategias de Seguridad y Privacidad de la Información</t>
  </si>
  <si>
    <t>Avance en el cumplimiento de las actividades de los planes y estrategias de Seguridad y Privacidad de la Información</t>
  </si>
  <si>
    <t>(Actividades de los planes y estrategias de seguridad y privacidad de la información ejecutados / Actividades de los planes y estragetgias de seguridad y privacidad de la información programados) X 100</t>
  </si>
  <si>
    <t>Durante el primer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$424.148.567 de la iniciativa en cuestión. Igualmente, se menciona que a corte del primer trimestre de 2025 se ha ejecutado un valor de $44.387.234.</t>
  </si>
  <si>
    <t>No</t>
  </si>
  <si>
    <t>Durante el segundo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$424.148.567 de la iniciativa en cuestión. Igualmente, se menciona que a corte del 30 junio de 2025 se ha ejecutado un valor de$171.453.134.</t>
  </si>
  <si>
    <t xml:space="preserve">La justificación del retrazo se debe a que la mayoria de actividades e indicadores se cumplen en el segundo semestre de 2025. </t>
  </si>
  <si>
    <t>Durante el tercer trimestre, se llevaron a cabo diversas actividades en el marco del Sistema de Gestión de Seguridad y Privacidad de la Información. En primer lugar, se realizó un seguimiento exhaustivo de la ejecución de las actividades establecidas en el plan operativo, con el fin de garantizar un alto nivel de cumplimiento en todas las áreas relacionadas con la seguridad de la información. En relación con los incidentes reportados a la mesa de servicios, se filtraron mensualmente exclusivamente aquellos que estaban relacionados con la seguridad de la información. Durante este periodo, el indicador correspondiente alcanzó un nivel alto, debido a que estos incidentes fueron gestionados oportunamente según el procedimiento establecido en la entidad, logrando una gestión del 100%. Así mismo, durante el trimestre se remite únicamente una ficha de solicitud de modificación al Plan Anual de Adquisiciones. Por otro lado, es relevante destacar que, se han comprometido $1.616.705.206 de la iniciativa en cuestión. Igualmente, se menciona que a corte del 30 septiembre de 2025 se ha ejecutado un valor de $305.455.634</t>
  </si>
  <si>
    <t>El impacto de los indicadores y actividades proyectadas van a ser ejecutadas durante el 4 trimestre del año 2025, segun nuestra programación.</t>
  </si>
  <si>
    <t>SPI</t>
  </si>
  <si>
    <t>E2-D5-3000</t>
  </si>
  <si>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Líneas Estratégicas:
1.-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</si>
  <si>
    <t>PEI 1T</t>
  </si>
  <si>
    <t>Ajustes realizados versión 1.1 – Actualización 31 de marzo de 2023 contra la versión 1.0 publicada el 31 de enero de 2023
Con el fin de que los indicadores del Plan estratégico Institucional_PEI cumplan con los criterios de calidad, desde la Oficina Asesora de Planeación y Estudios sectoriales_OAPES, se realizan las siguientes modificaciones:
•	Dirección de Vigilancia, Inspección y Control, indicador, "Verificaciones de cumplimiento a las obligaciones de los Proveedores de redes y servicios de telecomunicaciones y servicios postales, realizadas". se modifica redacción en el indicador por temas de calidad.
•	Dirección de Vigilancia, Inspección y Control, indicador, "Trámites que impactan la gestión de las actuaciones administrativas, realizados", se modifica redacción en el indicador por temas de calidad
•	Dirección de Infraestructura, indicador, "Cabeceras con redes de transporte de alta velocidad", se ajusta el catalizador por temas de calidad
•	Dirección de Economía Digital, indicador, "Número de ciudadanos con herramientas para el emprendimiento digital", se ajusta el catalizador por temas de calidad
•	Subdirección para la Gestión del Talento Humano, indicador, "Plan Estratégico de Talento Humano realizado y publicado", se ajusta la línea base por temas de calidad
•	Subdirección para la Gestión del Talento Humano, indicador, "Plan de vacantes elaborado y publicado", se ajusta la línea base por temas de calidad
•	Subdirección para la Gestión del Talento Humano, indicador, "Plan Institucional de Capacitación elaborado y publicado", se ajusta la línea base por temas de calidad
•	Subdirección para la Gestión del Talento Humano, indicador, "Plan de Bienestar elaborado y publicado", se ajusta la línea base por temas de calidad
•	Subdirección para la Gestión del Talento Humano, indicador, "Plan de Seguridad y Salud en el Trabajo elaborado y publicado", se ajusta la línea base por temas de calidad
•	Subdirección para la Gestión del Talento Humano, indicador, "Solicitudes de retiro gestionadas", se ajusta la línea base por temas de calidad
•	Subdirección para la Gestión del Talento Humano, indicador, "Porcentaje de avance cuentas por cobrar gestionadas conforme a la nómina recibida por FOPEP", se ajusta la línea base por temas de calidad
•	Subdirección para la Gestión del Talento Humano, indicador, "Porcentaje de avance en la generación de las certificaciones de temas pensionales atendidas, en relación con las recibidas", se ajusta la línea base por temas de calidad
•	Oficina para la Gestión de Ingresos del Fondo, indicador, "Número de informes correspondientes al seguimiento a la cadena de gestión integral del cobro", se modifica la redacción del indicador por temas de calidad
•	Oficina para la Gestión de Ingresos del Fondo, indicador, "Informes de ejecución presupuestal y contractual", se modifica la redacción del, indicador por temas de calidad
•	Subdirección Contractual, indicador, "Porcentaje de avance del PAA" se ajusta la línea base por temas de calidad en el indicador.
•	Oficina internacional, indicador, "Realizar o mantener acuerdos o convenios mediante instrumentos de cooperación internacional con países estratégicos y/o actores internacionales, que  aporten en la ejecución del plan nacional de desarrollo 2022-2026 en materia TIC", se modifica la redacción del indicador, y se ajusta la línea base por temas de calidad
•	Subdirección Administrativa, indicador, "Informe de Fortalecimiento realizado", se modifica la redacción del indicador por temas de calidad
•	Oficina Asesora de Planeación y Estudios Sectoriales, indicador, "cumplimiento del plan de acción", se ajusta línea base por temas de calidad
•	Oficina Asesora de Planeación y Estudios Sectoriales, indicador, "Avance en el desarrollo e implementación de Plataforma Integrada de Planeación y Seguimiento (PIPS)" se ajusta por temas de calidad
•	 Dirección Jurídica, indicador, "Disminución de la probabilidad de pérdida de demandas contra actos administrativos generales" se ajusta la línea base por temas de calidad
•	Dirección Jurídica, indicador, "Aumento en la suscripción de acuerdos de pago“, se ajusta la línea base por temas de calidad
•	“El catalizador Democratización de las TIC”, se cambia por “Superación de privaciones como fundamento de la dignidad humana y condiciones básicas para el bienestar” Dado que este sufrió modificación en el PND (areas: las que apliquen)</t>
  </si>
  <si>
    <t>PEI 2T</t>
  </si>
  <si>
    <r>
      <t>Ajustes realizados versión 1.1 – Actualización 31 de marzo 2023 contra la versión 1.2 publicada el 31 de julio de 2023
Con el fin de que los indicadores del Plan Estratégico Sectorial_PES cumplan con los criterios de calidad, desde la Oficina Asesora de Planeación y estudios sectoriales_OAPES, se realizan las siguientes modificaciones:
* OCI ajuste por calidad se retira el verbo del objetivo uqedando de la siguiente forma "Evaluar el cumplimiento de las metas, actividades y objetivos estratégicos de la entidad, el cumplimiento normativo, así como  a los riesgos institucionales"
* GITEES, se unifican los indicadores del PINEI en uno solo "PORCENTAJE DE AVANCE DEL PINEI"
* JURIDICA se modifica el nombre del indicador y la tipologia del indicador quedando asi: "porcentaje de acuerdos de pago suscritos" y pasando a tipología Stock
*JURIDICA se modifica el nombre del indicador y la tipologia del indicador quedando asi: "porcentaje de avance en la emision de conceptos solicitados  competencia de la 
direccion juridica" y pasando a tipología Stoc
*Direccion de industria y comunicaciones se incluye elm indicador "Comunicaciones relevadas entre personas sordas y oyentes a través del servicio del
Centro de Relevo"
*</t>
    </r>
    <r>
      <rPr>
        <sz val="11"/>
        <rFont val="Calibri"/>
        <family val="2"/>
        <scheme val="minor"/>
      </rPr>
      <t>Direccion de Gobierno Digital: debido a un error involuntario por parte de la direccion, se ajusta a 0% el avance cuantitativo de los indicadores "Índice de gobierno digital en entidades del Orden Territorial " y el "Índice de gobierno digital en entidades del Orden Nacional"</t>
    </r>
    <r>
      <rPr>
        <sz val="11"/>
        <color theme="1"/>
        <rFont val="Calibri"/>
        <family val="2"/>
        <scheme val="minor"/>
      </rPr>
      <t xml:space="preserve">
*Direccion de Gobierno Digital Se modifica el nombre del indicador de "Transformación Digital de las Entidades Públicas del Orden Nacional medido en la variación porcentual del Índice de Gobierno Digital" por "Índice de gobierno digital en entidades del Orden nacional"
*Direccion de Gobierno Digital Se modifica el nombre del indicador de "Transformación Digital de las Entidades Públicas del Orden Territorial medido en la variación porcentual del Índice de Gobierno Digital " por "Índice de gobierno digital en entidades del Orden nacional"
Direccion de gpbierno Digital, se incluye el indicador "Servidores públicos de entidades de orden nacional y territorial que participan en los espacios de transferencia de conocimiento para la generación de competencias"
*Direccion de Gobierno Digital, se incluye el,indicador "Entidades del orden nacional y territorial que aperturen, actualicen o usen los datos abiertos"
*Direccion de Economia Digital SE UNIFICAN LOS DOS INDICADORES ANTERIORES (Número de niños, niñas y adolescentes formados en TI Y Número de adultos formados en habilidades digitales) QUUEDANDO UNO SOLO "Formaciones finalizadas en habilidades digitales" ASIMISMO SE UNIFICA LA MAGNITUD FISICA DE LAS METAS
*GIT Medios publicos se modifica la meta " Estudios e informes de medición de audiencias e impacto de contenidos"pasando de 4 a 5 para la vigenciua 2023
*GIT Medios publicos se modifica la meta "Contenidos convergentes producidos y coproducidos" magnitud fisica pasa de 869 a 907
*OGIF se ajusta la meta "Informes de ejecución presupuestal y contractual !
*OGIF se ajusta la meta "Actualización de la herramienta con los registros recientes de ingresos y gastos del Fondo Único de TIC"
* Los valores de asignacion presupuestal estan en proceso de ajuste en el aplicativo
*se ajustan las lineas estrategicas de acuerdo con las 3 nuevas lineas establecidas
* teniendo en cuenta la version definitiva del plan de desarollo, se ajustan las transformaciones y catalizadores 
</t>
    </r>
  </si>
  <si>
    <t>PEI 3T</t>
  </si>
  <si>
    <t>*Direccion de Economia Digital pasa el indicador "Empresas y/o empresarios que adoptan tecnologías para la transformación digital." a la iniciativa TECNOLOGIA QUE TRANSFORMA
* Medios Publicos, se ajusta la magnitud fisica de la meta "“Contenidos convergentes producidos y coproducidos” 
*DATIC, se ajusta la magnitud fisica de las metas "Formaciones en HabilidadesDigitales" y "Comunicaciones relevadas entre personas sordas y oyentes a través del servicio del Centro de Relevo
*DICOM, se ajusta la magnitud fisica del indicador "Líneas de acción implementadas"
*Direccion Juridica, se ajustan los indicadores "Porcentaje de avance en la emisión de conceptos solicitados competencia de la Dirección Jurídica" y "porcentaje de acuerdos de pago suscritos"
*Direccion de Infraestructura, se modifica la tipologia del indicador "Conexiones a internet fijo en operación"
*OTI, se incluye el indicador "Índice de capacidad en la prestación de servicios de tecnología"
* COLCERT, se incluye el indicador "Número de plataformas o sistemas de información disponibles para la seguridad digital del Estado" y se elimina el indicador "Personas capacitadas para la gestion TI y en seguridad y privacidad de la informacion"</t>
  </si>
  <si>
    <t>OFRTIC: teniendo en cuenta el ejercicio de planeacion estrategica realizado a finales de 2023 y actualizacion de las HV de indicadores se actualizan las metas vigencia 2024 para los indcadores "Número de socializaciones, mesas de trabajo y/o atenciones que tengan por objetivo el fortalecimiento y sensibilización a nivel nacional,  de los grupos con intereses TIC, en la oferta institucional y en los procesos y procedimientos estratégicos del sector." y "Numero de acciones realizadas en el marco de la politica Pública de Comunicaciones de y para los Pueblos Indígenas"
OI: ajuste de nombre de un indicador
DED:AJUSTE DE META DE LA VIGENCIA DEL INDICADOR DE FORMACIONES FINALIZADAS EN
HABILIDADES DIGITALES DEL PLAN ESTRATEGICO SECTORIAL 2022-2026
Se solicita realizar los ajustes en las metas del 2024 al 2026 del proyecto Talento Tech de la iniciativa
“E1-L2-7.000/Desarrollo de habilidades digitales para la vida”, toda vez que el despliegue de la
estrategia se ajustó hacia una modalidad de presencialidad, lo que implica que los operadores destinen
recursos para la adecuación, oferta de espacios, logística y otros factores administrativos para lograr
implementar la estrategia, haciendo que las metas proyectadas de 2024 a 2026 para el beneficio se
vean impactadas hacia un menor número de personas del que se había proyectado inicialmente con
una modalidad virtual.
De acuerdo con el ajuste de las metas del proyecto Talento Tech que aporta directamente al
cumplimiento de meta del indicador Formaciones finalizadas en habilidades digitales y que hace parte
del Plan Estratégico Sectorial e Institucional 2022-2026, se solicita actualizar la meta de 2024 a 2026 y
la meta cuatrienio a 582.220 formaciones.</t>
  </si>
  <si>
    <t>*DGD: se ajusta el ppto modificación del valor asignado a la
iniciativa “E1-L2-1000 TRANSFORMACIÓN DIGITAL PARA LA PRODUCTIVIDAD DEL ESTADO A TRAVÉS DE LA
POLÍTICA DE GOBIERNO DIGITAL”, en el Plan Estratégico Institucional (PEI) cuyos recursos se derivan la ficha de inversión: “Fortalecimiento de las tecnologías de la información y las comunicaciones en las entidades del estado para la transformación digital del sector público a nivel nacional” a cargo de la Dirección de Gobierno Digital; al proyecto de la ficha de inversión “Servicio de asistencia, capacitación y apoyo para el uso y apropiación de las tic, con enfoque diferencial y en beneficio de la comunidad para participar en la economía digital. Nacional” buscando responder a las acciones necesarias para robustecer las estrategias de la Dirección de Apropiación de TIC en el marco de la formación del programa CiberPaz, así como la cantidad de personas para el seguimiento, asesoramiento y control sobre programas que tienen impacto en la población colombiana, pasando de un valor total actual de $ 210.611.190.272 a un valor total ajustado de $ 206.611.190.272 
*DGD: De conformidad con el asunto referenciado, procedo a solicitar comedidamente la modificación del indicador 1.13.
Servidores públicos de entidades de orden nacional y territorial que participan en los espacios de transferencia
de conocimiento para la generación de competencias (PES) a cargo de la Dirección de Gobierno Digital; POR  Número de participantes en espacios de transferencia de conocimiento para la generación de competencias digitales (PES); lo anterior
debido a que por temas de calidad de la información se requiere relacionar los resultados de los esfuerzos articulados no
solo con servidores públicos, sino también con los demás actores de la Política de Gobierno Digital.
*MP:De conformidad con el asunto referenciado, se ha realizado un traslado presupuestal por valor de
$12.718.412.270 el cual pretende financiar el proyecto “Renovación Tecnológica – Actualización cabeceras
satelitales de los canales de televisión y radio pública nacional, y canales de televisión regional” el cual
consiste en realizar la reposición de los sistemas de codificación, multiplexación, modulación, amplificación
y generación de tramas T2MI de las cabeceras satelitales a cargo de RTVC.
Por esta razón procedo a solicitar comedidamente la modificación del valor asignado a la iniciativa
“Fortalecimiento integral de los operadores públicos del servicio de televisión nacional”, en el Plan Estratégico
Institucional (PEI) y Sectorial (PES), cuyos recursos se derivan la ficha de inversión: BPIN 202300000000011/
Fortalecimiento integral de los operadores públicos del servicio de televisión nacional a cargo del GIT de
Fortalecimiento al Sistema de Medios Públicos; pasando de un valor total actual de $318.042.858.314 a un valor
total ajustado de $330.761.270.584.
*“Servicio de medición de audiencias e impacto de los contenidos” actualmente tiene meta 3 estudios
de audiencias realizados y esta debe pasar a 4. El producto “Servicio de educación informal en temas
relacionados con el modelo de convergencia de la televisión pública” actualmente tiene meta 130 capacitaciones
realizadas y esta debe pasar a 170. El producto “Servicio de producción y/o coproducción de contenidos
convergentes” actualmente tiene meta 988 contenidos multiplataforma y esta debe pasar a 1.221.
Las razones por las cuales se da el aumento en las metas son gracias a la financiación de la encuesta TDT
(Televisión Digital Terrestre) que se desarrolla dentro del producto de medición de audiencias. Por otra parte, el
producto de educación informal cuenta con más presupuesto y una estrategia de socialización y pedagogía para
recepción de la Televisión Digital con una mayor penetración. Finalmente, el producto de producción y/o
coproducción de contenidos destinó más recursos a la convocatoria Abre Cámara la cual entregará más
incentivos al igual que la convocatoria de emisoras comunitarias.
DVIC: Se ajusta la meta de los indicadores “Realizar las verificaciones, bajo el enfoque de riesgo a los PRST y Operadores Postales, conforme a la planeación establecida” y “Realizar los trámites que impactan la gestión de las actuaciones administrativas”
*SE AJUSTA PPTO POR ADICION E INCREMENTO De conformidad con el traslado presupuestal efectuado por la ficha de inversión “Desarrollo Masificación
Acceso a Internet Nacional” a la ficha de inversión “Transformación del modelo de Vigilancia, Inspección y
Control del sector TIC, a nivel Nacional” por valor de DIEZ MIL QUINIENTOS MILLONES DE PESOS
($10.500.000.000) MCTE, de manera atenta me permito solicitar la modificación de valor asignado a la
iniciativa SUPERVISIÓN INTELIGENTE E1-L1-1000, cuyo valor actual es de VEINTITRES MIL DOSCIENTOS
NOVENTA Y OCHO MILLONES DOSCIENTOS OCHO MIL DOSCIENTOS OCHENTA Y SEIS PESOS
($23.298.208.286) MCTE, pasando a un valor total de TREINTA Y TRES MIL SETECIENTOS NOVENTA Y
OCHO MILLONES DOCIENTOS OCHO MIL DOSCIENTOS OCHENTA Y SEIS PESO ($33.798.208.286)
MCT DE META DE INDICADOR Sumado a lo anterior, se solicita hacer la modificación del indicador Realizar los trámites que impactan la
gestión de las actuaciones administrativas
*traslado de indicador "Desarrollar Acciones de Promoción y Prevención" entre iniciativas
DATIC: Se solicita ajustar las metas de las vigencias 2024 a 2026 en el indicador "Formaciones en habilidades digitales", distribución que se ajusta al
cumplimiento de la meta general dentro de Plan Nacional de Desarrollo de Formaciones Finalizadas en
Habilidades Digitales, el cual se encuentra a cargo del Viceministerio de Transformación Digital.
*se ajusta la tipologia del indicador pasando a "capacidad" al ajustar la tipologia de acumulado a capacidad, se tiene en cuenta la linea base por lo tanto la programacion cuatrienio inicial seria   de 2.160.000 mas la linea base 2.071.846, para un total de meta cuatrienio de  4.231.846
*Se solicita ajustar las metas de las vigencias 2024 y 2025 en este indicador, y con ello la del cuatrienio presidencial. Todo esto con el fin de que la Dirección de Apropiación de TIC asuma la meta de 200.000 personas sensibilizadas en el cuatrienio que antes estaban a cargo de COLCERT. Así las cosas, para el caso del 2024, se trasladaron recursos adicionales a esta dependencia por parte de la Dirección de Gobierno Digital, por valor de $3.500.000.000 de pesos, con el fin de incrementar en 100.000 la meta 2024. Se adjunta como evidencia la solicitud de traslado que se fue aprobada por el Departamento Nacional de Planeación el pasado mes de marzo de la vigencia en curso. se ajusta por temas de calidad el objetivo, pasando de "1, 2, 3 X TIC, desde un
enfoque de salud mental,brinda herramientas para promover el uso seguro y responsable de las TIC y para prevenir los riesgos y delitos en Internet." a Brindar herramientas para promover el Uso Seguro y Responsable de las TIC, con el fin de prevenir los riesgos y delitos en Internet. Se ajusta el ppro pasando de 8.824.700.000 a 12.824.700.000
DED: Se requiere disminuir el aporte a la meta del indicador "Formaciones finalizadas en habilidades digitales", ya que el programa sociedad digital, que se está desarrollando
sin recursos, requiere de la firma de memorandos de entendimiento, que dependen de la voluntad de las
partes. Esto conlleva a nueva distribución de la meta a nivel viceministerio y la asignación de la Dirección
de Economía Digital pasa de estar en 582.220 para el cuatrienio, a estar en 576.800.
*al ajustar la tipologia de acumulado a capacidad, se tiene en cuenta la linea base por lo tanto la programacion cuatrienio inicial seria   de 2.160.000 mas la linea base 2.071.846, para un total de meta cuatrienio de  4.231.846
COLCERT: se ajusta el presupuesto de la iniciativa pasando de $ 15.000.000.000 a $ 1.009.800.000, asimismo se realizarán capacitaciones y
sensibilizaciones en habilidades y seguridad digital, vinculados a la meta del Plan Nacional de Desarrollo,
tal y como se prevé en la iniciativa E1-L2-4000 Cultura de seguridad digital para prevención y preparación
del estado colombiano. No obstante, este proyecto beneficia a 3.000 personas formadas y 11.000
personas sensibilizadas en seguridad digital personas sensibilizadas en seguridad digital.  se reduzca la meta debido a que de acuerdo con el presupuesto y los proyectos previstos por el GIT de COLCERT no es posible llevar a cabo el cumplimiento total de las 7.800 personas formadas previstas para la vigencia 2024. Finalmente, se aclara que la meta de las 4.800 personas quedará en cabeza y gestión del Viceministerio de Transformación Digital. SE PASA EL INDICADOR "Documentos desarrollados como habilitadores en la implementación de la Política de Seguridad Digital" DE LA INICIATIVA E1-L2-3000 A LA E1-L2-4000
OFICINA INTERNACIINAL: SE AJUSTA EL NOMBRE DEL INDICADOR (Con el fin de mejorar y optimizar el indicador asociado del PES_PEI 2024 de la Oficina Internacional y de la
Iniciativa “E2-D3-3000 Fortalecimiento en la gestión internacional, según las necesidades del MINTIC”, me permito solicitar de manera cordial y formal el cambio de nombre del indicador “Realizar y/o mantener alianzas e instrumentos de cooperación con cuatro (4) países estratégicos y/o actores internacionales, anualmente, que contribuyan a la ejecución del Plan Nacional de Desarrollo 2022- 2026 en materia TIC”. por: “Establecer y mantener alianzas e instrumentos de cooperación con países estratégicos, organismos internacionales y/o empresas del sector tecnológico anualmente, con el fin de contribuir a la ejecución del Plan Nacional de Desarrollo 2022-2026 en el ámbito de las TIC”.)
FOMENTO REGIONAL: se crean los indicadores "Número de herramientas formativas para el auto-aprendizaje en competencias digitales y apropiación de tecnologías de la información y las comunicaciones" y "Número de colaboratorios especializados en medios digitales instalados"</t>
  </si>
  <si>
    <t>PEI 3T:
DICOM: Se ajusta el presupuesto de las iniciativas “E1-L1-7000 Fortalecimiento del sector TIC y Postal” pasando de $22.314.438.981 a $20.314.438.981 y “E1-L2-5000 Fortalecimiento de la radio pública nacional”, pasando de  debido a un traslado presupuestal aprobado por el Departamento Nacional de Planeación, las
cuales actualmente en Plan Estratégico Sectorial y Plan de Acción pasando de $6.119.330.472 a $8.119.330.472
MP: Se Actualiza el PES_PEI 2024 del GIT de Fortalecimiento al Sistema de Medios Públicos en la iniciativa “E1-L2-6000 “Fortalecimiento integral de los operadores públicos del servicio de televisión nacional”, debido a traslado presupuestal por valor de $55.000.000.000 el cual pretende financiardos frentes importantes para la televisión pública, los cuales son el fortalecimiento de la infraestructura física y tecnológica, y la producción de contenidos de interés nacional con impacto internacional.para lo,cual se modifica el valor asignado a la iniciativa
“Fortalecimiento integral de los operadores públicos del servicio de televisión nacional”, en el Plan Estratégico
Institucional (PEI) y Sectorial (PES), cuyos recursos se derivan de la ficha de inversión: BPIN 202300000000011/
Fortalecimiento integral de los operadores públicos del servicio de televisión nacional a cargo del GIT de
Fortalecimiento al Sistema de Medios Públicos; pasando de un valor total actual de $330.761.270.584 a un valor
total ajustado de $385.761.270.584
DIRECCION DE INFRAESTRUCTURA: teniendo en cuenta que durante el mes de junio de 2024 el Ministerio Hacienda y Crédito Público aprobó el traslado presupuestal entre las fichas de inversión “Ampliación Programa de Telecomunicaciones Sociales Nacional” y “Fortalecimiento integral de los operadores públicos del servicio
de televisión nacional” por un valor de $55.000.000.000, dando como resultado una reducción en la apropiación de la ficha de inversión de Ampliación Programa de Telecomunicaciones Sociales Nacional, por lo que se procede a solicitar comedidamente la modificación del valor de esta iniciativa pasando de un valor de $283.906.651.498 a $228.906.651.498
FOMENTO REGIONAL: actualización del presupuesto, y creación de 3  productos con sus respectivos indicadores en la iniciativa “Fortalecimiento de capacidades de los grupos con interés en temas TIC del país, orientado hacia el cierre de brecha digital regional.” en el Plan Estratégico Institucional pasando de un valor de $ 6.212.232.791 a $ 26.445.953.566:  producto "Herramienta formativa para el auto-aprendizaje en competencias digitales y apropiación de tecnologías de la información y las comunicaciones" cuya meta es "Número de
herramientas formativas para el auto-aprendizaje en competencias digitales y apropiación de tecnologías de la información y las comunicaciones"; producto "Co-laboratorios
especializados en medios digitales"cuya meta es "Número de colaboratorios especializados en medios digitales" ; producto "Actas de caracterizaciones para la implementación de la iniciativa CDC - Comunidades de Conectividad y/o proyectos de última milla en todo el territorio nacional" meta "Número de caracterizaciones para la implementación de la iniciativa CDC -
Comunidades de Conectividad y/o proyectos de última milla en todo el territorio nacional.
COLCERT: ajuste en el plan estratégico sectorial y se realizó la actualización del presupuesto de las iniciativas E1-L2-3000/Capacidades para la resiliencia en Seguridad Digital pasando de $ 18.490.200.000,00 a $ 18.475.011.000 y E1-L2-4000 Cultura de seguridad digital para prevención y preparación del estado colombiano pasando de $ 1.009.800.000 a $ 1.024.989.000
SPI:  actualizar el valor total de la iniciativa "FORTALECIMIENTO DE LAS CAPACIDADES INSTITUCIONALES PARA LA SEGURIDAD Y PRIVACIDAD DE LA INFORMACIÓN. E2-D5-
3000" dado a la redistribución de recursos por la eliminación de actividades del proyecto, tendrá una nueva distribución presupuestal. El presupuesto asignado originalmente de $2.481.012.000,00 se ha modificado a $2.391.012.000,00 Esta actualización ha sido realizada con el fin de optimizar los recursos y garantizar una correcta ejecución del proyecto.
GTO: ajuste en el ppto de  las iniciativas iniciativa E2-D5-1000 Fortalecimiento de las Capacidades Institucionales para Generar Valor Público pasando de $ 444.192.000 a  $413.490.274 y
la iniciativa y E2-D3-1000 FORTALECIMIENTO DE LOS MECANISMOS QUE GENEREN CONFIANZA EN LA INSTITUCIONALIDAD Y PERMITEN LA LUCHA CONTRA LA CORRUPCIÓN pasando de $8.004.538.182 a $ 8.907.419.776
DVIC: Por Traslado presupuestal se ajusta presuouesto de la iniciativa E1-L1-1000_ Supervisión Inteligente pasando a $ 22.370.105.598 y la inciativa E1-L1-6000 Acercamiento al usuario y mitigación de incumplimientos de las empresas del sector  pasando a $ 100.552.000
APELACIONES : Se ajusta el ppto de la iniciativa E1-L1-8000 Control integral de las decisiones en segunda instancia en los servicios de comunicaciones (móvil/ no móvil), postal, radiodifusión sonora y televisión. pasando a $ 320.744.180
SUBD FINANCIERA: Se ajusta el ppto de la iniciativa E2-D2-4000_Gestión Adecuada de los Recursos Fondo Único de TIC, pasando a $2.671.396.790
OFICINA INTERNACIONAL:Se ajusta el ppto de la iniciativa E2-D3-3000 Fortalecimiento en la gestión internacional, según las necesidadeS que tengan de MINTIC pasando a $ 1.365.755.932
* EN CUMPLIMIENTO DEL HALLAZGO 14 SE INCLUYEN LOS INDICADORES (en las iniciativas que aplique): "Personas Sensibilizadas en hábitos de seguridad digital"; "ESTUDIANTES BENEFICIADOS EN PENSAMIENTO COMPUTACIONAL",  "Beneficiarios de los trámites y servicios prestados para el fortalecimiento del sector tic y postal", "Personas beneficiadas con Estímulos entregados a través de convocatorias" y se ajustan los siguientes " Hogares Conectados a internet fijo en operación",  "Número de participantes en espacios de transferencia de conocimiento para la generación de competencias digitales (PES)s"</t>
  </si>
  <si>
    <t>PES 4T</t>
  </si>
  <si>
    <t>* DED: redistribución y aumento de la meta del indicador Formaciones finalizadas en habilidades
digitales de la iniciativa E1-L3-5000/Desarrollo de habilidades digitales para la vida
*DICOM: ajustar el presupuesto
de la iniciativa “E1-L1-7000 Fortalecimiento del sector TIC y Postal”, debido a la reducción presupuestal
indicada en los Decretos 1522 y 1523 del 18 de diciembre de 2024
*DGD: modificación del valor asignado a la
iniciativa “E1-L2-1000 TRANSFORMACIÓN DIGITAL PARA LA PRODUCTIVIDAD DEL ESTADO A TRAVÉS DE LA
POLÍTICA DE GOBIERNO DIGITAL”,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a cargo de
la Dirección de Gobierno Digital; debido a la reducción de recursos bloqueados mediante el Decreto 1522 del 18 de
diciembre 2024 “Por el cual se reducen unas apropiaciones en el Presupuesto General de la Nación de la vigencia fiscal
de 2024 y se dictan otras disposiciones”
*CPE: actualización de metas en PES_PEI 2024; teniendo en cuenta el aumento en la adquisición de numero de equipos y laboratorios. iniciativa: Facilitar el acceso y uso de las tecnologías de la información y las comunicaciones en todo el territorio nacional
*MP: ajustar la meta del producto Servicio de producción y/o coproducción de contenidos convergentes, la cual actualmente se encuentra en 1225 y debe aumentar a 1227. El motivo del ajuste se debe a la optimización de los recursos sobrantes de un proceso de selección abreviada realizado en otro proyecto de la misma iniciativa.</t>
  </si>
  <si>
    <t>ACTUALIZACION PEI 2025</t>
  </si>
  <si>
    <t>*DICOM: Dado que RTVC, reintegró el capital no ejecutado por valor de $ 6.119.330.472, informado
mediante Radicado 241107734 del 19 de diciembre de 2024. Así las cosas, para el 2025 se cuenta con los
recursos asignados a la ficha de inversión por valor de $ 11.687.204.340, se ajusta
la meta de 2025 del indicador “230100800 Estaciones terrenas en funcionamiento” a 4, lo anterior
para cumplir con el rezago de 2024, se ajusta la meta 2025 del indicador "Líneas de acción implementadas" pasando de 0 a 3 2025 y 9 total cuatrienio
*DVIC: Modificación en el nombre de los indicadores
E1-L1-1000 Supervisión Inteligente y E1-L1-6000 Acercamiento al usuario y mitigación de
incumplimientos de la empresa del sector, atendiendo a temas de calidad; Asociar el indicador Acciones desarrolladas de promoción y prevención a la iniciativa E1-L1-6000
Acercamiento al usuario y mitigación de incumplimientos de la empresa del sector, tanto en el PES
como en el Plan de Acción, con el fin de guardar relación con los proyectos de esta iniciativa.
*MP: ajuste meta indicadores 2025 y por ende cuatrienio
*APELACIONES: se ajustan nombre del producto, nombre del indicador y se complementa la formula del indicador</t>
  </si>
  <si>
    <t>PEI 1T 2025</t>
  </si>
  <si>
    <t>DICOM: reintegró el capital no ejecutado por valor de $ 6.119.330.472, informado
mediante Radicado 241107734 del 19 de diciembre de 2024. Así las cosas, para el 2025 se cuenta con los
recursos asignados a la ficha de inversión por valor de $ 11.687.204.340, comedidamente solicitamos
ajustar la meta de 2025 del indicador “230100800 Estaciones terrenas en funcionamiento” a 4. ajustar en la iniciativa E1-
L1-7000 Fortalecimiento del sector TIC y Postal, el siguiente producto relacionado con los beneficiarios de
los trámites y servicios prestados para el fortalecimiento del sector tic y postal
DGD: modificación del valor asignado a la iniciativa “E1-L2-1000 TRANSFORMACIÓN DIGITAL PARA LA PRODUCTIVIDAD
DEL ESTADO A TRAVÉS DE LA POLÍTICA DE GOBIERNO DIGITAL” para la vigencia 2025 en el Plan Estratégico
Institucional (PEI) y en Plan Estratégico Sectorial (PES) cuyos recursos se derivan la ficha de inversión
“202300000000132- Fortalecimiento de las tecnologías de la información y las comunicaciones en las entidades del
estado para la transformación digital del sector público a nivel nacional”; debido a la apropiación vigente para 2025.
MP: actualizar las metas del PES_PEI 2025 del GIT de Fortalecimiento
al Sistema de Medios Públicos en la iniciativa “E1-L2-11000 Fortalecimiento del Modelo Convergente de la
Televisión Pública Regional y Nacional”
COLCERT: De acuerdo con los cambios financieros previstos se solicita ajustar las metas</t>
  </si>
  <si>
    <t>PEI 2T 2025</t>
  </si>
  <si>
    <t>MP: Las emisoras comunitarias son un actor fundamental en la transformación de los territorios, en la construcción
del tejido social y un medio de comunicación local que estructura procesos de identidad cultural, pues les
corresponde informar, visibilizar y narrar las realidades locales que no tienen una voz en la radio comercial. Con
el fin de apoyar el trabajo de las radios comunitarias en las regiones a través de la formación, producción y
circulación de proyectos sonoros, se lanzó en 2023 la convocatoria Territorios al Aire, y en 2024 presentó una
participación del 45% equivalente 317 emisoras de un total de 700 que cuentan con licencia otorgadas por
MinTIC.
El presupuesto priorizado para el desarrollo de las convocatorias Abre Cámara y Territorios al Aire, se estimó
en $18.000.000.000 quedando un disponible de $2.915.873.301, de los cuales se pretende mover $100.000.000
a la actividad “Monitorear el consumo audiovisual de contenidos realizados por operadores públicos del servicio
de televisión” y $2.815.873.301 a la actividad “Coproducir contenido convergente”.
Con respecto a la proyección inicial, la nueva priorización del recurso proyectó un mayor presupuesto para la
convocatoria “Territorios al Aire” $3.000 millones, impactando positivamente en la producción de contenidos
sonoros.Es por esto que se solicita ajustar la meta del indicador Contenidos convergentes producidos y coproducidos
que hace parte de la iniciativa E1-L2-11000_Fortalecimiento del Modelo Convergente de la Televisión Pública
Regional y Nacional.
INFRAESTRUCTURA: METAS: La relacionada con la iniciativa E1-L1-2000, indicador: “Municipios/Áreas no Municipalizadas (AMN) en
operación Proyecto Alta Velocidad”, pasan de 47 a 37, dado que el contratista presenta una situación
administrativa que afecta la continuidad del cumplimiento de la meta.
- La relacionada con la iniciativa E1-L1-3000, indicador “sumatoria de accesos a Internet en Hogares en
operación” pasaría a 300.874.
- La relacionada con la iniciativa E1-L1-4000, indicador: “soluciones de acceso comunitario a internet”
pasaría a 4.336.</t>
  </si>
  <si>
    <t>PEI 3T_2025:
GTO: Teniendo en cuenta los temas tratados en el Comité MIG No. 91 que se llevo a cabo el 3 de julio, se solicita la modificación del valor asignado a la iniciativa E2-D5-1000 “Fortalecimiento de las Capacidades
Institucionales para generar Valor Público” en el PES-PEI
SGTH: De conformidad con el asunto referenciado y atendiendo a los puntos tratados en el Comité MIG No. 91, procedo
a solicitar comedidamente la modificación del valor asignado a la iniciativa E2-D1-1000 “Gestión adecuada del
talento humano dentro del ciclo de vida del servidor público para cumplimiento de las metas establecidas de la
entidad.”, en el Plan Estratégico Institucional (PEI) cuyos recursos se derivan la ficha de inversión: C-2399-0400-
10/ Fortalecimiento y apropiación del modelo de gestión institucional del ministerio tic Bogotá a cargo de la
OAPES; pasando de un valor total de $1.437.998.027a un valor total de $ 1.913.198.027
DGD:Una vez validados los recursos necesarios para cada proyecto y con el fin mejorar la eficiencia
de los recursos de las iniciativas de la Dirección de Economía Digital, se solicita ajusteb presupuestal en sis iniciativas
FOMENTO REGIONAL: solicitud de ajuste del presupuesto, creación de un indicador, meta, producto
y eliminación de un indicador, producto y meta en la iniciativa E2-D3-4000 “Fortalecimiento de capacidades de los
grupos con interés en temas TIC del país, orientado hacia el cierre de brecha digital regional.” en el Plan Estratégico
Institucional vigencia 2025, toda vez que, en cumplimiento a las metas y objetivos de la Oficina de Fomento Regional, se
requiere
DGD:solicitud de cambio gestionada y aprobada en
comité MIG #91. Por valor de $1.597.190.568,0 que será financiado por la Oficina de Planeación y Estudios
Sectoriales del MinTIC, a través de su Grupo Interno de Trabajo de Estadísticas y Estudios Sectoriales,
dado que se alinea directamente con su misión de producir conocimiento estratégico y soportar la
formulación y evaluación de políticas públicas sectoriales. Y los resultados de esta evaluación serán
fundamentales para mejorar el Índice de Gobierno Digital, indicador clave que mide el grado de adopción y
madurez digital de las entidades públicas en todo el país.
GITEES:Financiamiento a la iniciativa E1-L2-1000/Transformación Digital para la Productividad del Estado a
través de la Política de Gobierno Digital de la Dirección de Gobierno Digital por valor de $
1.597.190.568 para la generación del producto Evaluación Política de Gobierno Digital.
2. Financiamiento a la iniciativa E1-L3-5000/Desarrollo de habilidades digitales para la vida por valor
de $ 502.332.903 para la generación del producto Brecha de talento y empleo digital.
3. Financiamiento a la iniciativa E1-L3-3000/Apropiación TIC para el Cambio por valor de
$1.250.000.000 para la generación del producto Misión de Transformación Digital.
4. Financiamiento a la iniciativa E1-L2-11000 Fortalecimiento del modelo convergente de la televisión
pública regional y nacional por valor de $ 880.000.000 para la generación del producto Medición de
audiencias
JURIDICA: cambio de apropiación en el Plan Estratégico Sectorial PES en la iniciativa 2025-E2-
D3-6000 denominada “Gestión Jurídica Integral para el cumplimiento de objetivos y funciones del MINTIC/Fondo
Único de TIC”
SPI: aprobado en Comité MIG #91, del pasado 03/07/2025, vemos la necesidad de realizar la
presente solicitud de cambio de presupuesto total asignado a la iniciativa. En particular, esta solicitud se
presenta para la iniciativa 2025_E2-D5-3000 en la cual son requeridos $14.880.846 para garantizar las
adiciones de los contratos de prestación de servicios que componen la iniciativa, con base en las necesidades
actuales de contratación que presenta el GIT de seguridad y privacidad de la información.
El presupuesto asignado originalmente es de $1.644.494.960,00 y se ha modificado a $1.659.375.806,00. Los
cuales son financiados a través de la ficha de inversión Modernización de la Gestión Institucional del Ministerio
TIC Bogotá. Asimismo se ajusta el reporte cuantitativo del "2T" por error involuntario del area en la digitacion del dato
OGIF: solicito el cambio de apropiación en el Plan Estratégico Sectorial PES en la iniciativa E2-D2-
2000, denominada “Programación y seguimiento a la ejecución de los ingresos y gastos en materia
presupuestal y contractual del Fondo Único de TIC”:
COLCERT: Ajuste en el ppto de las iniciativas y sus metas
DATIC: comité MIG N°92 se reciben $ 103.269.600 del programa Ciberpaz Formaciones
y $ 33.259.127 del programa Signos en RED de la iniciativa E1-L3-3000 Apropiación Tic para el cambio para la
iniciativa E1-L3-4000/Internet Seguro y Responsable</t>
  </si>
  <si>
    <t xml:space="preserve">Durante el tercer trimestre de la vigencia se participó en ciento veintirés (123) espacios interinstitucionales y/o de Gobierno, los cuales tenian como finalidad el seguimiento a políticas, programas y/o planes para la atención a comunidades étnicas, grupos comunitarios, victimas y/o colectivos sociales. 
Asimismo, se continuó trabajando en la articulación y engranaje con las diferentes áreas del Ministerio y entidades aliadas, con el fin de ejecutar las diferentes acciones que viabilizan el cumplimiento de sentencias, órdenes judiciales y/o medidas instauradas por el Gobierno Nacional en protección a las comunidades étnicas, grupos comunitarios, victimas y/o colectivos sociales. En temas como:
1. Cerrem 
2. Alertas Tempranas
3. Planes para la atención a Víctimas 
4. Sentencias y ordenes judiciales </t>
  </si>
  <si>
    <t>*Para el mes de septiembre se ejecutó el 61,58% del Plan de Acción de la vigencia 2025, para el tercer trimestre se presento un rezago generado por las siguientes iniciativas: Fortalecimiento de la radio pública nacional, Fortalecimiento de acciones institucionales diferenciadas para fomentar el uso y la apropiación de las TIC en comunidades étnicas, grupos comunitarios, víctimas y/o colectivos sociales, Gestión jurídica integral para el cumplimiento de objetivos y funciones del MINTIC/Fondo Único TIC, Internet Seguro y Responsable, Control integral de las decisiones en segunda instancia en los servicios de comunicaciones (móvil/ no móvil), postal, radiodifusión sonora y televisión, Cultura de seguridad digital para prevención y preparación del estado colombiano, Fortalecimiento del sector TIC y Postal, Apropiación TIC para el Cambio, Gestión Contractual del 
MINTIC para una Contratación Pública Eficiente y Transparente, Estrategia de divulgación y comunicaciones del MINTIC, Transformación Digital para la Productividad del Estado a través de la Política de Gobierno Digital, Contribución a la consolidación digital del estado a través del aumento de las entidades vinculadas al ecosistema de información pública digital, Fortalecimiento integral de los operadores públicos del servicio de televisión nacional, Facilitar el acceso y uso de las tecnologías de la información y las comunicaciones en todo el territorio nacional Computadores para Educar, Contenidos digitales y/o convergentes en la plataforma RTVCPlay, Masificación de Accesos, Implementación Soluciones de Acceso Comunitario a las Tecnologías de la Información y las Comunicaciones Nacional, Gestión Integral del espectro para el incremento del bienestar social, Fortalecimiento de capacidades de los grupos con interés en temas TIC del país, orientado hacia el cierre de brecha digital regional, Fortalecimiento de las 
Capacidades Institucionales para Generar Valor Público y Desarrollo de habilidades digitales para la vida.</t>
  </si>
  <si>
    <t>4e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</si>
</sst>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quot;$&quot;* #,##0.00_);_(&quot;$&quot;* \(#,##0.00\);_(&quot;$&quot;* &quot;-&quot;??_);_(@_)"/>
    <numFmt numFmtId="165" formatCode="_-&quot;$&quot;\ * #,##0.00_-;\-&quot;$&quot;\ * #,##0.00_-;_-&quot;$&quot;\ * &quot;-&quot;_-;_-@_-"/>
    <numFmt numFmtId="166" formatCode="_-&quot;$&quot;* #,##0_-;\-&quot;$&quot;* #,##0_-;_-&quot;$&quot;* &quot;-&quot;_-;_-@_-"/>
    <numFmt numFmtId="167" formatCode="&quot;$&quot;#,##0"/>
    <numFmt numFmtId="168" formatCode="&quot;$&quot;\ #,##0.00"/>
    <numFmt numFmtId="169" formatCode="_(* #,##0.00_);_(* \(#,##0.00\);_(* &quot;-&quot;??_);_(@_)"/>
    <numFmt numFmtId="170" formatCode="_-* #,##0_-;\-* #,##0_-;_-* &quot;-&quot;??_-;_-@_-"/>
    <numFmt numFmtId="171" formatCode="&quot;$&quot;#,##0.00"/>
    <numFmt numFmtId="172" formatCode="&quot;$&quot;#,##0_);[Red]\(&quot;$&quot;#,##0\)"/>
    <numFmt numFmtId="173" formatCode="&quot;$&quot;#,##0.00_);[Red]\(&quot;$&quot;#,##0.00\)"/>
    <numFmt numFmtId="174" formatCode="0.0%"/>
    <numFmt numFmtId="175" formatCode="#,##0.0"/>
    <numFmt numFmtId="176" formatCode="&quot;$&quot;\ #,##0"/>
    <numFmt numFmtId="177" formatCode="_-[$$-240A]\ * #,##0.00_-;\-[$$-240A]\ * #,##0.00_-;_-[$$-240A]\ * &quot;-&quot;??_-;_-@_-"/>
  </numFmts>
  <fonts count="32"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12"/>
      <name val="Arial Narrow"/>
      <family val="2"/>
    </font>
    <font>
      <sz val="16"/>
      <name val="Arial Narrow"/>
      <family val="2"/>
    </font>
    <font>
      <b/>
      <sz val="12"/>
      <color theme="0"/>
      <name val="Arial Narrow"/>
      <family val="2"/>
    </font>
    <font>
      <b/>
      <sz val="12"/>
      <color theme="0"/>
      <name val="Arial"/>
      <family val="2"/>
    </font>
    <font>
      <b/>
      <sz val="16"/>
      <color theme="0"/>
      <name val="Arial Narrow"/>
      <family val="2"/>
    </font>
    <font>
      <sz val="16"/>
      <color theme="0"/>
      <name val="Arial Narrow"/>
      <family val="2"/>
    </font>
    <font>
      <b/>
      <sz val="16"/>
      <name val="Arial Narrow"/>
      <family val="2"/>
    </font>
    <font>
      <sz val="11"/>
      <name val="Arial"/>
      <family val="2"/>
    </font>
    <font>
      <b/>
      <sz val="16"/>
      <color theme="3"/>
      <name val="Arial Narrow"/>
      <family val="2"/>
    </font>
    <font>
      <sz val="16"/>
      <color theme="1"/>
      <name val="Arial Narrow"/>
      <family val="2"/>
    </font>
    <font>
      <sz val="16"/>
      <color theme="3"/>
      <name val="Arial Narrow"/>
      <family val="2"/>
    </font>
    <font>
      <sz val="16"/>
      <color rgb="FF44546A"/>
      <name val="Arial Narrow"/>
      <family val="2"/>
    </font>
    <font>
      <sz val="16"/>
      <color rgb="FF000000"/>
      <name val="Arial Narrow"/>
      <family val="2"/>
    </font>
    <font>
      <sz val="14"/>
      <name val="Arial Narrow"/>
      <family val="2"/>
    </font>
    <font>
      <b/>
      <sz val="16"/>
      <color theme="1"/>
      <name val="Arial Narrow"/>
      <family val="2"/>
    </font>
    <font>
      <sz val="16"/>
      <color theme="1"/>
      <name val="Calibri"/>
      <family val="2"/>
      <scheme val="minor"/>
    </font>
    <font>
      <sz val="8"/>
      <name val="Arial Narrow"/>
      <family val="2"/>
    </font>
    <font>
      <sz val="10"/>
      <name val="Arial Narrow"/>
      <family val="2"/>
    </font>
    <font>
      <b/>
      <sz val="10"/>
      <color theme="0"/>
      <name val="Arial Narrow"/>
      <family val="2"/>
    </font>
    <font>
      <b/>
      <sz val="10"/>
      <name val="Arial Narrow"/>
      <family val="2"/>
    </font>
    <font>
      <sz val="16"/>
      <color rgb="FFFF0000"/>
      <name val="Arial Narrow"/>
      <family val="2"/>
    </font>
    <font>
      <b/>
      <sz val="9"/>
      <name val="Arial Narrow"/>
      <family val="2"/>
    </font>
    <font>
      <sz val="9"/>
      <name val="Arial Narrow"/>
      <family val="2"/>
    </font>
    <font>
      <b/>
      <sz val="9"/>
      <color indexed="81"/>
      <name val="Tahoma"/>
      <family val="2"/>
    </font>
    <font>
      <sz val="9"/>
      <color indexed="81"/>
      <name val="Tahoma"/>
      <family val="2"/>
    </font>
    <font>
      <b/>
      <sz val="9"/>
      <color rgb="FF000000"/>
      <name val="Tahoma"/>
      <family val="2"/>
    </font>
    <font>
      <sz val="9"/>
      <color rgb="FF000000"/>
      <name val="Tahoma"/>
      <family val="2"/>
    </font>
    <font>
      <sz val="11"/>
      <name val="Calibri"/>
      <family val="2"/>
      <scheme val="minor"/>
    </font>
  </fonts>
  <fills count="56">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rgb="FF33CCCC"/>
        <bgColor indexed="64"/>
      </patternFill>
    </fill>
    <fill>
      <patternFill patternType="solid">
        <fgColor rgb="FFCC00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66FFFF"/>
        <bgColor indexed="64"/>
      </patternFill>
    </fill>
    <fill>
      <patternFill patternType="solid">
        <fgColor theme="0" tint="-4.9989318521683403E-2"/>
        <bgColor rgb="FF000000"/>
      </patternFill>
    </fill>
    <fill>
      <patternFill patternType="solid">
        <fgColor theme="0" tint="-0.249977111117893"/>
        <bgColor rgb="FF000000"/>
      </patternFill>
    </fill>
    <fill>
      <patternFill patternType="solid">
        <fgColor theme="0" tint="-0.499984740745262"/>
        <bgColor rgb="FF000000"/>
      </patternFill>
    </fill>
    <fill>
      <patternFill patternType="solid">
        <fgColor theme="0" tint="-0.34998626667073579"/>
        <bgColor rgb="FF000000"/>
      </patternFill>
    </fill>
    <fill>
      <patternFill patternType="solid">
        <fgColor theme="9" tint="0.59999389629810485"/>
        <bgColor rgb="FF000000"/>
      </patternFill>
    </fill>
    <fill>
      <patternFill patternType="solid">
        <fgColor theme="9" tint="0.79998168889431442"/>
        <bgColor rgb="FF000000"/>
      </patternFill>
    </fill>
    <fill>
      <patternFill patternType="solid">
        <fgColor rgb="FFFFFF00"/>
        <bgColor indexed="64"/>
      </patternFill>
    </fill>
    <fill>
      <patternFill patternType="solid">
        <fgColor theme="0" tint="-0.14999847407452621"/>
        <bgColor rgb="FF000000"/>
      </patternFill>
    </fill>
    <fill>
      <patternFill patternType="solid">
        <fgColor rgb="FFFFCCFF"/>
        <bgColor indexed="64"/>
      </patternFill>
    </fill>
    <fill>
      <patternFill patternType="solid">
        <fgColor theme="7" tint="0.39997558519241921"/>
        <bgColor indexed="64"/>
      </patternFill>
    </fill>
    <fill>
      <patternFill patternType="solid">
        <fgColor rgb="FF92D050"/>
        <bgColor indexed="64"/>
      </patternFill>
    </fill>
    <fill>
      <patternFill patternType="solid">
        <fgColor theme="9" tint="0.79998168889431442"/>
        <bgColor rgb="FFA8D08D"/>
      </patternFill>
    </fill>
    <fill>
      <patternFill patternType="solid">
        <fgColor rgb="FFFF0000"/>
        <bgColor rgb="FFA8D08D"/>
      </patternFill>
    </fill>
    <fill>
      <patternFill patternType="solid">
        <fgColor rgb="FF66FF66"/>
        <bgColor indexed="64"/>
      </patternFill>
    </fill>
    <fill>
      <patternFill patternType="solid">
        <fgColor theme="6" tint="0.59999389629810485"/>
        <bgColor indexed="64"/>
      </patternFill>
    </fill>
    <fill>
      <patternFill patternType="solid">
        <fgColor rgb="FFCC99FF"/>
        <bgColor indexed="64"/>
      </patternFill>
    </fill>
    <fill>
      <patternFill patternType="solid">
        <fgColor rgb="FFFF9999"/>
        <bgColor indexed="64"/>
      </patternFill>
    </fill>
    <fill>
      <patternFill patternType="solid">
        <fgColor theme="5" tint="0.59999389629810485"/>
        <bgColor indexed="64"/>
      </patternFill>
    </fill>
    <fill>
      <patternFill patternType="solid">
        <fgColor theme="0" tint="-0.499984740745262"/>
        <bgColor rgb="FFA8D08D"/>
      </patternFill>
    </fill>
    <fill>
      <patternFill patternType="solid">
        <fgColor theme="0" tint="-4.9989318521683403E-2"/>
        <bgColor rgb="FFA8D08D"/>
      </patternFill>
    </fill>
    <fill>
      <patternFill patternType="solid">
        <fgColor theme="9" tint="0.59999389629810485"/>
        <bgColor rgb="FFA8D08D"/>
      </patternFill>
    </fill>
    <fill>
      <patternFill patternType="solid">
        <fgColor theme="0" tint="-0.249977111117893"/>
        <bgColor rgb="FFA8D08D"/>
      </patternFill>
    </fill>
    <fill>
      <patternFill patternType="solid">
        <fgColor rgb="FFA8D08D"/>
        <bgColor rgb="FFA8D08D"/>
      </patternFill>
    </fill>
    <fill>
      <patternFill patternType="solid">
        <fgColor rgb="FF00B0F0"/>
        <bgColor indexed="64"/>
      </patternFill>
    </fill>
    <fill>
      <patternFill patternType="solid">
        <fgColor rgb="FF7030A0"/>
        <bgColor indexed="64"/>
      </patternFill>
    </fill>
    <fill>
      <patternFill patternType="solid">
        <fgColor rgb="FF9999FF"/>
        <bgColor rgb="FF000000"/>
      </patternFill>
    </fill>
    <fill>
      <patternFill patternType="solid">
        <fgColor rgb="FFFFC000"/>
        <bgColor rgb="FF000000"/>
      </patternFill>
    </fill>
    <fill>
      <patternFill patternType="solid">
        <fgColor rgb="FF009999"/>
        <bgColor indexed="64"/>
      </patternFill>
    </fill>
    <fill>
      <patternFill patternType="solid">
        <fgColor theme="7" tint="0.59999389629810485"/>
        <bgColor indexed="64"/>
      </patternFill>
    </fill>
    <fill>
      <patternFill patternType="solid">
        <fgColor rgb="FF9966FF"/>
        <bgColor indexed="64"/>
      </patternFill>
    </fill>
    <fill>
      <patternFill patternType="solid">
        <fgColor theme="6" tint="0.79998168889431442"/>
        <bgColor indexed="64"/>
      </patternFill>
    </fill>
    <fill>
      <patternFill patternType="solid">
        <fgColor theme="7" tint="-0.249977111117893"/>
        <bgColor indexed="64"/>
      </patternFill>
    </fill>
    <fill>
      <patternFill patternType="solid">
        <fgColor rgb="FFFFC000"/>
        <bgColor indexed="64"/>
      </patternFill>
    </fill>
    <fill>
      <patternFill patternType="solid">
        <fgColor rgb="FF000099"/>
        <bgColor indexed="64"/>
      </patternFill>
    </fill>
    <fill>
      <patternFill patternType="solid">
        <fgColor rgb="FF0066FF"/>
        <bgColor indexed="64"/>
      </patternFill>
    </fill>
    <fill>
      <patternFill patternType="solid">
        <fgColor theme="8" tint="0.79998168889431442"/>
        <bgColor indexed="64"/>
      </patternFill>
    </fill>
    <fill>
      <patternFill patternType="solid">
        <fgColor rgb="FF7DE1DF"/>
        <bgColor indexed="64"/>
      </patternFill>
    </fill>
  </fills>
  <borders count="12">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3" fillId="0" borderId="0" applyNumberFormat="0" applyFill="0" applyBorder="0" applyAlignment="0" applyProtection="0"/>
    <xf numFmtId="166" fontId="1" fillId="0" borderId="0" applyFont="0" applyFill="0" applyBorder="0" applyAlignment="0" applyProtection="0"/>
  </cellStyleXfs>
  <cellXfs count="438">
    <xf numFmtId="0" fontId="0" fillId="0" borderId="0" xfId="0"/>
    <xf numFmtId="0" fontId="4" fillId="3" borderId="0" xfId="0" applyFont="1" applyFill="1" applyAlignment="1">
      <alignment horizontal="center" vertical="center"/>
    </xf>
    <xf numFmtId="164" fontId="0" fillId="3" borderId="0" xfId="2" applyFont="1" applyFill="1" applyAlignment="1">
      <alignment horizontal="center" vertical="center"/>
    </xf>
    <xf numFmtId="0" fontId="4" fillId="4" borderId="0" xfId="0" applyFont="1" applyFill="1" applyAlignment="1">
      <alignment horizontal="center" vertical="center"/>
    </xf>
    <xf numFmtId="0" fontId="5" fillId="0" borderId="0" xfId="0" applyFont="1" applyAlignment="1">
      <alignment horizontal="center" vertical="center"/>
    </xf>
    <xf numFmtId="164" fontId="4" fillId="3" borderId="0" xfId="0" applyNumberFormat="1" applyFont="1" applyFill="1" applyAlignment="1">
      <alignment horizontal="center" vertical="center"/>
    </xf>
    <xf numFmtId="0" fontId="6" fillId="4" borderId="0" xfId="0" applyFont="1"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10" fontId="4" fillId="3" borderId="0" xfId="0" applyNumberFormat="1" applyFont="1" applyFill="1" applyAlignment="1">
      <alignment horizontal="center" vertical="center"/>
    </xf>
    <xf numFmtId="0" fontId="2" fillId="5" borderId="2" xfId="4" applyFill="1" applyBorder="1" applyAlignment="1">
      <alignment horizontal="center" vertical="center" wrapText="1"/>
    </xf>
    <xf numFmtId="0" fontId="2" fillId="6" borderId="2" xfId="4" applyFill="1" applyBorder="1" applyAlignment="1">
      <alignment horizontal="center" vertical="center" wrapText="1"/>
    </xf>
    <xf numFmtId="0" fontId="2" fillId="7" borderId="2" xfId="4" applyFill="1" applyBorder="1" applyAlignment="1">
      <alignment horizontal="center" vertical="center" wrapText="1"/>
    </xf>
    <xf numFmtId="0" fontId="2" fillId="8" borderId="2" xfId="4" applyFill="1" applyBorder="1" applyAlignment="1">
      <alignment horizontal="center" vertical="center" wrapText="1"/>
    </xf>
    <xf numFmtId="165" fontId="7" fillId="9" borderId="3" xfId="0" applyNumberFormat="1" applyFont="1" applyFill="1" applyBorder="1" applyAlignment="1">
      <alignment horizontal="center" vertical="center" wrapText="1"/>
    </xf>
    <xf numFmtId="0" fontId="4" fillId="0" borderId="0" xfId="0" applyFont="1" applyAlignment="1">
      <alignment horizontal="center" vertical="center"/>
    </xf>
    <xf numFmtId="0" fontId="5" fillId="10" borderId="3" xfId="0"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3" fontId="5" fillId="11" borderId="4" xfId="0" applyNumberFormat="1" applyFont="1" applyFill="1" applyBorder="1" applyAlignment="1">
      <alignment horizontal="center" vertical="center" wrapText="1"/>
    </xf>
    <xf numFmtId="3" fontId="5" fillId="12" borderId="4" xfId="0" applyNumberFormat="1" applyFont="1" applyFill="1" applyBorder="1" applyAlignment="1">
      <alignment horizontal="center" vertical="center" wrapText="1"/>
    </xf>
    <xf numFmtId="3" fontId="8" fillId="5" borderId="4" xfId="0" applyNumberFormat="1" applyFont="1" applyFill="1" applyBorder="1" applyAlignment="1">
      <alignment horizontal="center" vertical="center" wrapText="1"/>
    </xf>
    <xf numFmtId="3" fontId="8" fillId="5" borderId="4" xfId="0" applyNumberFormat="1" applyFont="1" applyFill="1" applyBorder="1" applyAlignment="1">
      <alignment horizontal="center" vertical="center"/>
    </xf>
    <xf numFmtId="3" fontId="5" fillId="13" borderId="4" xfId="0" applyNumberFormat="1" applyFont="1" applyFill="1" applyBorder="1" applyAlignment="1">
      <alignment horizontal="center" vertical="center" wrapText="1"/>
    </xf>
    <xf numFmtId="3" fontId="10" fillId="14" borderId="4" xfId="0" applyNumberFormat="1" applyFont="1" applyFill="1" applyBorder="1" applyAlignment="1">
      <alignment horizontal="center" vertical="center" wrapText="1"/>
    </xf>
    <xf numFmtId="3" fontId="10" fillId="15" borderId="4" xfId="0" applyNumberFormat="1" applyFont="1" applyFill="1" applyBorder="1" applyAlignment="1">
      <alignment horizontal="center" vertical="center" wrapText="1"/>
    </xf>
    <xf numFmtId="3" fontId="10" fillId="12" borderId="4" xfId="0" applyNumberFormat="1" applyFont="1" applyFill="1" applyBorder="1" applyAlignment="1">
      <alignment horizontal="center" vertical="center" wrapText="1"/>
    </xf>
    <xf numFmtId="3" fontId="5" fillId="15" borderId="4" xfId="0" applyNumberFormat="1" applyFont="1" applyFill="1" applyBorder="1" applyAlignment="1" applyProtection="1">
      <alignment horizontal="center" vertical="center" wrapText="1"/>
      <protection locked="0"/>
    </xf>
    <xf numFmtId="3" fontId="5" fillId="16" borderId="4" xfId="0" applyNumberFormat="1" applyFont="1" applyFill="1" applyBorder="1" applyAlignment="1">
      <alignment horizontal="center" vertical="center" wrapText="1"/>
    </xf>
    <xf numFmtId="0" fontId="5" fillId="17" borderId="4" xfId="0" applyFont="1" applyFill="1" applyBorder="1" applyAlignment="1">
      <alignment horizontal="center" vertical="center" wrapText="1"/>
    </xf>
    <xf numFmtId="165" fontId="11" fillId="9" borderId="4" xfId="0" applyNumberFormat="1" applyFont="1" applyFill="1" applyBorder="1" applyAlignment="1">
      <alignment horizontal="center" vertical="center" wrapText="1"/>
    </xf>
    <xf numFmtId="3" fontId="10" fillId="11" borderId="4" xfId="0" applyNumberFormat="1" applyFont="1" applyFill="1" applyBorder="1" applyAlignment="1">
      <alignment horizontal="center" vertical="center" wrapText="1"/>
    </xf>
    <xf numFmtId="0" fontId="5" fillId="9" borderId="4" xfId="0" applyFont="1" applyFill="1" applyBorder="1" applyAlignment="1">
      <alignment horizontal="center" vertical="center" wrapText="1"/>
    </xf>
    <xf numFmtId="3" fontId="5" fillId="9" borderId="4" xfId="0" applyNumberFormat="1" applyFont="1" applyFill="1" applyBorder="1" applyAlignment="1">
      <alignment horizontal="center" vertical="center" wrapText="1"/>
    </xf>
    <xf numFmtId="3" fontId="8" fillId="9" borderId="4" xfId="3" applyNumberFormat="1" applyFont="1" applyFill="1" applyBorder="1" applyAlignment="1">
      <alignment horizontal="center" vertical="center" wrapText="1"/>
    </xf>
    <xf numFmtId="3" fontId="8" fillId="9" borderId="4" xfId="0" applyNumberFormat="1" applyFont="1" applyFill="1" applyBorder="1" applyAlignment="1">
      <alignment horizontal="center" vertical="center"/>
    </xf>
    <xf numFmtId="3" fontId="8" fillId="9" borderId="4" xfId="0" applyNumberFormat="1" applyFont="1" applyFill="1" applyBorder="1" applyAlignment="1">
      <alignment horizontal="center" vertical="center" wrapText="1"/>
    </xf>
    <xf numFmtId="3" fontId="10" fillId="9" borderId="4" xfId="0" applyNumberFormat="1" applyFont="1" applyFill="1" applyBorder="1" applyAlignment="1">
      <alignment horizontal="center" vertical="center" wrapText="1"/>
    </xf>
    <xf numFmtId="170" fontId="12" fillId="14" borderId="4" xfId="1" applyNumberFormat="1" applyFont="1" applyFill="1" applyBorder="1" applyAlignment="1">
      <alignment horizontal="center" vertical="center" wrapText="1"/>
    </xf>
    <xf numFmtId="4" fontId="10" fillId="13" borderId="4" xfId="0" applyNumberFormat="1" applyFont="1" applyFill="1" applyBorder="1" applyAlignment="1">
      <alignment horizontal="center" vertical="center" wrapText="1"/>
    </xf>
    <xf numFmtId="4" fontId="10" fillId="14" borderId="4" xfId="0" applyNumberFormat="1" applyFont="1" applyFill="1" applyBorder="1" applyAlignment="1">
      <alignment horizontal="center" vertical="center" wrapText="1"/>
    </xf>
    <xf numFmtId="4" fontId="10" fillId="15" borderId="4" xfId="0" applyNumberFormat="1" applyFont="1" applyFill="1" applyBorder="1" applyAlignment="1">
      <alignment horizontal="center" vertical="center" wrapText="1"/>
    </xf>
    <xf numFmtId="4" fontId="5" fillId="11" borderId="4" xfId="0" applyNumberFormat="1" applyFont="1" applyFill="1" applyBorder="1" applyAlignment="1">
      <alignment horizontal="center" vertical="center" wrapText="1"/>
    </xf>
    <xf numFmtId="3" fontId="5" fillId="15" borderId="4" xfId="0" applyNumberFormat="1" applyFont="1" applyFill="1" applyBorder="1" applyAlignment="1">
      <alignment horizontal="center" vertical="center" wrapText="1"/>
    </xf>
    <xf numFmtId="0" fontId="5" fillId="18" borderId="4" xfId="0" applyFont="1" applyFill="1" applyBorder="1" applyAlignment="1">
      <alignment horizontal="center" vertical="center" wrapText="1"/>
    </xf>
    <xf numFmtId="1" fontId="12" fillId="14" borderId="4" xfId="3" applyNumberFormat="1" applyFont="1" applyFill="1" applyBorder="1" applyAlignment="1">
      <alignment horizontal="center" vertical="center" wrapText="1"/>
    </xf>
    <xf numFmtId="0" fontId="5" fillId="10" borderId="4" xfId="0" applyFont="1" applyFill="1" applyBorder="1" applyAlignment="1">
      <alignment horizontal="center" vertical="center" wrapText="1"/>
    </xf>
    <xf numFmtId="167" fontId="8" fillId="5" borderId="4" xfId="6" applyNumberFormat="1" applyFont="1" applyFill="1" applyBorder="1" applyAlignment="1">
      <alignment horizontal="center" vertical="center" wrapText="1"/>
    </xf>
    <xf numFmtId="168" fontId="8" fillId="5" borderId="4" xfId="6" applyNumberFormat="1" applyFont="1" applyFill="1" applyBorder="1" applyAlignment="1">
      <alignment horizontal="center" vertical="center" wrapText="1"/>
    </xf>
    <xf numFmtId="167" fontId="9" fillId="5" borderId="4" xfId="6" applyNumberFormat="1" applyFont="1" applyFill="1" applyBorder="1" applyAlignment="1">
      <alignment horizontal="center" vertical="center" wrapText="1"/>
    </xf>
    <xf numFmtId="167" fontId="5" fillId="11" borderId="4" xfId="6" applyNumberFormat="1" applyFont="1" applyFill="1" applyBorder="1" applyAlignment="1">
      <alignment horizontal="center" vertical="center" wrapText="1"/>
    </xf>
    <xf numFmtId="3" fontId="10" fillId="13" borderId="4" xfId="0" applyNumberFormat="1" applyFont="1" applyFill="1" applyBorder="1" applyAlignment="1">
      <alignment horizontal="center" vertical="center" wrapText="1"/>
    </xf>
    <xf numFmtId="3" fontId="13" fillId="15"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9" fontId="5" fillId="11" borderId="3" xfId="0" applyNumberFormat="1" applyFont="1" applyFill="1" applyBorder="1" applyAlignment="1">
      <alignment horizontal="center" vertical="center" wrapText="1"/>
    </xf>
    <xf numFmtId="9" fontId="5" fillId="12" borderId="3" xfId="0" applyNumberFormat="1" applyFont="1" applyFill="1" applyBorder="1" applyAlignment="1">
      <alignment horizontal="center" vertical="center" wrapText="1"/>
    </xf>
    <xf numFmtId="9" fontId="8" fillId="5" borderId="3" xfId="0" applyNumberFormat="1" applyFont="1" applyFill="1" applyBorder="1" applyAlignment="1">
      <alignment horizontal="center" vertical="center" wrapText="1"/>
    </xf>
    <xf numFmtId="9" fontId="8" fillId="5" borderId="4" xfId="3" applyFont="1" applyFill="1" applyBorder="1" applyAlignment="1">
      <alignment horizontal="center" vertical="center"/>
    </xf>
    <xf numFmtId="9" fontId="8" fillId="5" borderId="3" xfId="3" applyFont="1" applyFill="1" applyBorder="1" applyAlignment="1">
      <alignment horizontal="center" vertical="center" wrapText="1"/>
    </xf>
    <xf numFmtId="9" fontId="5" fillId="11" borderId="3" xfId="3" applyFont="1" applyFill="1" applyBorder="1" applyAlignment="1">
      <alignment horizontal="center" vertical="center" wrapText="1"/>
    </xf>
    <xf numFmtId="9" fontId="5" fillId="13" borderId="3" xfId="3" applyFont="1" applyFill="1" applyBorder="1" applyAlignment="1">
      <alignment horizontal="center" vertical="center" wrapText="1"/>
    </xf>
    <xf numFmtId="10" fontId="10" fillId="15" borderId="4" xfId="3" applyNumberFormat="1" applyFont="1" applyFill="1" applyBorder="1" applyAlignment="1">
      <alignment horizontal="center" vertical="center" wrapText="1"/>
    </xf>
    <xf numFmtId="10" fontId="10" fillId="12" borderId="3" xfId="3" applyNumberFormat="1" applyFont="1" applyFill="1" applyBorder="1" applyAlignment="1">
      <alignment horizontal="center" vertical="center" wrapText="1"/>
    </xf>
    <xf numFmtId="10" fontId="5" fillId="11" borderId="3" xfId="3" applyNumberFormat="1" applyFont="1" applyFill="1" applyBorder="1" applyAlignment="1">
      <alignment horizontal="center" vertical="center" wrapText="1"/>
    </xf>
    <xf numFmtId="9" fontId="5" fillId="11" borderId="4" xfId="3" applyFont="1" applyFill="1" applyBorder="1" applyAlignment="1">
      <alignment horizontal="center" vertical="center" wrapText="1"/>
    </xf>
    <xf numFmtId="9" fontId="5" fillId="13" borderId="4" xfId="3" applyFont="1" applyFill="1" applyBorder="1" applyAlignment="1">
      <alignment horizontal="center" vertical="center" wrapText="1"/>
    </xf>
    <xf numFmtId="9" fontId="5" fillId="15" borderId="4" xfId="3" applyFont="1" applyFill="1" applyBorder="1" applyAlignment="1">
      <alignment horizontal="center" vertical="center" wrapText="1"/>
    </xf>
    <xf numFmtId="9" fontId="5" fillId="16" borderId="4" xfId="3" applyFont="1" applyFill="1" applyBorder="1" applyAlignment="1">
      <alignment horizontal="center" vertical="center" wrapText="1"/>
    </xf>
    <xf numFmtId="10" fontId="5" fillId="11" borderId="4" xfId="3" applyNumberFormat="1" applyFont="1" applyFill="1" applyBorder="1" applyAlignment="1">
      <alignment horizontal="center" vertical="center" wrapText="1"/>
    </xf>
    <xf numFmtId="168" fontId="8" fillId="5" borderId="3" xfId="0" applyNumberFormat="1" applyFont="1" applyFill="1" applyBorder="1" applyAlignment="1">
      <alignment horizontal="center" vertical="center" wrapText="1"/>
    </xf>
    <xf numFmtId="173" fontId="14" fillId="19" borderId="5" xfId="0" applyNumberFormat="1" applyFont="1" applyFill="1" applyBorder="1" applyAlignment="1">
      <alignment horizontal="center" vertical="center" wrapText="1"/>
    </xf>
    <xf numFmtId="0" fontId="14" fillId="19" borderId="4" xfId="0" applyFont="1" applyFill="1" applyBorder="1" applyAlignment="1">
      <alignment horizontal="center" vertical="center" wrapText="1"/>
    </xf>
    <xf numFmtId="3" fontId="14" fillId="19" borderId="4" xfId="0" applyNumberFormat="1" applyFont="1" applyFill="1" applyBorder="1" applyAlignment="1">
      <alignment horizontal="center" vertical="center" wrapText="1"/>
    </xf>
    <xf numFmtId="0" fontId="15" fillId="20" borderId="4" xfId="0" applyFont="1" applyFill="1" applyBorder="1" applyAlignment="1">
      <alignment horizontal="center" vertical="center" wrapText="1"/>
    </xf>
    <xf numFmtId="3" fontId="8" fillId="21" borderId="4" xfId="0" applyNumberFormat="1" applyFont="1" applyFill="1" applyBorder="1" applyAlignment="1">
      <alignment horizontal="center" vertical="center" wrapText="1"/>
    </xf>
    <xf numFmtId="3" fontId="12" fillId="22" borderId="4" xfId="0" applyNumberFormat="1" applyFont="1" applyFill="1" applyBorder="1" applyAlignment="1">
      <alignment horizontal="center" vertical="center" wrapText="1"/>
    </xf>
    <xf numFmtId="3" fontId="12" fillId="23" borderId="4" xfId="0" applyNumberFormat="1" applyFont="1" applyFill="1" applyBorder="1" applyAlignment="1" applyProtection="1">
      <alignment horizontal="center" vertical="center" wrapText="1"/>
      <protection locked="0"/>
    </xf>
    <xf numFmtId="3" fontId="12" fillId="20" borderId="4" xfId="0" applyNumberFormat="1" applyFont="1" applyFill="1" applyBorder="1" applyAlignment="1" applyProtection="1">
      <alignment horizontal="center" vertical="center" wrapText="1"/>
      <protection locked="0"/>
    </xf>
    <xf numFmtId="3" fontId="14" fillId="24" borderId="4" xfId="0" applyNumberFormat="1" applyFont="1" applyFill="1" applyBorder="1" applyAlignment="1">
      <alignment horizontal="center" vertical="center" wrapText="1"/>
    </xf>
    <xf numFmtId="0" fontId="5" fillId="25" borderId="4" xfId="0" applyFont="1" applyFill="1" applyBorder="1" applyAlignment="1">
      <alignment horizontal="center" vertical="center" wrapText="1"/>
    </xf>
    <xf numFmtId="0" fontId="5" fillId="11" borderId="4" xfId="0" applyFont="1" applyFill="1" applyBorder="1" applyAlignment="1">
      <alignment vertical="center" wrapText="1"/>
    </xf>
    <xf numFmtId="3" fontId="10" fillId="15" borderId="4" xfId="0" applyNumberFormat="1" applyFont="1" applyFill="1" applyBorder="1" applyAlignment="1" applyProtection="1">
      <alignment horizontal="center" vertical="center" wrapText="1"/>
      <protection locked="0"/>
    </xf>
    <xf numFmtId="3" fontId="10" fillId="12" borderId="4" xfId="0" applyNumberFormat="1" applyFont="1" applyFill="1" applyBorder="1" applyAlignment="1" applyProtection="1">
      <alignment horizontal="center" vertical="center" wrapText="1"/>
      <protection locked="0"/>
    </xf>
    <xf numFmtId="3" fontId="5" fillId="15" borderId="4" xfId="0" applyNumberFormat="1" applyFont="1" applyFill="1" applyBorder="1" applyAlignment="1" applyProtection="1">
      <alignment horizontal="left" vertical="center" wrapText="1"/>
      <protection locked="0"/>
    </xf>
    <xf numFmtId="3" fontId="12" fillId="14" borderId="4" xfId="0" applyNumberFormat="1" applyFont="1" applyFill="1" applyBorder="1" applyAlignment="1">
      <alignment horizontal="center" vertical="center" wrapText="1"/>
    </xf>
    <xf numFmtId="3" fontId="5" fillId="23" borderId="4" xfId="0" applyNumberFormat="1" applyFont="1" applyFill="1" applyBorder="1" applyAlignment="1" applyProtection="1">
      <alignment horizontal="center" vertical="center" wrapText="1"/>
      <protection locked="0"/>
    </xf>
    <xf numFmtId="9" fontId="5" fillId="12" borderId="4" xfId="0" applyNumberFormat="1" applyFont="1" applyFill="1" applyBorder="1" applyAlignment="1">
      <alignment horizontal="center" vertical="center" wrapText="1"/>
    </xf>
    <xf numFmtId="174" fontId="8" fillId="5" borderId="4" xfId="0" applyNumberFormat="1" applyFont="1" applyFill="1" applyBorder="1" applyAlignment="1">
      <alignment horizontal="center" vertical="center" wrapText="1"/>
    </xf>
    <xf numFmtId="174" fontId="5" fillId="11" borderId="4" xfId="0" applyNumberFormat="1" applyFont="1" applyFill="1" applyBorder="1" applyAlignment="1">
      <alignment horizontal="center" vertical="center" wrapText="1"/>
    </xf>
    <xf numFmtId="174" fontId="5" fillId="13" borderId="4" xfId="0" applyNumberFormat="1" applyFont="1" applyFill="1" applyBorder="1" applyAlignment="1">
      <alignment horizontal="center" vertical="center" wrapText="1"/>
    </xf>
    <xf numFmtId="10" fontId="10" fillId="14" borderId="4" xfId="3" applyNumberFormat="1" applyFont="1" applyFill="1" applyBorder="1" applyAlignment="1">
      <alignment horizontal="center" vertical="center" wrapText="1"/>
    </xf>
    <xf numFmtId="10" fontId="10" fillId="12" borderId="4" xfId="3" applyNumberFormat="1" applyFont="1" applyFill="1" applyBorder="1" applyAlignment="1">
      <alignment horizontal="center" vertical="center" wrapText="1"/>
    </xf>
    <xf numFmtId="9" fontId="5" fillId="15" borderId="4" xfId="3" applyFont="1" applyFill="1" applyBorder="1" applyAlignment="1" applyProtection="1">
      <alignment horizontal="center" vertical="center" wrapText="1"/>
      <protection locked="0"/>
    </xf>
    <xf numFmtId="9" fontId="5" fillId="16" borderId="4" xfId="3" applyFont="1" applyFill="1" applyBorder="1" applyAlignment="1">
      <alignment horizontal="center" vertical="top" wrapText="1"/>
    </xf>
    <xf numFmtId="174" fontId="5" fillId="11" borderId="4" xfId="3" applyNumberFormat="1" applyFont="1" applyFill="1" applyBorder="1" applyAlignment="1">
      <alignment horizontal="center" vertical="center" wrapText="1"/>
    </xf>
    <xf numFmtId="0" fontId="5" fillId="27" borderId="4" xfId="0" applyFont="1" applyFill="1" applyBorder="1" applyAlignment="1">
      <alignment horizontal="center" vertical="center" wrapText="1"/>
    </xf>
    <xf numFmtId="10" fontId="5" fillId="12" borderId="4" xfId="0" applyNumberFormat="1" applyFont="1" applyFill="1" applyBorder="1" applyAlignment="1">
      <alignment horizontal="center" vertical="center" wrapText="1"/>
    </xf>
    <xf numFmtId="3" fontId="5" fillId="11" borderId="3" xfId="0" applyNumberFormat="1" applyFont="1" applyFill="1" applyBorder="1" applyAlignment="1">
      <alignment horizontal="center" vertical="center" wrapText="1"/>
    </xf>
    <xf numFmtId="3" fontId="5" fillId="12" borderId="3" xfId="0" applyNumberFormat="1" applyFont="1" applyFill="1" applyBorder="1" applyAlignment="1">
      <alignment horizontal="center" vertical="center" wrapText="1"/>
    </xf>
    <xf numFmtId="3" fontId="5" fillId="12" borderId="3" xfId="0" applyNumberFormat="1" applyFont="1" applyFill="1" applyBorder="1" applyAlignment="1">
      <alignment horizontal="center" vertical="top" wrapText="1"/>
    </xf>
    <xf numFmtId="3" fontId="8" fillId="5" borderId="3"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3" fontId="10" fillId="15" borderId="3" xfId="0" applyNumberFormat="1" applyFont="1" applyFill="1" applyBorder="1" applyAlignment="1">
      <alignment horizontal="center" vertical="center" wrapText="1"/>
    </xf>
    <xf numFmtId="3" fontId="10" fillId="12" borderId="3" xfId="0" applyNumberFormat="1" applyFont="1" applyFill="1" applyBorder="1" applyAlignment="1">
      <alignment horizontal="center" vertical="center" wrapText="1"/>
    </xf>
    <xf numFmtId="3" fontId="5" fillId="13" borderId="4" xfId="0" applyNumberFormat="1" applyFont="1" applyFill="1" applyBorder="1" applyAlignment="1">
      <alignment horizontal="center" vertical="top" wrapText="1"/>
    </xf>
    <xf numFmtId="3" fontId="5" fillId="15" borderId="3" xfId="0" applyNumberFormat="1" applyFont="1" applyFill="1" applyBorder="1" applyAlignment="1" applyProtection="1">
      <alignment horizontal="center" vertical="center" wrapText="1"/>
      <protection locked="0"/>
    </xf>
    <xf numFmtId="3" fontId="5" fillId="16" borderId="3" xfId="0" applyNumberFormat="1" applyFont="1" applyFill="1" applyBorder="1" applyAlignment="1">
      <alignment horizontal="center" vertical="center" wrapText="1"/>
    </xf>
    <xf numFmtId="0" fontId="4" fillId="28" borderId="0" xfId="0" applyFont="1" applyFill="1" applyAlignment="1">
      <alignment horizontal="center" vertical="center"/>
    </xf>
    <xf numFmtId="0" fontId="5" fillId="10" borderId="4" xfId="0" applyFont="1" applyFill="1" applyBorder="1" applyAlignment="1">
      <alignment vertical="center" wrapText="1"/>
    </xf>
    <xf numFmtId="168" fontId="9" fillId="5" borderId="4" xfId="6" applyNumberFormat="1" applyFont="1" applyFill="1" applyBorder="1" applyAlignment="1">
      <alignment horizontal="center" vertical="center" wrapText="1"/>
    </xf>
    <xf numFmtId="168" fontId="9" fillId="5" borderId="4" xfId="6" applyNumberFormat="1" applyFont="1" applyFill="1" applyBorder="1" applyAlignment="1" applyProtection="1">
      <alignment horizontal="center" vertical="center" wrapText="1"/>
      <protection locked="0"/>
    </xf>
    <xf numFmtId="168" fontId="5" fillId="11" borderId="4" xfId="6" applyNumberFormat="1" applyFont="1" applyFill="1" applyBorder="1" applyAlignment="1">
      <alignment vertical="center" wrapText="1"/>
    </xf>
    <xf numFmtId="0" fontId="5" fillId="11" borderId="3" xfId="0" applyFont="1" applyFill="1" applyBorder="1" applyAlignment="1">
      <alignment vertical="center" wrapText="1"/>
    </xf>
    <xf numFmtId="3" fontId="10" fillId="11" borderId="3" xfId="0" applyNumberFormat="1" applyFont="1" applyFill="1" applyBorder="1" applyAlignment="1">
      <alignment horizontal="center" vertical="center" wrapText="1"/>
    </xf>
    <xf numFmtId="3" fontId="16" fillId="13" borderId="7" xfId="0" applyNumberFormat="1" applyFont="1" applyFill="1" applyBorder="1" applyAlignment="1">
      <alignment horizontal="center" vertical="center" wrapText="1"/>
    </xf>
    <xf numFmtId="3" fontId="5" fillId="15" borderId="3" xfId="0" applyNumberFormat="1" applyFont="1" applyFill="1" applyBorder="1" applyAlignment="1">
      <alignment horizontal="center" vertical="center" wrapText="1"/>
    </xf>
    <xf numFmtId="3" fontId="5" fillId="29" borderId="3" xfId="0" applyNumberFormat="1" applyFont="1" applyFill="1" applyBorder="1" applyAlignment="1">
      <alignment horizontal="center" vertical="center" wrapText="1"/>
    </xf>
    <xf numFmtId="3" fontId="5" fillId="15" borderId="3" xfId="0" applyNumberFormat="1" applyFont="1" applyFill="1" applyBorder="1" applyAlignment="1" applyProtection="1">
      <alignment horizontal="left" vertical="center" wrapText="1"/>
      <protection locked="0"/>
    </xf>
    <xf numFmtId="3" fontId="5" fillId="30" borderId="4" xfId="0" applyNumberFormat="1" applyFont="1" applyFill="1" applyBorder="1" applyAlignment="1">
      <alignment horizontal="center" vertical="center" wrapText="1"/>
    </xf>
    <xf numFmtId="3" fontId="5" fillId="31" borderId="4" xfId="0" applyNumberFormat="1" applyFont="1" applyFill="1" applyBorder="1" applyAlignment="1">
      <alignment horizontal="center" vertical="center" wrapText="1"/>
    </xf>
    <xf numFmtId="0" fontId="5" fillId="9" borderId="4" xfId="0" applyFont="1" applyFill="1" applyBorder="1" applyAlignment="1">
      <alignment vertical="center" wrapText="1"/>
    </xf>
    <xf numFmtId="172" fontId="8" fillId="5" borderId="4" xfId="0" applyNumberFormat="1" applyFont="1" applyFill="1" applyBorder="1" applyAlignment="1">
      <alignment horizontal="center" vertical="center" wrapText="1"/>
    </xf>
    <xf numFmtId="172" fontId="9" fillId="5" borderId="4" xfId="0" applyNumberFormat="1" applyFont="1" applyFill="1" applyBorder="1" applyAlignment="1">
      <alignment horizontal="center" vertical="center" wrapText="1"/>
    </xf>
    <xf numFmtId="172" fontId="5" fillId="11" borderId="4" xfId="0" applyNumberFormat="1" applyFont="1" applyFill="1" applyBorder="1" applyAlignment="1">
      <alignment horizontal="center" vertical="center" wrapText="1"/>
    </xf>
    <xf numFmtId="164" fontId="8" fillId="5" borderId="3" xfId="2" applyFont="1" applyFill="1" applyBorder="1" applyAlignment="1">
      <alignment horizontal="center" vertical="center" wrapText="1"/>
    </xf>
    <xf numFmtId="167" fontId="9" fillId="5" borderId="3" xfId="0" applyNumberFormat="1" applyFont="1" applyFill="1" applyBorder="1" applyAlignment="1">
      <alignment horizontal="center" vertical="center" wrapText="1"/>
    </xf>
    <xf numFmtId="167" fontId="5" fillId="11" borderId="3" xfId="0" applyNumberFormat="1" applyFont="1" applyFill="1" applyBorder="1" applyAlignment="1">
      <alignment horizontal="center" vertical="center" wrapText="1"/>
    </xf>
    <xf numFmtId="9" fontId="5" fillId="12" borderId="4" xfId="3" applyFont="1" applyFill="1" applyBorder="1" applyAlignment="1">
      <alignment horizontal="center" vertical="center" wrapText="1"/>
    </xf>
    <xf numFmtId="9" fontId="8" fillId="5" borderId="4" xfId="3" applyFont="1" applyFill="1" applyBorder="1" applyAlignment="1">
      <alignment horizontal="center" vertical="center" wrapText="1"/>
    </xf>
    <xf numFmtId="9" fontId="10" fillId="14" borderId="4" xfId="3" applyFont="1" applyFill="1" applyBorder="1" applyAlignment="1">
      <alignment horizontal="center" vertical="center" wrapText="1"/>
    </xf>
    <xf numFmtId="0" fontId="5" fillId="15" borderId="4" xfId="0" applyFont="1" applyFill="1" applyBorder="1" applyAlignment="1" applyProtection="1">
      <alignment horizontal="center" vertical="center" wrapText="1"/>
      <protection locked="0"/>
    </xf>
    <xf numFmtId="0" fontId="5" fillId="16" borderId="4" xfId="0" applyFont="1" applyFill="1" applyBorder="1" applyAlignment="1">
      <alignment horizontal="center" vertical="center" wrapText="1"/>
    </xf>
    <xf numFmtId="0" fontId="5" fillId="32" borderId="4" xfId="0" applyFont="1" applyFill="1" applyBorder="1" applyAlignment="1">
      <alignment horizontal="center" vertical="center" wrapText="1"/>
    </xf>
    <xf numFmtId="4" fontId="10" fillId="12" borderId="4" xfId="0" applyNumberFormat="1" applyFont="1" applyFill="1" applyBorder="1" applyAlignment="1">
      <alignment horizontal="center" vertical="center" wrapText="1"/>
    </xf>
    <xf numFmtId="3" fontId="17" fillId="13" borderId="3" xfId="0" applyNumberFormat="1" applyFont="1" applyFill="1" applyBorder="1" applyAlignment="1">
      <alignment horizontal="justify" vertical="center" wrapText="1"/>
    </xf>
    <xf numFmtId="3" fontId="17" fillId="15" borderId="3" xfId="0" applyNumberFormat="1" applyFont="1" applyFill="1" applyBorder="1" applyAlignment="1">
      <alignment horizontal="justify" vertical="center" wrapText="1"/>
    </xf>
    <xf numFmtId="3" fontId="17" fillId="15" borderId="3" xfId="0" applyNumberFormat="1" applyFont="1" applyFill="1" applyBorder="1" applyAlignment="1">
      <alignment horizontal="center" vertical="center" wrapText="1"/>
    </xf>
    <xf numFmtId="2" fontId="12" fillId="14" borderId="4" xfId="3" applyNumberFormat="1" applyFont="1" applyFill="1" applyBorder="1" applyAlignment="1">
      <alignment horizontal="center" vertical="center" wrapText="1"/>
    </xf>
    <xf numFmtId="3" fontId="16" fillId="15" borderId="4" xfId="0" applyNumberFormat="1" applyFont="1" applyFill="1" applyBorder="1" applyAlignment="1">
      <alignment horizontal="center" vertical="center" wrapText="1"/>
    </xf>
    <xf numFmtId="3" fontId="8" fillId="12" borderId="4" xfId="0" applyNumberFormat="1" applyFont="1" applyFill="1" applyBorder="1" applyAlignment="1">
      <alignment horizontal="center" vertical="center" wrapText="1"/>
    </xf>
    <xf numFmtId="0" fontId="5" fillId="12" borderId="4" xfId="0" applyFont="1" applyFill="1" applyBorder="1" applyAlignment="1">
      <alignment horizontal="center" vertical="center" wrapText="1"/>
    </xf>
    <xf numFmtId="3" fontId="5" fillId="22" borderId="4" xfId="0" applyNumberFormat="1" applyFont="1" applyFill="1" applyBorder="1" applyAlignment="1">
      <alignment horizontal="center" vertical="center" wrapText="1"/>
    </xf>
    <xf numFmtId="9" fontId="16" fillId="15" borderId="4" xfId="3" applyFont="1" applyFill="1" applyBorder="1" applyAlignment="1">
      <alignment horizontal="center" vertical="center" wrapText="1"/>
    </xf>
    <xf numFmtId="3" fontId="5" fillId="33" borderId="4" xfId="0" applyNumberFormat="1" applyFont="1" applyFill="1" applyBorder="1" applyAlignment="1">
      <alignment horizontal="center" vertical="center" wrapText="1"/>
    </xf>
    <xf numFmtId="0" fontId="5" fillId="9" borderId="4" xfId="0" applyFont="1" applyFill="1" applyBorder="1" applyAlignment="1">
      <alignment horizontal="center" vertical="center"/>
    </xf>
    <xf numFmtId="3" fontId="8" fillId="5" borderId="4" xfId="3" applyNumberFormat="1" applyFont="1" applyFill="1" applyBorder="1" applyAlignment="1">
      <alignment horizontal="center" vertical="center" wrapText="1"/>
    </xf>
    <xf numFmtId="170" fontId="12" fillId="34" borderId="4" xfId="1" applyNumberFormat="1" applyFont="1" applyFill="1" applyBorder="1" applyAlignment="1">
      <alignment horizontal="center" vertical="center" wrapText="1"/>
    </xf>
    <xf numFmtId="3" fontId="5" fillId="34" borderId="4" xfId="0" applyNumberFormat="1" applyFont="1" applyFill="1" applyBorder="1" applyAlignment="1">
      <alignment horizontal="center" vertical="center" wrapText="1"/>
    </xf>
    <xf numFmtId="175" fontId="5" fillId="11" borderId="4" xfId="0" applyNumberFormat="1" applyFont="1" applyFill="1" applyBorder="1" applyAlignment="1">
      <alignment horizontal="center" vertical="center" wrapText="1"/>
    </xf>
    <xf numFmtId="0" fontId="5" fillId="35" borderId="4" xfId="0" applyFont="1" applyFill="1" applyBorder="1" applyAlignment="1">
      <alignment horizontal="center" vertical="center" wrapText="1"/>
    </xf>
    <xf numFmtId="176" fontId="8" fillId="5" borderId="4" xfId="6" applyNumberFormat="1" applyFont="1" applyFill="1" applyBorder="1" applyAlignment="1">
      <alignment horizontal="center" vertical="center" wrapText="1"/>
    </xf>
    <xf numFmtId="0" fontId="5" fillId="19" borderId="4" xfId="0" applyFont="1" applyFill="1" applyBorder="1" applyAlignment="1">
      <alignment horizontal="center" vertical="center" wrapText="1"/>
    </xf>
    <xf numFmtId="3" fontId="5" fillId="12" borderId="4" xfId="0" applyNumberFormat="1" applyFont="1" applyFill="1" applyBorder="1" applyAlignment="1">
      <alignment horizontal="left" vertical="center" wrapText="1"/>
    </xf>
    <xf numFmtId="3" fontId="5" fillId="13" borderId="4" xfId="0" applyNumberFormat="1" applyFont="1" applyFill="1" applyBorder="1" applyAlignment="1">
      <alignment horizontal="left" vertical="center" wrapText="1"/>
    </xf>
    <xf numFmtId="167" fontId="9" fillId="5" borderId="4" xfId="6" applyNumberFormat="1" applyFont="1" applyFill="1" applyBorder="1" applyAlignment="1" applyProtection="1">
      <alignment horizontal="center" vertical="center" wrapText="1"/>
      <protection locked="0"/>
    </xf>
    <xf numFmtId="0" fontId="5" fillId="7" borderId="4" xfId="0" applyFont="1" applyFill="1" applyBorder="1" applyAlignment="1">
      <alignment horizontal="center" vertical="center" wrapText="1"/>
    </xf>
    <xf numFmtId="167" fontId="5" fillId="10" borderId="4" xfId="6" applyNumberFormat="1" applyFont="1" applyFill="1" applyBorder="1" applyAlignment="1">
      <alignment horizontal="center" vertical="center" wrapText="1"/>
    </xf>
    <xf numFmtId="9" fontId="10" fillId="11" borderId="4" xfId="3" applyFont="1" applyFill="1" applyBorder="1" applyAlignment="1">
      <alignment horizontal="center" vertical="center" wrapText="1"/>
    </xf>
    <xf numFmtId="10" fontId="10" fillId="13" borderId="4" xfId="3" applyNumberFormat="1" applyFont="1" applyFill="1" applyBorder="1" applyAlignment="1">
      <alignment horizontal="center" vertical="center" wrapText="1"/>
    </xf>
    <xf numFmtId="0" fontId="5" fillId="36" borderId="4" xfId="0" applyFont="1" applyFill="1" applyBorder="1" applyAlignment="1">
      <alignment horizontal="center" vertical="center" wrapText="1"/>
    </xf>
    <xf numFmtId="3" fontId="9" fillId="29" borderId="4" xfId="0" applyNumberFormat="1" applyFont="1" applyFill="1" applyBorder="1" applyAlignment="1">
      <alignment horizontal="center" vertical="center" wrapText="1"/>
    </xf>
    <xf numFmtId="3" fontId="5" fillId="11" borderId="0" xfId="0" applyNumberFormat="1" applyFont="1" applyFill="1" applyAlignment="1">
      <alignment horizontal="center" vertical="center" wrapText="1"/>
    </xf>
    <xf numFmtId="3" fontId="5" fillId="23" borderId="4" xfId="0" applyNumberFormat="1" applyFont="1" applyFill="1" applyBorder="1" applyAlignment="1" applyProtection="1">
      <alignment horizontal="left" vertical="center" wrapText="1"/>
      <protection locked="0"/>
    </xf>
    <xf numFmtId="3" fontId="8" fillId="37" borderId="7" xfId="0" applyNumberFormat="1" applyFont="1" applyFill="1" applyBorder="1" applyAlignment="1">
      <alignment horizontal="center" vertical="center" wrapText="1"/>
    </xf>
    <xf numFmtId="3" fontId="10" fillId="38" borderId="7" xfId="0" applyNumberFormat="1" applyFont="1" applyFill="1" applyBorder="1" applyAlignment="1">
      <alignment horizontal="center" vertical="center" wrapText="1"/>
    </xf>
    <xf numFmtId="3" fontId="10" fillId="39" borderId="7" xfId="0" applyNumberFormat="1" applyFont="1" applyFill="1" applyBorder="1" applyAlignment="1">
      <alignment horizontal="center" vertical="center" wrapText="1"/>
    </xf>
    <xf numFmtId="3" fontId="10" fillId="40" borderId="7" xfId="0" applyNumberFormat="1" applyFont="1" applyFill="1" applyBorder="1" applyAlignment="1">
      <alignment horizontal="center" vertical="center" wrapText="1"/>
    </xf>
    <xf numFmtId="3" fontId="5" fillId="38" borderId="7" xfId="0" applyNumberFormat="1" applyFont="1" applyFill="1" applyBorder="1" applyAlignment="1">
      <alignment horizontal="center" vertical="center" wrapText="1"/>
    </xf>
    <xf numFmtId="3" fontId="9" fillId="41" borderId="7" xfId="0" applyNumberFormat="1" applyFont="1" applyFill="1" applyBorder="1" applyAlignment="1">
      <alignment horizontal="center" vertical="center" wrapText="1"/>
    </xf>
    <xf numFmtId="3" fontId="5" fillId="39" borderId="4" xfId="0" applyNumberFormat="1" applyFont="1" applyFill="1" applyBorder="1" applyAlignment="1" applyProtection="1">
      <alignment horizontal="left" vertical="center" wrapText="1"/>
      <protection locked="0"/>
    </xf>
    <xf numFmtId="3" fontId="5" fillId="39" borderId="4" xfId="0" applyNumberFormat="1" applyFont="1" applyFill="1" applyBorder="1" applyAlignment="1" applyProtection="1">
      <alignment horizontal="center" vertical="center" wrapText="1"/>
      <protection locked="0"/>
    </xf>
    <xf numFmtId="3" fontId="5" fillId="39" borderId="6" xfId="0" applyNumberFormat="1" applyFont="1" applyFill="1" applyBorder="1" applyAlignment="1" applyProtection="1">
      <alignment horizontal="left" vertical="center" wrapText="1"/>
      <protection locked="0"/>
    </xf>
    <xf numFmtId="3" fontId="5" fillId="39" borderId="6" xfId="0" applyNumberFormat="1" applyFont="1" applyFill="1" applyBorder="1" applyAlignment="1" applyProtection="1">
      <alignment horizontal="center" vertical="center" wrapText="1"/>
      <protection locked="0"/>
    </xf>
    <xf numFmtId="3" fontId="9" fillId="7" borderId="4" xfId="0" applyNumberFormat="1" applyFont="1" applyFill="1" applyBorder="1" applyAlignment="1">
      <alignment horizontal="center" vertical="center" wrapText="1"/>
    </xf>
    <xf numFmtId="3" fontId="10" fillId="42" borderId="4" xfId="0" applyNumberFormat="1" applyFont="1" applyFill="1" applyBorder="1" applyAlignment="1">
      <alignment horizontal="center" vertical="center" wrapText="1"/>
    </xf>
    <xf numFmtId="3" fontId="17" fillId="42" borderId="3" xfId="0" applyNumberFormat="1" applyFont="1" applyFill="1" applyBorder="1" applyAlignment="1">
      <alignment horizontal="justify" vertical="center" wrapText="1"/>
    </xf>
    <xf numFmtId="3" fontId="5" fillId="15" borderId="4" xfId="0" applyNumberFormat="1" applyFont="1" applyFill="1" applyBorder="1" applyAlignment="1">
      <alignment horizontal="left" vertical="center" wrapText="1"/>
    </xf>
    <xf numFmtId="3" fontId="5" fillId="11" borderId="4" xfId="0" applyNumberFormat="1" applyFont="1" applyFill="1" applyBorder="1" applyAlignment="1">
      <alignment horizontal="left" vertical="center" wrapText="1"/>
    </xf>
    <xf numFmtId="3" fontId="5" fillId="8" borderId="4" xfId="0" applyNumberFormat="1"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3" fontId="9" fillId="16" borderId="4" xfId="0" applyNumberFormat="1" applyFont="1" applyFill="1" applyBorder="1" applyAlignment="1">
      <alignment horizontal="center" vertical="center" wrapText="1"/>
    </xf>
    <xf numFmtId="9" fontId="5" fillId="11" borderId="4" xfId="0" applyNumberFormat="1" applyFont="1" applyFill="1" applyBorder="1" applyAlignment="1">
      <alignment horizontal="center" vertical="center" wrapText="1"/>
    </xf>
    <xf numFmtId="9" fontId="5" fillId="12" borderId="4" xfId="0" applyNumberFormat="1" applyFont="1" applyFill="1" applyBorder="1" applyAlignment="1">
      <alignment horizontal="left" vertical="center" wrapText="1"/>
    </xf>
    <xf numFmtId="9" fontId="8" fillId="5" borderId="4" xfId="0" applyNumberFormat="1" applyFont="1" applyFill="1" applyBorder="1" applyAlignment="1">
      <alignment horizontal="center" vertical="center" wrapText="1"/>
    </xf>
    <xf numFmtId="9" fontId="10" fillId="11" borderId="4" xfId="0" applyNumberFormat="1" applyFont="1" applyFill="1" applyBorder="1" applyAlignment="1">
      <alignment horizontal="center" vertical="center" wrapText="1"/>
    </xf>
    <xf numFmtId="9" fontId="5" fillId="13" borderId="4" xfId="0" applyNumberFormat="1" applyFont="1" applyFill="1" applyBorder="1" applyAlignment="1">
      <alignment horizontal="center" vertical="center" wrapText="1"/>
    </xf>
    <xf numFmtId="9" fontId="5" fillId="15" borderId="4" xfId="0" applyNumberFormat="1" applyFont="1" applyFill="1" applyBorder="1" applyAlignment="1">
      <alignment horizontal="center" vertical="center" wrapText="1"/>
    </xf>
    <xf numFmtId="9" fontId="5" fillId="11" borderId="4" xfId="3" applyFont="1" applyFill="1" applyBorder="1" applyAlignment="1">
      <alignment horizontal="left" vertical="center" wrapText="1"/>
    </xf>
    <xf numFmtId="9" fontId="9" fillId="11" borderId="4" xfId="3" applyFont="1" applyFill="1" applyBorder="1" applyAlignment="1">
      <alignment horizontal="center" vertical="center" wrapText="1"/>
    </xf>
    <xf numFmtId="9" fontId="5" fillId="15" borderId="4" xfId="3" applyFont="1" applyFill="1" applyBorder="1" applyAlignment="1" applyProtection="1">
      <alignment horizontal="left" vertical="center" wrapText="1"/>
      <protection locked="0"/>
    </xf>
    <xf numFmtId="9" fontId="9" fillId="16" borderId="4" xfId="3" applyFont="1" applyFill="1" applyBorder="1" applyAlignment="1">
      <alignment horizontal="center" vertical="center" wrapText="1"/>
    </xf>
    <xf numFmtId="3" fontId="8" fillId="5" borderId="4" xfId="3" applyNumberFormat="1" applyFont="1" applyFill="1" applyBorder="1" applyAlignment="1">
      <alignment horizontal="center" vertical="center"/>
    </xf>
    <xf numFmtId="9" fontId="10" fillId="12" borderId="4" xfId="3" applyFont="1" applyFill="1" applyBorder="1" applyAlignment="1">
      <alignment horizontal="center" vertical="center" wrapText="1"/>
    </xf>
    <xf numFmtId="3" fontId="9" fillId="11" borderId="4" xfId="3" applyNumberFormat="1" applyFont="1" applyFill="1" applyBorder="1" applyAlignment="1">
      <alignment horizontal="center" vertical="center" wrapText="1"/>
    </xf>
    <xf numFmtId="3" fontId="5" fillId="15" borderId="4" xfId="3" applyNumberFormat="1" applyFont="1" applyFill="1" applyBorder="1" applyAlignment="1" applyProtection="1">
      <alignment horizontal="left" vertical="center" wrapText="1"/>
      <protection locked="0"/>
    </xf>
    <xf numFmtId="3" fontId="5" fillId="11" borderId="4" xfId="3" applyNumberFormat="1" applyFont="1" applyFill="1" applyBorder="1" applyAlignment="1">
      <alignment horizontal="left" vertical="center" wrapText="1"/>
    </xf>
    <xf numFmtId="3" fontId="9" fillId="16" borderId="4" xfId="3" applyNumberFormat="1" applyFont="1" applyFill="1" applyBorder="1" applyAlignment="1">
      <alignment horizontal="center" vertical="center" wrapText="1"/>
    </xf>
    <xf numFmtId="9" fontId="10" fillId="13" borderId="4" xfId="3" applyFont="1" applyFill="1" applyBorder="1" applyAlignment="1">
      <alignment horizontal="center" vertical="center" wrapText="1"/>
    </xf>
    <xf numFmtId="9" fontId="10" fillId="15" borderId="4" xfId="3" applyFont="1" applyFill="1" applyBorder="1" applyAlignment="1">
      <alignment horizontal="center" vertical="center" wrapText="1"/>
    </xf>
    <xf numFmtId="3" fontId="9" fillId="13"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10" fontId="8" fillId="5" borderId="4" xfId="3" applyNumberFormat="1" applyFont="1" applyFill="1" applyBorder="1" applyAlignment="1">
      <alignment horizontal="center" vertical="center" wrapText="1"/>
    </xf>
    <xf numFmtId="0" fontId="5" fillId="43" borderId="4" xfId="0" applyFont="1" applyFill="1" applyBorder="1" applyAlignment="1">
      <alignment horizontal="center" vertical="center" wrapText="1"/>
    </xf>
    <xf numFmtId="3" fontId="4" fillId="13" borderId="4" xfId="0" applyNumberFormat="1" applyFont="1" applyFill="1" applyBorder="1" applyAlignment="1">
      <alignment horizontal="left" vertical="center" wrapText="1"/>
    </xf>
    <xf numFmtId="0" fontId="4" fillId="15" borderId="4" xfId="0" applyFont="1" applyFill="1" applyBorder="1" applyAlignment="1" applyProtection="1">
      <alignment horizontal="center" vertical="center" wrapText="1"/>
      <protection locked="0"/>
    </xf>
    <xf numFmtId="3" fontId="5" fillId="15" borderId="4" xfId="0" applyNumberFormat="1" applyFont="1" applyFill="1" applyBorder="1" applyAlignment="1" applyProtection="1">
      <alignment horizontal="justify" vertical="center" wrapText="1"/>
      <protection locked="0"/>
    </xf>
    <xf numFmtId="3" fontId="18" fillId="11" borderId="4" xfId="0" applyNumberFormat="1" applyFont="1" applyFill="1" applyBorder="1" applyAlignment="1">
      <alignment horizontal="center" vertical="center" wrapText="1"/>
    </xf>
    <xf numFmtId="3" fontId="13" fillId="13" borderId="4" xfId="0" applyNumberFormat="1" applyFont="1" applyFill="1" applyBorder="1" applyAlignment="1">
      <alignment horizontal="center" vertical="center" wrapText="1"/>
    </xf>
    <xf numFmtId="3" fontId="18" fillId="15" borderId="4" xfId="0" applyNumberFormat="1" applyFont="1" applyFill="1" applyBorder="1" applyAlignment="1">
      <alignment horizontal="center" vertical="center" wrapText="1"/>
    </xf>
    <xf numFmtId="3" fontId="18" fillId="12" borderId="4" xfId="0" applyNumberFormat="1" applyFont="1" applyFill="1" applyBorder="1" applyAlignment="1">
      <alignment horizontal="center" vertical="center" wrapText="1"/>
    </xf>
    <xf numFmtId="3" fontId="13" fillId="11" borderId="4" xfId="0" applyNumberFormat="1" applyFont="1" applyFill="1" applyBorder="1" applyAlignment="1">
      <alignment horizontal="center" vertical="center" wrapText="1"/>
    </xf>
    <xf numFmtId="168" fontId="8" fillId="5" borderId="4" xfId="0" applyNumberFormat="1"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1" fontId="5" fillId="11" borderId="4" xfId="0" applyNumberFormat="1" applyFont="1" applyFill="1" applyBorder="1" applyAlignment="1">
      <alignment horizontal="center" vertical="center" wrapText="1"/>
    </xf>
    <xf numFmtId="3" fontId="5" fillId="19" borderId="4" xfId="0" applyNumberFormat="1" applyFont="1" applyFill="1" applyBorder="1" applyAlignment="1">
      <alignment horizontal="center" vertical="center" wrapText="1"/>
    </xf>
    <xf numFmtId="3" fontId="5" fillId="20" borderId="4" xfId="0" applyNumberFormat="1" applyFont="1" applyFill="1" applyBorder="1" applyAlignment="1">
      <alignment horizontal="center" vertical="center" wrapText="1"/>
    </xf>
    <xf numFmtId="3" fontId="10" fillId="19" borderId="4" xfId="0" applyNumberFormat="1" applyFont="1" applyFill="1" applyBorder="1" applyAlignment="1">
      <alignment horizontal="center" vertical="center" wrapText="1"/>
    </xf>
    <xf numFmtId="3" fontId="10" fillId="22" borderId="4" xfId="0" applyNumberFormat="1" applyFont="1" applyFill="1" applyBorder="1" applyAlignment="1">
      <alignment horizontal="center" vertical="center" wrapText="1"/>
    </xf>
    <xf numFmtId="3" fontId="10" fillId="23" borderId="4" xfId="0" applyNumberFormat="1" applyFont="1" applyFill="1" applyBorder="1" applyAlignment="1">
      <alignment horizontal="center" vertical="center" wrapText="1"/>
    </xf>
    <xf numFmtId="3" fontId="10" fillId="20" borderId="4" xfId="0" applyNumberFormat="1" applyFont="1" applyFill="1" applyBorder="1" applyAlignment="1">
      <alignment horizontal="center" vertical="center" wrapText="1"/>
    </xf>
    <xf numFmtId="0" fontId="5" fillId="44" borderId="4" xfId="0" applyFont="1" applyFill="1" applyBorder="1" applyAlignment="1">
      <alignment horizontal="center" vertical="center" wrapText="1"/>
    </xf>
    <xf numFmtId="3" fontId="5" fillId="15" borderId="4" xfId="0" applyNumberFormat="1" applyFont="1" applyFill="1" applyBorder="1" applyAlignment="1" applyProtection="1">
      <alignment horizontal="center" vertical="top" wrapText="1"/>
      <protection locked="0"/>
    </xf>
    <xf numFmtId="3" fontId="5" fillId="16" borderId="4" xfId="0" applyNumberFormat="1" applyFont="1" applyFill="1" applyBorder="1" applyAlignment="1">
      <alignment horizontal="center" vertical="top" wrapText="1"/>
    </xf>
    <xf numFmtId="0" fontId="5" fillId="45" borderId="4" xfId="0" applyFont="1" applyFill="1" applyBorder="1" applyAlignment="1">
      <alignment horizontal="center" vertical="center" wrapText="1"/>
    </xf>
    <xf numFmtId="9" fontId="5" fillId="19" borderId="4" xfId="0" applyNumberFormat="1" applyFont="1" applyFill="1" applyBorder="1" applyAlignment="1">
      <alignment horizontal="center" vertical="center" wrapText="1"/>
    </xf>
    <xf numFmtId="9" fontId="5" fillId="20" borderId="4" xfId="0" applyNumberFormat="1" applyFont="1" applyFill="1" applyBorder="1" applyAlignment="1">
      <alignment horizontal="center" vertical="center" wrapText="1"/>
    </xf>
    <xf numFmtId="0" fontId="5" fillId="46" borderId="4" xfId="0" applyFont="1" applyFill="1" applyBorder="1" applyAlignment="1">
      <alignment horizontal="center" vertical="center" wrapText="1"/>
    </xf>
    <xf numFmtId="9" fontId="8" fillId="21" borderId="4" xfId="0" applyNumberFormat="1" applyFont="1" applyFill="1" applyBorder="1" applyAlignment="1">
      <alignment horizontal="center" vertical="center" wrapText="1"/>
    </xf>
    <xf numFmtId="9" fontId="10" fillId="19" borderId="4" xfId="0" applyNumberFormat="1" applyFont="1" applyFill="1" applyBorder="1" applyAlignment="1">
      <alignment horizontal="center" vertical="center" wrapText="1"/>
    </xf>
    <xf numFmtId="10" fontId="10" fillId="22" borderId="4" xfId="3" applyNumberFormat="1" applyFont="1" applyFill="1" applyBorder="1" applyAlignment="1">
      <alignment horizontal="center" vertical="center" wrapText="1"/>
    </xf>
    <xf numFmtId="9" fontId="12" fillId="14" borderId="4" xfId="3" applyFont="1" applyFill="1" applyBorder="1" applyAlignment="1">
      <alignment horizontal="center" vertical="center" wrapText="1"/>
    </xf>
    <xf numFmtId="10" fontId="10" fillId="23" borderId="4" xfId="3" applyNumberFormat="1" applyFont="1" applyFill="1" applyBorder="1" applyAlignment="1">
      <alignment horizontal="center" vertical="center" wrapText="1"/>
    </xf>
    <xf numFmtId="10" fontId="10" fillId="20" borderId="4" xfId="3" applyNumberFormat="1" applyFont="1" applyFill="1" applyBorder="1" applyAlignment="1">
      <alignment horizontal="center" vertical="center" wrapText="1"/>
    </xf>
    <xf numFmtId="0" fontId="5" fillId="42" borderId="4" xfId="0" applyFont="1" applyFill="1" applyBorder="1" applyAlignment="1">
      <alignment horizontal="center" vertical="center" wrapText="1"/>
    </xf>
    <xf numFmtId="167" fontId="8" fillId="5" borderId="4" xfId="0" applyNumberFormat="1" applyFont="1" applyFill="1" applyBorder="1" applyAlignment="1">
      <alignment horizontal="center" vertical="center" wrapText="1"/>
    </xf>
    <xf numFmtId="167" fontId="9" fillId="5" borderId="4" xfId="0" applyNumberFormat="1" applyFont="1" applyFill="1" applyBorder="1" applyAlignment="1">
      <alignment horizontal="center" vertical="center" wrapText="1"/>
    </xf>
    <xf numFmtId="167" fontId="5" fillId="11" borderId="4" xfId="0" applyNumberFormat="1" applyFont="1" applyFill="1" applyBorder="1" applyAlignment="1">
      <alignment horizontal="center" vertical="center" wrapText="1"/>
    </xf>
    <xf numFmtId="3" fontId="10" fillId="25" borderId="4" xfId="0" applyNumberFormat="1" applyFont="1" applyFill="1" applyBorder="1" applyAlignment="1">
      <alignment horizontal="center" vertical="center" wrapText="1"/>
    </xf>
    <xf numFmtId="0" fontId="5" fillId="19" borderId="4" xfId="0" applyFont="1" applyFill="1" applyBorder="1" applyAlignment="1">
      <alignment horizontal="justify" vertical="center" wrapText="1"/>
    </xf>
    <xf numFmtId="3" fontId="20" fillId="13" borderId="4" xfId="0" applyNumberFormat="1" applyFont="1" applyFill="1" applyBorder="1" applyAlignment="1">
      <alignment horizontal="justify" vertical="center" wrapText="1"/>
    </xf>
    <xf numFmtId="3" fontId="20" fillId="15" borderId="4" xfId="0" applyNumberFormat="1" applyFont="1" applyFill="1" applyBorder="1" applyAlignment="1">
      <alignment horizontal="justify" vertical="center" wrapText="1"/>
    </xf>
    <xf numFmtId="3" fontId="20" fillId="16" borderId="4" xfId="0" applyNumberFormat="1" applyFont="1" applyFill="1" applyBorder="1" applyAlignment="1">
      <alignment horizontal="justify" vertical="center" wrapText="1"/>
    </xf>
    <xf numFmtId="0" fontId="5" fillId="47" borderId="4" xfId="0" applyFont="1" applyFill="1" applyBorder="1" applyAlignment="1">
      <alignment horizontal="center" vertical="center" wrapText="1"/>
    </xf>
    <xf numFmtId="0" fontId="5" fillId="19" borderId="4" xfId="0" applyFont="1" applyFill="1" applyBorder="1" applyAlignment="1">
      <alignment vertical="center" wrapText="1"/>
    </xf>
    <xf numFmtId="9" fontId="21" fillId="12" borderId="4" xfId="0" applyNumberFormat="1" applyFont="1" applyFill="1" applyBorder="1" applyAlignment="1">
      <alignment horizontal="justify" vertical="center" wrapText="1"/>
    </xf>
    <xf numFmtId="1" fontId="8" fillId="5" borderId="4" xfId="0" applyNumberFormat="1" applyFont="1" applyFill="1" applyBorder="1" applyAlignment="1">
      <alignment horizontal="center" vertical="center" wrapText="1"/>
    </xf>
    <xf numFmtId="1" fontId="5" fillId="13" borderId="4" xfId="0" applyNumberFormat="1" applyFont="1" applyFill="1" applyBorder="1" applyAlignment="1">
      <alignment horizontal="center" vertical="center" wrapText="1"/>
    </xf>
    <xf numFmtId="0" fontId="10" fillId="15" borderId="4" xfId="3" applyNumberFormat="1" applyFont="1" applyFill="1" applyBorder="1" applyAlignment="1">
      <alignment horizontal="center" vertical="center" wrapText="1"/>
    </xf>
    <xf numFmtId="0" fontId="10" fillId="12" borderId="4" xfId="3" applyNumberFormat="1" applyFont="1" applyFill="1" applyBorder="1" applyAlignment="1">
      <alignment horizontal="center" vertical="center" wrapText="1"/>
    </xf>
    <xf numFmtId="3" fontId="5" fillId="13" borderId="4" xfId="0" applyNumberFormat="1" applyFont="1" applyFill="1" applyBorder="1" applyAlignment="1">
      <alignment horizontal="justify" vertical="center" wrapText="1"/>
    </xf>
    <xf numFmtId="9" fontId="5" fillId="15" borderId="4" xfId="3" applyFont="1" applyFill="1" applyBorder="1" applyAlignment="1" applyProtection="1">
      <alignment horizontal="justify" vertical="center" wrapText="1"/>
      <protection locked="0"/>
    </xf>
    <xf numFmtId="9" fontId="5" fillId="16" borderId="4" xfId="3" applyFont="1" applyFill="1" applyBorder="1" applyAlignment="1">
      <alignment horizontal="justify" vertical="center" wrapText="1"/>
    </xf>
    <xf numFmtId="0" fontId="5" fillId="48" borderId="4" xfId="0" applyFont="1" applyFill="1" applyBorder="1" applyAlignment="1">
      <alignment horizontal="center" vertical="center" wrapText="1"/>
    </xf>
    <xf numFmtId="1" fontId="10" fillId="11" borderId="4" xfId="0" applyNumberFormat="1" applyFont="1" applyFill="1" applyBorder="1" applyAlignment="1">
      <alignment horizontal="center" vertical="center" wrapText="1"/>
    </xf>
    <xf numFmtId="9" fontId="5" fillId="42" borderId="4" xfId="3" applyFont="1" applyFill="1" applyBorder="1" applyAlignment="1" applyProtection="1">
      <alignment horizontal="center" vertical="center" wrapText="1"/>
      <protection locked="0"/>
    </xf>
    <xf numFmtId="9" fontId="5" fillId="11" borderId="4" xfId="3" applyFont="1" applyFill="1" applyBorder="1" applyAlignment="1">
      <alignment horizontal="justify" vertical="center" wrapText="1"/>
    </xf>
    <xf numFmtId="1" fontId="5" fillId="11" borderId="4" xfId="3" applyNumberFormat="1" applyFont="1" applyFill="1" applyBorder="1" applyAlignment="1">
      <alignment horizontal="center" vertical="center" wrapText="1"/>
    </xf>
    <xf numFmtId="9" fontId="22" fillId="12" borderId="4" xfId="0" applyNumberFormat="1" applyFont="1" applyFill="1" applyBorder="1" applyAlignment="1">
      <alignment horizontal="justify" vertical="center" wrapText="1"/>
    </xf>
    <xf numFmtId="3" fontId="21" fillId="12" borderId="4" xfId="0" applyNumberFormat="1" applyFont="1" applyFill="1" applyBorder="1" applyAlignment="1">
      <alignment horizontal="justify" vertical="center" wrapText="1"/>
    </xf>
    <xf numFmtId="3" fontId="23" fillId="13" borderId="4" xfId="0" applyNumberFormat="1" applyFont="1" applyFill="1" applyBorder="1" applyAlignment="1">
      <alignment horizontal="center" vertical="center" wrapText="1"/>
    </xf>
    <xf numFmtId="3" fontId="5" fillId="16" borderId="4" xfId="0" applyNumberFormat="1" applyFont="1" applyFill="1" applyBorder="1" applyAlignment="1">
      <alignment horizontal="justify" vertical="center" wrapText="1"/>
    </xf>
    <xf numFmtId="3" fontId="21" fillId="12" borderId="4" xfId="0" applyNumberFormat="1" applyFont="1" applyFill="1" applyBorder="1" applyAlignment="1" applyProtection="1">
      <alignment horizontal="justify" vertical="center" wrapText="1"/>
      <protection locked="0"/>
    </xf>
    <xf numFmtId="175" fontId="10" fillId="15" borderId="4" xfId="0" applyNumberFormat="1" applyFont="1" applyFill="1" applyBorder="1" applyAlignment="1">
      <alignment horizontal="center" vertical="center" wrapText="1"/>
    </xf>
    <xf numFmtId="175" fontId="10" fillId="12" borderId="4" xfId="0" applyNumberFormat="1" applyFont="1" applyFill="1" applyBorder="1" applyAlignment="1">
      <alignment horizontal="center" vertical="center" wrapText="1"/>
    </xf>
    <xf numFmtId="9" fontId="5" fillId="13" borderId="4" xfId="3" applyFont="1" applyFill="1" applyBorder="1" applyAlignment="1">
      <alignment horizontal="left" vertical="center" wrapText="1"/>
    </xf>
    <xf numFmtId="3" fontId="13" fillId="15" borderId="4" xfId="0" applyNumberFormat="1" applyFont="1" applyFill="1" applyBorder="1" applyAlignment="1" applyProtection="1">
      <alignment horizontal="left" vertical="center" wrapText="1"/>
      <protection locked="0"/>
    </xf>
    <xf numFmtId="9" fontId="10" fillId="15" borderId="4" xfId="3" applyFont="1" applyFill="1" applyBorder="1" applyAlignment="1" applyProtection="1">
      <alignment horizontal="center" vertical="center" wrapText="1"/>
      <protection locked="0"/>
    </xf>
    <xf numFmtId="0" fontId="19" fillId="49" borderId="0" xfId="0" applyFont="1" applyFill="1" applyAlignment="1">
      <alignment vertical="top" wrapText="1"/>
    </xf>
    <xf numFmtId="0" fontId="5" fillId="50" borderId="4" xfId="0" applyFont="1" applyFill="1" applyBorder="1" applyAlignment="1">
      <alignment horizontal="center" vertical="center" wrapText="1"/>
    </xf>
    <xf numFmtId="9" fontId="10" fillId="23" borderId="4" xfId="3" applyFont="1" applyFill="1" applyBorder="1" applyAlignment="1" applyProtection="1">
      <alignment horizontal="center" vertical="center" wrapText="1"/>
      <protection locked="0"/>
    </xf>
    <xf numFmtId="169" fontId="12" fillId="14" borderId="4" xfId="1" applyFont="1" applyFill="1" applyBorder="1" applyAlignment="1">
      <alignment horizontal="center" vertical="center" wrapText="1"/>
    </xf>
    <xf numFmtId="3" fontId="3" fillId="13" borderId="4" xfId="5" applyNumberFormat="1" applyFill="1" applyBorder="1" applyAlignment="1">
      <alignment horizontal="center" vertical="center" wrapText="1"/>
    </xf>
    <xf numFmtId="3" fontId="3" fillId="15" borderId="4" xfId="5" applyNumberFormat="1" applyFill="1" applyBorder="1" applyAlignment="1" applyProtection="1">
      <alignment horizontal="center" vertical="center" wrapText="1"/>
      <protection locked="0"/>
    </xf>
    <xf numFmtId="3" fontId="5" fillId="51" borderId="4" xfId="0" applyNumberFormat="1" applyFont="1" applyFill="1" applyBorder="1" applyAlignment="1">
      <alignment horizontal="center" vertical="center" wrapText="1"/>
    </xf>
    <xf numFmtId="164" fontId="8" fillId="5" borderId="4" xfId="2" applyFont="1" applyFill="1" applyBorder="1" applyAlignment="1">
      <alignment horizontal="center" vertical="center" wrapText="1"/>
    </xf>
    <xf numFmtId="168" fontId="8" fillId="5" borderId="4" xfId="2" applyNumberFormat="1" applyFont="1" applyFill="1" applyBorder="1" applyAlignment="1">
      <alignment horizontal="center" vertical="center" wrapText="1"/>
    </xf>
    <xf numFmtId="172" fontId="9" fillId="5" borderId="4" xfId="2" applyNumberFormat="1" applyFont="1" applyFill="1" applyBorder="1" applyAlignment="1">
      <alignment horizontal="center" vertical="center" wrapText="1"/>
    </xf>
    <xf numFmtId="164" fontId="9" fillId="5" borderId="4" xfId="2" applyFont="1" applyFill="1" applyBorder="1" applyAlignment="1" applyProtection="1">
      <alignment horizontal="center" vertical="center" wrapText="1"/>
      <protection locked="0"/>
    </xf>
    <xf numFmtId="3" fontId="5" fillId="13" borderId="4" xfId="0" applyNumberFormat="1" applyFont="1" applyFill="1" applyBorder="1" applyAlignment="1">
      <alignment horizontal="left" vertical="top" wrapText="1"/>
    </xf>
    <xf numFmtId="9" fontId="5" fillId="15" borderId="4" xfId="3" applyFont="1" applyFill="1" applyBorder="1" applyAlignment="1" applyProtection="1">
      <alignment horizontal="left" vertical="top" wrapText="1"/>
      <protection locked="0"/>
    </xf>
    <xf numFmtId="3" fontId="5" fillId="52" borderId="4" xfId="0" applyNumberFormat="1" applyFont="1" applyFill="1" applyBorder="1" applyAlignment="1">
      <alignment horizontal="center" vertical="center" wrapText="1"/>
    </xf>
    <xf numFmtId="3" fontId="5" fillId="42" borderId="4" xfId="0" applyNumberFormat="1" applyFont="1" applyFill="1" applyBorder="1" applyAlignment="1">
      <alignment horizontal="center" vertical="center" wrapText="1"/>
    </xf>
    <xf numFmtId="9" fontId="9" fillId="5" borderId="4" xfId="3" applyFont="1" applyFill="1" applyBorder="1" applyAlignment="1">
      <alignment horizontal="center" vertical="center" wrapText="1"/>
    </xf>
    <xf numFmtId="0" fontId="5" fillId="19" borderId="3" xfId="0" applyFont="1" applyFill="1" applyBorder="1" applyAlignment="1">
      <alignment vertical="center" wrapText="1"/>
    </xf>
    <xf numFmtId="9" fontId="8" fillId="21" borderId="4" xfId="3" applyFont="1" applyFill="1" applyBorder="1" applyAlignment="1">
      <alignment horizontal="center" vertical="center" wrapText="1"/>
    </xf>
    <xf numFmtId="9" fontId="10" fillId="19" borderId="8" xfId="3" applyFont="1" applyFill="1" applyBorder="1" applyAlignment="1">
      <alignment horizontal="center" vertical="center" wrapText="1"/>
    </xf>
    <xf numFmtId="9" fontId="5" fillId="19" borderId="4" xfId="3" applyFont="1" applyFill="1" applyBorder="1" applyAlignment="1">
      <alignment horizontal="center" vertical="center" wrapText="1"/>
    </xf>
    <xf numFmtId="3" fontId="25" fillId="13" borderId="4" xfId="0" applyNumberFormat="1" applyFont="1" applyFill="1" applyBorder="1" applyAlignment="1">
      <alignment horizontal="justify" vertical="top" wrapText="1"/>
    </xf>
    <xf numFmtId="0" fontId="5" fillId="15" borderId="4" xfId="0" applyFont="1" applyFill="1" applyBorder="1" applyAlignment="1" applyProtection="1">
      <alignment horizontal="justify" vertical="top" wrapText="1"/>
      <protection locked="0"/>
    </xf>
    <xf numFmtId="0" fontId="4" fillId="16" borderId="4" xfId="0" applyFont="1" applyFill="1" applyBorder="1" applyAlignment="1">
      <alignment horizontal="left" vertical="center" wrapText="1"/>
    </xf>
    <xf numFmtId="168" fontId="5" fillId="10" borderId="6" xfId="0" applyNumberFormat="1" applyFont="1" applyFill="1" applyBorder="1" applyAlignment="1">
      <alignment horizontal="center" vertical="center" wrapText="1"/>
    </xf>
    <xf numFmtId="3" fontId="10" fillId="11" borderId="8" xfId="0" applyNumberFormat="1" applyFont="1" applyFill="1" applyBorder="1" applyAlignment="1">
      <alignment horizontal="center" vertical="center" wrapText="1"/>
    </xf>
    <xf numFmtId="3" fontId="17" fillId="13" borderId="4" xfId="0" applyNumberFormat="1" applyFont="1" applyFill="1" applyBorder="1" applyAlignment="1">
      <alignment horizontal="left" vertical="center" wrapText="1"/>
    </xf>
    <xf numFmtId="9" fontId="14" fillId="20" borderId="4" xfId="0" applyNumberFormat="1" applyFont="1" applyFill="1" applyBorder="1" applyAlignment="1" applyProtection="1">
      <alignment horizontal="center" vertical="center" wrapText="1"/>
      <protection locked="0"/>
    </xf>
    <xf numFmtId="4" fontId="10" fillId="12" borderId="3" xfId="0" applyNumberFormat="1" applyFont="1" applyFill="1" applyBorder="1" applyAlignment="1">
      <alignment horizontal="center" vertical="center" wrapText="1"/>
    </xf>
    <xf numFmtId="3" fontId="10" fillId="12" borderId="6" xfId="0" applyNumberFormat="1" applyFont="1" applyFill="1" applyBorder="1" applyAlignment="1">
      <alignment horizontal="center" vertical="center" wrapText="1"/>
    </xf>
    <xf numFmtId="169" fontId="9" fillId="5" borderId="4" xfId="6" applyNumberFormat="1" applyFont="1" applyFill="1" applyBorder="1" applyAlignment="1">
      <alignment horizontal="center" vertical="center" wrapText="1"/>
    </xf>
    <xf numFmtId="10" fontId="4" fillId="13" borderId="4" xfId="3" applyNumberFormat="1" applyFont="1" applyFill="1" applyBorder="1" applyAlignment="1">
      <alignment horizontal="center" vertical="center"/>
    </xf>
    <xf numFmtId="0" fontId="5" fillId="53" borderId="4" xfId="0" applyFont="1" applyFill="1" applyBorder="1" applyAlignment="1">
      <alignment horizontal="center" vertical="center" wrapText="1"/>
    </xf>
    <xf numFmtId="0" fontId="0" fillId="0" borderId="0" xfId="0" applyAlignment="1">
      <alignment wrapText="1"/>
    </xf>
    <xf numFmtId="0" fontId="0" fillId="12" borderId="0" xfId="0" applyFill="1" applyAlignment="1">
      <alignment horizontal="center"/>
    </xf>
    <xf numFmtId="0" fontId="0" fillId="12" borderId="0" xfId="0" applyFill="1"/>
    <xf numFmtId="0" fontId="0" fillId="12" borderId="0" xfId="0" applyFill="1" applyAlignment="1">
      <alignment wrapText="1"/>
    </xf>
    <xf numFmtId="0" fontId="0" fillId="12" borderId="0" xfId="0" applyFill="1" applyAlignment="1">
      <alignment horizontal="center" vertical="center"/>
    </xf>
    <xf numFmtId="0" fontId="0" fillId="12" borderId="0" xfId="0" applyFill="1" applyAlignment="1">
      <alignment horizontal="center" vertical="center" wrapText="1"/>
    </xf>
    <xf numFmtId="0" fontId="0" fillId="16" borderId="0" xfId="0" applyFill="1"/>
    <xf numFmtId="0" fontId="0" fillId="16" borderId="0" xfId="0" applyFill="1" applyAlignment="1">
      <alignment wrapText="1"/>
    </xf>
    <xf numFmtId="0" fontId="0" fillId="54" borderId="0" xfId="0" applyFill="1"/>
    <xf numFmtId="0" fontId="0" fillId="54" borderId="0" xfId="0" applyFill="1" applyAlignment="1">
      <alignment wrapText="1"/>
    </xf>
    <xf numFmtId="0" fontId="0" fillId="47" borderId="0" xfId="0" applyFill="1"/>
    <xf numFmtId="0" fontId="0" fillId="47" borderId="0" xfId="0" applyFill="1" applyAlignment="1">
      <alignment wrapText="1"/>
    </xf>
    <xf numFmtId="0" fontId="0" fillId="55" borderId="0" xfId="0" applyFill="1" applyAlignment="1">
      <alignment wrapText="1"/>
    </xf>
    <xf numFmtId="3" fontId="10" fillId="42" borderId="9" xfId="0" applyNumberFormat="1" applyFont="1" applyFill="1" applyBorder="1" applyAlignment="1">
      <alignment horizontal="center" vertical="center" wrapText="1"/>
    </xf>
    <xf numFmtId="3" fontId="10" fillId="42" borderId="10" xfId="0" applyNumberFormat="1" applyFont="1" applyFill="1" applyBorder="1" applyAlignment="1">
      <alignment horizontal="center" vertical="center" wrapText="1"/>
    </xf>
    <xf numFmtId="4" fontId="10" fillId="13" borderId="4"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4" fontId="10" fillId="15" borderId="6" xfId="0" applyNumberFormat="1" applyFont="1" applyFill="1" applyBorder="1" applyAlignment="1">
      <alignment horizontal="center" vertical="center" wrapText="1"/>
    </xf>
    <xf numFmtId="4" fontId="10" fillId="11" borderId="3" xfId="0" applyNumberFormat="1" applyFont="1" applyFill="1" applyBorder="1" applyAlignment="1">
      <alignment horizontal="center" vertical="center" wrapText="1"/>
    </xf>
    <xf numFmtId="4" fontId="10" fillId="11" borderId="6" xfId="0" applyNumberFormat="1" applyFont="1" applyFill="1" applyBorder="1" applyAlignment="1">
      <alignment horizontal="center" vertical="center" wrapText="1"/>
    </xf>
    <xf numFmtId="3" fontId="10" fillId="11" borderId="3" xfId="0" applyNumberFormat="1" applyFont="1" applyFill="1" applyBorder="1" applyAlignment="1">
      <alignment horizontal="center" vertical="center" wrapText="1"/>
    </xf>
    <xf numFmtId="3" fontId="10" fillId="11" borderId="6" xfId="0" applyNumberFormat="1" applyFont="1" applyFill="1" applyBorder="1" applyAlignment="1">
      <alignment horizontal="center" vertical="center" wrapText="1"/>
    </xf>
    <xf numFmtId="3" fontId="5" fillId="42" borderId="3" xfId="0" applyNumberFormat="1" applyFont="1" applyFill="1" applyBorder="1" applyAlignment="1">
      <alignment horizontal="center" vertical="center" wrapText="1"/>
    </xf>
    <xf numFmtId="3" fontId="5" fillId="42" borderId="6" xfId="0" applyNumberFormat="1" applyFont="1" applyFill="1" applyBorder="1" applyAlignment="1">
      <alignment horizontal="center" vertical="center" wrapText="1"/>
    </xf>
    <xf numFmtId="0" fontId="5" fillId="9" borderId="3" xfId="0" applyFont="1" applyFill="1" applyBorder="1" applyAlignment="1">
      <alignment horizontal="center" vertical="center"/>
    </xf>
    <xf numFmtId="0" fontId="5" fillId="9" borderId="6" xfId="0" applyFont="1" applyFill="1" applyBorder="1" applyAlignment="1">
      <alignment horizontal="center" vertical="center"/>
    </xf>
    <xf numFmtId="3" fontId="17" fillId="42" borderId="3" xfId="0" applyNumberFormat="1" applyFont="1" applyFill="1" applyBorder="1" applyAlignment="1">
      <alignment horizontal="justify" vertical="center" wrapText="1"/>
    </xf>
    <xf numFmtId="3" fontId="17" fillId="42" borderId="6" xfId="0" applyNumberFormat="1" applyFont="1" applyFill="1" applyBorder="1" applyAlignment="1">
      <alignment horizontal="justify" vertical="center" wrapText="1"/>
    </xf>
    <xf numFmtId="3" fontId="5" fillId="16" borderId="3" xfId="0" applyNumberFormat="1" applyFont="1" applyFill="1" applyBorder="1" applyAlignment="1">
      <alignment horizontal="center" vertical="center" wrapText="1"/>
    </xf>
    <xf numFmtId="0" fontId="0" fillId="0" borderId="6" xfId="0" applyBorder="1" applyAlignment="1">
      <alignment horizontal="center" vertical="center" wrapText="1"/>
    </xf>
    <xf numFmtId="3" fontId="5" fillId="11" borderId="3" xfId="0" applyNumberFormat="1" applyFont="1" applyFill="1" applyBorder="1" applyAlignment="1">
      <alignment horizontal="center" vertical="center" wrapText="1"/>
    </xf>
    <xf numFmtId="3" fontId="5" fillId="11" borderId="6" xfId="0" applyNumberFormat="1"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5" xfId="0" applyFont="1" applyFill="1" applyBorder="1" applyAlignment="1">
      <alignment horizontal="center" vertical="center" wrapText="1"/>
    </xf>
    <xf numFmtId="3" fontId="5" fillId="12" borderId="3" xfId="0" applyNumberFormat="1" applyFont="1" applyFill="1" applyBorder="1" applyAlignment="1">
      <alignment horizontal="center" vertical="center" wrapText="1"/>
    </xf>
    <xf numFmtId="3" fontId="5" fillId="12" borderId="6" xfId="0" applyNumberFormat="1" applyFont="1" applyFill="1" applyBorder="1" applyAlignment="1">
      <alignment horizontal="center" vertical="center" wrapText="1"/>
    </xf>
    <xf numFmtId="168" fontId="5" fillId="11" borderId="3" xfId="0" applyNumberFormat="1" applyFont="1" applyFill="1" applyBorder="1" applyAlignment="1">
      <alignment horizontal="center" vertical="center" wrapText="1"/>
    </xf>
    <xf numFmtId="168" fontId="5" fillId="11" borderId="5" xfId="0" applyNumberFormat="1" applyFont="1" applyFill="1" applyBorder="1" applyAlignment="1">
      <alignment horizontal="center" vertical="center" wrapText="1"/>
    </xf>
    <xf numFmtId="168" fontId="5" fillId="11" borderId="6" xfId="0" applyNumberFormat="1" applyFont="1" applyFill="1" applyBorder="1" applyAlignment="1">
      <alignment horizontal="center" vertical="center" wrapText="1"/>
    </xf>
    <xf numFmtId="0" fontId="5" fillId="19" borderId="3" xfId="0" applyFont="1" applyFill="1" applyBorder="1" applyAlignment="1">
      <alignment horizontal="center" vertical="center" wrapText="1"/>
    </xf>
    <xf numFmtId="0" fontId="5" fillId="19" borderId="6" xfId="0" applyFont="1" applyFill="1" applyBorder="1" applyAlignment="1">
      <alignment horizontal="center" vertical="center" wrapText="1"/>
    </xf>
    <xf numFmtId="167" fontId="5" fillId="11" borderId="3" xfId="6" applyNumberFormat="1" applyFont="1" applyFill="1" applyBorder="1" applyAlignment="1">
      <alignment horizontal="center" vertical="center" wrapText="1"/>
    </xf>
    <xf numFmtId="167" fontId="5" fillId="11" borderId="6" xfId="6" applyNumberFormat="1" applyFont="1" applyFill="1" applyBorder="1" applyAlignment="1">
      <alignment horizontal="center" vertical="center" wrapText="1"/>
    </xf>
    <xf numFmtId="0" fontId="5" fillId="11" borderId="3" xfId="0" applyFont="1" applyFill="1" applyBorder="1" applyAlignment="1">
      <alignment horizontal="center" vertical="center" wrapText="1"/>
    </xf>
    <xf numFmtId="0" fontId="5" fillId="11" borderId="6" xfId="0" applyFont="1" applyFill="1" applyBorder="1" applyAlignment="1">
      <alignment horizontal="center" vertical="center" wrapText="1"/>
    </xf>
    <xf numFmtId="167" fontId="5" fillId="11" borderId="3" xfId="0" applyNumberFormat="1" applyFont="1" applyFill="1" applyBorder="1" applyAlignment="1">
      <alignment horizontal="center" vertical="center" wrapText="1"/>
    </xf>
    <xf numFmtId="167" fontId="5" fillId="11" borderId="5" xfId="0" applyNumberFormat="1" applyFont="1" applyFill="1" applyBorder="1" applyAlignment="1">
      <alignment horizontal="center" vertical="center" wrapText="1"/>
    </xf>
    <xf numFmtId="167" fontId="5" fillId="11" borderId="6" xfId="0" applyNumberFormat="1" applyFont="1" applyFill="1" applyBorder="1" applyAlignment="1">
      <alignment horizontal="center" vertical="center" wrapText="1"/>
    </xf>
    <xf numFmtId="0" fontId="5" fillId="11" borderId="5" xfId="0" applyFont="1" applyFill="1" applyBorder="1" applyAlignment="1">
      <alignment horizontal="center" vertical="center" wrapText="1"/>
    </xf>
    <xf numFmtId="3" fontId="5" fillId="11" borderId="5" xfId="0" applyNumberFormat="1" applyFont="1" applyFill="1" applyBorder="1" applyAlignment="1">
      <alignment horizontal="center" vertical="center" wrapText="1"/>
    </xf>
    <xf numFmtId="168" fontId="9" fillId="5" borderId="3" xfId="0" applyNumberFormat="1" applyFont="1" applyFill="1" applyBorder="1" applyAlignment="1">
      <alignment horizontal="center" vertical="center" wrapText="1"/>
    </xf>
    <xf numFmtId="168" fontId="9" fillId="5" borderId="5" xfId="0" applyNumberFormat="1" applyFont="1" applyFill="1" applyBorder="1" applyAlignment="1">
      <alignment horizontal="center" vertical="center" wrapText="1"/>
    </xf>
    <xf numFmtId="168" fontId="9" fillId="5" borderId="6" xfId="0" applyNumberFormat="1"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168" fontId="5" fillId="10" borderId="6" xfId="0" applyNumberFormat="1" applyFont="1" applyFill="1" applyBorder="1" applyAlignment="1">
      <alignment horizontal="center" vertical="center" wrapText="1"/>
    </xf>
    <xf numFmtId="168" fontId="8" fillId="5" borderId="3" xfId="0" applyNumberFormat="1" applyFont="1" applyFill="1" applyBorder="1" applyAlignment="1">
      <alignment horizontal="center" vertical="center" wrapText="1"/>
    </xf>
    <xf numFmtId="168" fontId="8" fillId="5" borderId="5" xfId="0" applyNumberFormat="1" applyFont="1" applyFill="1" applyBorder="1" applyAlignment="1">
      <alignment horizontal="center" vertical="center" wrapText="1"/>
    </xf>
    <xf numFmtId="168" fontId="8" fillId="5" borderId="6" xfId="0" applyNumberFormat="1" applyFont="1" applyFill="1" applyBorder="1" applyAlignment="1">
      <alignment horizontal="center" vertical="center" wrapText="1"/>
    </xf>
    <xf numFmtId="164" fontId="8" fillId="5" borderId="3" xfId="2" applyFont="1" applyFill="1" applyBorder="1" applyAlignment="1">
      <alignment horizontal="center" vertical="center" wrapText="1"/>
    </xf>
    <xf numFmtId="164" fontId="8" fillId="5" borderId="5" xfId="2" applyFont="1" applyFill="1" applyBorder="1" applyAlignment="1">
      <alignment horizontal="center" vertical="center" wrapText="1"/>
    </xf>
    <xf numFmtId="164" fontId="8" fillId="5" borderId="6" xfId="2" applyFont="1" applyFill="1" applyBorder="1" applyAlignment="1">
      <alignment horizontal="center" vertical="center" wrapText="1"/>
    </xf>
    <xf numFmtId="3" fontId="8" fillId="21" borderId="3" xfId="0" applyNumberFormat="1" applyFont="1" applyFill="1" applyBorder="1" applyAlignment="1">
      <alignment horizontal="center" vertical="center" wrapText="1"/>
    </xf>
    <xf numFmtId="3" fontId="8" fillId="21" borderId="6"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xf>
    <xf numFmtId="3" fontId="8" fillId="5" borderId="6" xfId="0" applyNumberFormat="1" applyFont="1" applyFill="1" applyBorder="1" applyAlignment="1">
      <alignment horizontal="center" vertical="center"/>
    </xf>
    <xf numFmtId="3" fontId="8" fillId="5" borderId="3" xfId="0" applyNumberFormat="1" applyFont="1" applyFill="1" applyBorder="1" applyAlignment="1">
      <alignment horizontal="center" vertical="center" wrapText="1"/>
    </xf>
    <xf numFmtId="3" fontId="8" fillId="5" borderId="6" xfId="0" applyNumberFormat="1" applyFont="1" applyFill="1" applyBorder="1" applyAlignment="1">
      <alignment horizontal="center" vertical="center" wrapText="1"/>
    </xf>
    <xf numFmtId="177" fontId="8" fillId="5" borderId="3" xfId="0" applyNumberFormat="1" applyFont="1" applyFill="1" applyBorder="1" applyAlignment="1">
      <alignment horizontal="center" vertical="center" wrapText="1"/>
    </xf>
    <xf numFmtId="177" fontId="8" fillId="5" borderId="6" xfId="0" applyNumberFormat="1" applyFont="1" applyFill="1" applyBorder="1" applyAlignment="1">
      <alignment horizontal="center" vertical="center" wrapText="1"/>
    </xf>
    <xf numFmtId="172" fontId="9" fillId="5" borderId="3" xfId="2" applyNumberFormat="1" applyFont="1" applyFill="1" applyBorder="1" applyAlignment="1">
      <alignment horizontal="center" vertical="center" wrapText="1"/>
    </xf>
    <xf numFmtId="164" fontId="9" fillId="5" borderId="6" xfId="2" applyFont="1" applyFill="1" applyBorder="1" applyAlignment="1">
      <alignment horizontal="center" vertical="center" wrapText="1"/>
    </xf>
    <xf numFmtId="164" fontId="9" fillId="5" borderId="3" xfId="2" applyFont="1" applyFill="1" applyBorder="1" applyAlignment="1">
      <alignment horizontal="center" vertical="center" wrapText="1"/>
    </xf>
    <xf numFmtId="164" fontId="5" fillId="11" borderId="3" xfId="2" applyFont="1" applyFill="1" applyBorder="1" applyAlignment="1">
      <alignment horizontal="center" vertical="center" wrapText="1"/>
    </xf>
    <xf numFmtId="164" fontId="5" fillId="11" borderId="6" xfId="2" applyFont="1" applyFill="1" applyBorder="1" applyAlignment="1">
      <alignment horizontal="center" vertical="center" wrapText="1"/>
    </xf>
    <xf numFmtId="167" fontId="8" fillId="5" borderId="3" xfId="0" applyNumberFormat="1" applyFont="1" applyFill="1" applyBorder="1" applyAlignment="1">
      <alignment horizontal="center" vertical="center" wrapText="1"/>
    </xf>
    <xf numFmtId="167" fontId="8" fillId="5" borderId="5" xfId="0" applyNumberFormat="1" applyFont="1" applyFill="1" applyBorder="1" applyAlignment="1">
      <alignment horizontal="center" vertical="center" wrapText="1"/>
    </xf>
    <xf numFmtId="167" fontId="8" fillId="5" borderId="6" xfId="0" applyNumberFormat="1" applyFont="1" applyFill="1" applyBorder="1" applyAlignment="1">
      <alignment horizontal="center" vertical="center" wrapText="1"/>
    </xf>
    <xf numFmtId="167" fontId="9" fillId="5" borderId="3" xfId="0" applyNumberFormat="1" applyFont="1" applyFill="1" applyBorder="1" applyAlignment="1">
      <alignment horizontal="center" vertical="center" wrapText="1"/>
    </xf>
    <xf numFmtId="167" fontId="9" fillId="5" borderId="5" xfId="0" applyNumberFormat="1" applyFont="1" applyFill="1" applyBorder="1" applyAlignment="1">
      <alignment horizontal="center" vertical="center" wrapText="1"/>
    </xf>
    <xf numFmtId="167" fontId="9" fillId="5" borderId="6" xfId="0" applyNumberFormat="1" applyFont="1" applyFill="1" applyBorder="1" applyAlignment="1">
      <alignment horizontal="center" vertical="center" wrapText="1"/>
    </xf>
    <xf numFmtId="0" fontId="5" fillId="26" borderId="3" xfId="0" applyFont="1" applyFill="1" applyBorder="1" applyAlignment="1">
      <alignment horizontal="center" vertical="center" wrapText="1"/>
    </xf>
    <xf numFmtId="0" fontId="5" fillId="26" borderId="6" xfId="0" applyFont="1" applyFill="1" applyBorder="1" applyAlignment="1">
      <alignment horizontal="center" vertical="center" wrapText="1"/>
    </xf>
    <xf numFmtId="172" fontId="8" fillId="5" borderId="3" xfId="0" applyNumberFormat="1" applyFont="1" applyFill="1" applyBorder="1" applyAlignment="1">
      <alignment horizontal="center" vertical="center" wrapText="1"/>
    </xf>
    <xf numFmtId="172" fontId="8" fillId="5" borderId="5" xfId="0" applyNumberFormat="1" applyFont="1" applyFill="1" applyBorder="1" applyAlignment="1">
      <alignment horizontal="center" vertical="center" wrapText="1"/>
    </xf>
    <xf numFmtId="172" fontId="8" fillId="5" borderId="6" xfId="0" applyNumberFormat="1" applyFont="1" applyFill="1" applyBorder="1" applyAlignment="1">
      <alignment horizontal="center" vertical="center" wrapText="1"/>
    </xf>
    <xf numFmtId="172" fontId="5" fillId="10" borderId="3" xfId="0" applyNumberFormat="1" applyFont="1" applyFill="1" applyBorder="1" applyAlignment="1">
      <alignment horizontal="center" vertical="center" wrapText="1"/>
    </xf>
    <xf numFmtId="172" fontId="5" fillId="10" borderId="5" xfId="0" applyNumberFormat="1" applyFont="1" applyFill="1" applyBorder="1" applyAlignment="1">
      <alignment horizontal="center" vertical="center" wrapText="1"/>
    </xf>
    <xf numFmtId="172" fontId="5" fillId="10" borderId="6" xfId="0" applyNumberFormat="1" applyFont="1" applyFill="1" applyBorder="1" applyAlignment="1">
      <alignment horizontal="center" vertical="center" wrapText="1"/>
    </xf>
    <xf numFmtId="172" fontId="9" fillId="5" borderId="3" xfId="0" applyNumberFormat="1" applyFont="1" applyFill="1" applyBorder="1" applyAlignment="1">
      <alignment horizontal="center" vertical="center" wrapText="1"/>
    </xf>
    <xf numFmtId="172" fontId="9" fillId="5" borderId="5" xfId="0" applyNumberFormat="1" applyFont="1" applyFill="1" applyBorder="1" applyAlignment="1">
      <alignment horizontal="center" vertical="center" wrapText="1"/>
    </xf>
    <xf numFmtId="172" fontId="9" fillId="5" borderId="6" xfId="0" applyNumberFormat="1" applyFont="1" applyFill="1" applyBorder="1" applyAlignment="1">
      <alignment horizontal="center" vertical="center" wrapText="1"/>
    </xf>
    <xf numFmtId="172" fontId="5" fillId="11" borderId="3" xfId="0" applyNumberFormat="1" applyFont="1" applyFill="1" applyBorder="1" applyAlignment="1">
      <alignment horizontal="center" vertical="center" wrapText="1"/>
    </xf>
    <xf numFmtId="172" fontId="5" fillId="11" borderId="5" xfId="0" applyNumberFormat="1" applyFont="1" applyFill="1" applyBorder="1" applyAlignment="1">
      <alignment horizontal="center" vertical="center" wrapText="1"/>
    </xf>
    <xf numFmtId="172" fontId="5" fillId="11" borderId="6" xfId="0" applyNumberFormat="1" applyFont="1" applyFill="1" applyBorder="1" applyAlignment="1">
      <alignment horizontal="center" vertical="center" wrapText="1"/>
    </xf>
    <xf numFmtId="0" fontId="19" fillId="11" borderId="6" xfId="0" applyFont="1" applyFill="1" applyBorder="1" applyAlignment="1">
      <alignment horizontal="center" vertical="center" wrapText="1"/>
    </xf>
    <xf numFmtId="167" fontId="8" fillId="5" borderId="3" xfId="6" applyNumberFormat="1" applyFont="1" applyFill="1" applyBorder="1" applyAlignment="1">
      <alignment horizontal="center" vertical="center" wrapText="1"/>
    </xf>
    <xf numFmtId="167" fontId="8" fillId="5" borderId="6" xfId="6" applyNumberFormat="1" applyFont="1" applyFill="1" applyBorder="1" applyAlignment="1">
      <alignment horizontal="center" vertical="center" wrapText="1"/>
    </xf>
    <xf numFmtId="168" fontId="8" fillId="5" borderId="3" xfId="6" applyNumberFormat="1" applyFont="1" applyFill="1" applyBorder="1" applyAlignment="1">
      <alignment horizontal="center" vertical="center" wrapText="1"/>
    </xf>
    <xf numFmtId="168" fontId="8" fillId="5" borderId="6" xfId="6" applyNumberFormat="1" applyFont="1" applyFill="1" applyBorder="1" applyAlignment="1">
      <alignment horizontal="center" vertical="center" wrapText="1"/>
    </xf>
    <xf numFmtId="167" fontId="9" fillId="5" borderId="3" xfId="6" applyNumberFormat="1" applyFont="1" applyFill="1" applyBorder="1" applyAlignment="1">
      <alignment horizontal="center" vertical="center" wrapText="1"/>
    </xf>
    <xf numFmtId="167" fontId="9" fillId="5" borderId="6" xfId="6" applyNumberFormat="1" applyFont="1" applyFill="1" applyBorder="1" applyAlignment="1">
      <alignment horizontal="center" vertical="center" wrapText="1"/>
    </xf>
    <xf numFmtId="167" fontId="5" fillId="11" borderId="5" xfId="6" applyNumberFormat="1" applyFont="1" applyFill="1" applyBorder="1" applyAlignment="1">
      <alignment horizontal="center" vertical="center" wrapText="1"/>
    </xf>
    <xf numFmtId="167" fontId="8" fillId="5" borderId="5" xfId="6" applyNumberFormat="1" applyFont="1" applyFill="1" applyBorder="1" applyAlignment="1">
      <alignment horizontal="center" vertical="center" wrapText="1"/>
    </xf>
    <xf numFmtId="168" fontId="8" fillId="5" borderId="5" xfId="6" applyNumberFormat="1" applyFont="1" applyFill="1" applyBorder="1" applyAlignment="1">
      <alignment horizontal="center" vertical="center" wrapText="1"/>
    </xf>
    <xf numFmtId="167" fontId="9" fillId="5" borderId="5" xfId="6" applyNumberFormat="1" applyFont="1" applyFill="1" applyBorder="1" applyAlignment="1">
      <alignment horizontal="center" vertical="center" wrapText="1"/>
    </xf>
    <xf numFmtId="164" fontId="9" fillId="5" borderId="5" xfId="2" applyFont="1" applyFill="1" applyBorder="1" applyAlignment="1">
      <alignment horizontal="center" vertical="center" wrapText="1"/>
    </xf>
    <xf numFmtId="0" fontId="9" fillId="5" borderId="6" xfId="0" applyFont="1" applyFill="1" applyBorder="1" applyAlignment="1">
      <alignment horizontal="center" vertical="center" wrapText="1"/>
    </xf>
    <xf numFmtId="164" fontId="5" fillId="11" borderId="5" xfId="2" applyFont="1" applyFill="1" applyBorder="1" applyAlignment="1">
      <alignment horizontal="center" vertical="center" wrapText="1"/>
    </xf>
    <xf numFmtId="0" fontId="8" fillId="5" borderId="6" xfId="0" applyFont="1" applyFill="1" applyBorder="1" applyAlignment="1">
      <alignment horizontal="center" vertical="center" wrapText="1"/>
    </xf>
    <xf numFmtId="168" fontId="8" fillId="5" borderId="3" xfId="2" applyNumberFormat="1" applyFont="1" applyFill="1" applyBorder="1" applyAlignment="1">
      <alignment horizontal="center" vertical="center" wrapText="1"/>
    </xf>
    <xf numFmtId="168" fontId="8" fillId="5" borderId="5" xfId="2" applyNumberFormat="1" applyFont="1" applyFill="1" applyBorder="1" applyAlignment="1">
      <alignment horizontal="center" vertical="center" wrapText="1"/>
    </xf>
    <xf numFmtId="168" fontId="8" fillId="5" borderId="6" xfId="2" applyNumberFormat="1" applyFont="1" applyFill="1" applyBorder="1" applyAlignment="1">
      <alignment horizontal="center" vertical="center" wrapText="1"/>
    </xf>
    <xf numFmtId="167" fontId="9" fillId="5" borderId="3" xfId="6" applyNumberFormat="1" applyFont="1" applyFill="1" applyBorder="1" applyAlignment="1" applyProtection="1">
      <alignment horizontal="center" vertical="center" wrapText="1"/>
      <protection locked="0"/>
    </xf>
    <xf numFmtId="167" fontId="9" fillId="5" borderId="5" xfId="6" applyNumberFormat="1" applyFont="1" applyFill="1" applyBorder="1" applyAlignment="1" applyProtection="1">
      <alignment horizontal="center" vertical="center" wrapText="1"/>
      <protection locked="0"/>
    </xf>
    <xf numFmtId="167" fontId="9" fillId="5" borderId="6" xfId="6" applyNumberFormat="1" applyFont="1" applyFill="1" applyBorder="1" applyAlignment="1" applyProtection="1">
      <alignment horizontal="center" vertical="center" wrapText="1"/>
      <protection locked="0"/>
    </xf>
    <xf numFmtId="171" fontId="9" fillId="5" borderId="3" xfId="6" applyNumberFormat="1" applyFont="1" applyFill="1" applyBorder="1" applyAlignment="1">
      <alignment horizontal="center" vertical="center" wrapText="1"/>
    </xf>
    <xf numFmtId="171" fontId="9" fillId="5" borderId="5" xfId="6" applyNumberFormat="1" applyFont="1" applyFill="1" applyBorder="1" applyAlignment="1">
      <alignment horizontal="center" vertical="center" wrapText="1"/>
    </xf>
    <xf numFmtId="171" fontId="9" fillId="5" borderId="6" xfId="6" applyNumberFormat="1" applyFont="1" applyFill="1" applyBorder="1" applyAlignment="1">
      <alignment horizontal="center" vertical="center" wrapText="1"/>
    </xf>
    <xf numFmtId="168" fontId="9" fillId="5" borderId="3" xfId="0" applyNumberFormat="1" applyFont="1" applyFill="1" applyBorder="1" applyAlignment="1" applyProtection="1">
      <alignment horizontal="center" vertical="center" wrapText="1"/>
      <protection locked="0"/>
    </xf>
    <xf numFmtId="168" fontId="9" fillId="5" borderId="5" xfId="0" applyNumberFormat="1" applyFont="1" applyFill="1" applyBorder="1" applyAlignment="1" applyProtection="1">
      <alignment horizontal="center" vertical="center" wrapText="1"/>
      <protection locked="0"/>
    </xf>
    <xf numFmtId="168" fontId="9" fillId="5" borderId="6" xfId="0" applyNumberFormat="1" applyFont="1" applyFill="1" applyBorder="1" applyAlignment="1" applyProtection="1">
      <alignment horizontal="center" vertical="center" wrapText="1"/>
      <protection locked="0"/>
    </xf>
    <xf numFmtId="168" fontId="9" fillId="5" borderId="3" xfId="6" applyNumberFormat="1" applyFont="1" applyFill="1" applyBorder="1" applyAlignment="1">
      <alignment horizontal="center" vertical="center" wrapText="1"/>
    </xf>
    <xf numFmtId="168" fontId="9" fillId="5" borderId="6" xfId="6" applyNumberFormat="1" applyFont="1" applyFill="1" applyBorder="1" applyAlignment="1">
      <alignment horizontal="center" vertical="center" wrapText="1"/>
    </xf>
    <xf numFmtId="168" fontId="5" fillId="11" borderId="3" xfId="6" applyNumberFormat="1" applyFont="1" applyFill="1" applyBorder="1" applyAlignment="1">
      <alignment horizontal="center" vertical="center" wrapText="1"/>
    </xf>
    <xf numFmtId="168" fontId="5" fillId="11" borderId="6" xfId="6" applyNumberFormat="1" applyFont="1" applyFill="1" applyBorder="1" applyAlignment="1">
      <alignment horizontal="center" vertical="center" wrapText="1"/>
    </xf>
    <xf numFmtId="0" fontId="5" fillId="10" borderId="3" xfId="0" applyFont="1" applyFill="1" applyBorder="1" applyAlignment="1">
      <alignment horizontal="center" vertical="center"/>
    </xf>
    <xf numFmtId="0" fontId="5" fillId="10" borderId="6" xfId="0" applyFont="1" applyFill="1" applyBorder="1" applyAlignment="1">
      <alignment horizontal="center" vertical="center"/>
    </xf>
    <xf numFmtId="167" fontId="5" fillId="10" borderId="3" xfId="6" applyNumberFormat="1" applyFont="1" applyFill="1" applyBorder="1" applyAlignment="1">
      <alignment horizontal="center" vertical="center" wrapText="1"/>
    </xf>
    <xf numFmtId="167" fontId="5" fillId="10" borderId="6" xfId="6" applyNumberFormat="1" applyFont="1" applyFill="1" applyBorder="1" applyAlignment="1">
      <alignment horizontal="center" vertical="center" wrapText="1"/>
    </xf>
    <xf numFmtId="0" fontId="5" fillId="26" borderId="5"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5" fillId="10" borderId="5" xfId="0" applyFont="1" applyFill="1" applyBorder="1" applyAlignment="1">
      <alignment horizontal="center" vertical="center"/>
    </xf>
    <xf numFmtId="167" fontId="5" fillId="10" borderId="5" xfId="6" applyNumberFormat="1" applyFont="1" applyFill="1" applyBorder="1" applyAlignment="1">
      <alignment horizontal="center" vertical="center" wrapText="1"/>
    </xf>
    <xf numFmtId="0" fontId="0" fillId="0" borderId="0" xfId="0" applyAlignment="1">
      <alignment horizontal="center"/>
    </xf>
    <xf numFmtId="9" fontId="8" fillId="5" borderId="8" xfId="0" applyNumberFormat="1" applyFont="1" applyFill="1" applyBorder="1" applyAlignment="1">
      <alignment horizontal="center" vertical="center" wrapText="1"/>
    </xf>
    <xf numFmtId="9" fontId="10" fillId="11" borderId="11" xfId="0" applyNumberFormat="1" applyFont="1" applyFill="1" applyBorder="1" applyAlignment="1">
      <alignment horizontal="center" vertical="center" wrapText="1"/>
    </xf>
  </cellXfs>
  <cellStyles count="7">
    <cellStyle name="Celda de comprobación" xfId="4" builtinId="23"/>
    <cellStyle name="Hipervínculo" xfId="5" builtinId="8"/>
    <cellStyle name="Millares" xfId="1" builtinId="3"/>
    <cellStyle name="Moneda" xfId="2" builtinId="4"/>
    <cellStyle name="Moneda [0] 2" xfId="6" xr:uid="{334D5C3E-0DAA-4E70-A48B-A848C2D65F63}"/>
    <cellStyle name="Normal" xfId="0" builtinId="0"/>
    <cellStyle name="Porcentaje" xfId="3" builtinId="5"/>
  </cellStyles>
  <dxfs count="0"/>
  <tableStyles count="0" defaultTableStyle="TableStyleMedium2" defaultPivotStyle="PivotStyleLight16"/>
  <colors>
    <mruColors>
      <color rgb="FF7DE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microsoft.com/office/2017/10/relationships/person" Target="persons/perso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48</xdr:col>
      <xdr:colOff>2540000</xdr:colOff>
      <xdr:row>6</xdr:row>
      <xdr:rowOff>463022</xdr:rowOff>
    </xdr:to>
    <xdr:sp macro="" textlink="">
      <xdr:nvSpPr>
        <xdr:cNvPr id="2" name="Rectángulo redondeado 1">
          <a:extLst>
            <a:ext uri="{FF2B5EF4-FFF2-40B4-BE49-F238E27FC236}">
              <a16:creationId xmlns:a16="http://schemas.microsoft.com/office/drawing/2014/main" id="{51F554F3-48C3-4E53-B750-5A7FBE13E6A7}"/>
            </a:ext>
          </a:extLst>
        </xdr:cNvPr>
        <xdr:cNvSpPr/>
      </xdr:nvSpPr>
      <xdr:spPr>
        <a:xfrm>
          <a:off x="0" y="0"/>
          <a:ext cx="114119660" cy="1270742"/>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0</xdr:colOff>
      <xdr:row>0</xdr:row>
      <xdr:rowOff>0</xdr:rowOff>
    </xdr:from>
    <xdr:to>
      <xdr:col>0</xdr:col>
      <xdr:colOff>1266020</xdr:colOff>
      <xdr:row>6</xdr:row>
      <xdr:rowOff>406577</xdr:rowOff>
    </xdr:to>
    <xdr:pic>
      <xdr:nvPicPr>
        <xdr:cNvPr id="3" name="Imagen 2" descr="Logotipo, nombre de la empresa&#10;&#10;Descripción generada automáticamente">
          <a:extLst>
            <a:ext uri="{FF2B5EF4-FFF2-40B4-BE49-F238E27FC236}">
              <a16:creationId xmlns:a16="http://schemas.microsoft.com/office/drawing/2014/main" id="{1DCC0EB4-1FA1-4340-B9E7-B51EF935911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1266020" cy="1214297"/>
        </a:xfrm>
        <a:prstGeom prst="rect">
          <a:avLst/>
        </a:prstGeom>
      </xdr:spPr>
    </xdr:pic>
    <xdr:clientData/>
  </xdr:twoCellAnchor>
  <xdr:twoCellAnchor>
    <xdr:from>
      <xdr:col>48</xdr:col>
      <xdr:colOff>1009650</xdr:colOff>
      <xdr:row>0</xdr:row>
      <xdr:rowOff>0</xdr:rowOff>
    </xdr:from>
    <xdr:to>
      <xdr:col>48</xdr:col>
      <xdr:colOff>2275670</xdr:colOff>
      <xdr:row>6</xdr:row>
      <xdr:rowOff>406577</xdr:rowOff>
    </xdr:to>
    <xdr:pic>
      <xdr:nvPicPr>
        <xdr:cNvPr id="4" name="Imagen 3" descr="Logotipo, nombre de la empresa&#10;&#10;Descripción generada automáticamente">
          <a:extLst>
            <a:ext uri="{FF2B5EF4-FFF2-40B4-BE49-F238E27FC236}">
              <a16:creationId xmlns:a16="http://schemas.microsoft.com/office/drawing/2014/main" id="{126EFDB9-E07A-43DA-BA2A-AF8C6345465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12589310" y="0"/>
          <a:ext cx="1266020" cy="1214297"/>
        </a:xfrm>
        <a:prstGeom prst="rect">
          <a:avLst/>
        </a:prstGeom>
      </xdr:spPr>
    </xdr:pic>
    <xdr:clientData/>
  </xdr:twoCellAnchor>
  <xdr:twoCellAnchor>
    <xdr:from>
      <xdr:col>16</xdr:col>
      <xdr:colOff>2508250</xdr:colOff>
      <xdr:row>0</xdr:row>
      <xdr:rowOff>254000</xdr:rowOff>
    </xdr:from>
    <xdr:to>
      <xdr:col>26</xdr:col>
      <xdr:colOff>857250</xdr:colOff>
      <xdr:row>6</xdr:row>
      <xdr:rowOff>349250</xdr:rowOff>
    </xdr:to>
    <xdr:sp macro="" textlink="">
      <xdr:nvSpPr>
        <xdr:cNvPr id="5" name="CuadroTexto 4">
          <a:extLst>
            <a:ext uri="{FF2B5EF4-FFF2-40B4-BE49-F238E27FC236}">
              <a16:creationId xmlns:a16="http://schemas.microsoft.com/office/drawing/2014/main" id="{DEA9EDAB-2D21-409E-BE6D-0B51E9D8B0ED}"/>
            </a:ext>
          </a:extLst>
        </xdr:cNvPr>
        <xdr:cNvSpPr txBox="1"/>
      </xdr:nvSpPr>
      <xdr:spPr>
        <a:xfrm>
          <a:off x="41598850" y="254000"/>
          <a:ext cx="22725380" cy="902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3200" b="1"/>
            <a:t>PLAN  ESTRATÉGICO INSTITUCIONAL_PEI</a:t>
          </a:r>
          <a:r>
            <a:rPr lang="es-CO" sz="3200" b="1" baseline="0"/>
            <a:t> 3T</a:t>
          </a:r>
          <a:endParaRPr lang="es-CO" sz="32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2540</xdr:colOff>
      <xdr:row>0</xdr:row>
      <xdr:rowOff>180974</xdr:rowOff>
    </xdr:to>
    <xdr:pic>
      <xdr:nvPicPr>
        <xdr:cNvPr id="2" name="Imagen 1" descr="Logotipo, nombre de la empresa&#10;&#10;Descripción generada automáticamente">
          <a:extLst>
            <a:ext uri="{FF2B5EF4-FFF2-40B4-BE49-F238E27FC236}">
              <a16:creationId xmlns:a16="http://schemas.microsoft.com/office/drawing/2014/main" id="{735440EC-DBE9-4663-A94A-E7FE1D7E916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40" cy="180974"/>
        </a:xfrm>
        <a:prstGeom prst="rect">
          <a:avLst/>
        </a:prstGeom>
      </xdr:spPr>
    </xdr:pic>
    <xdr:clientData/>
  </xdr:twoCellAnchor>
  <xdr:twoCellAnchor editAs="oneCell">
    <xdr:from>
      <xdr:col>0</xdr:col>
      <xdr:colOff>0</xdr:colOff>
      <xdr:row>1</xdr:row>
      <xdr:rowOff>0</xdr:rowOff>
    </xdr:from>
    <xdr:to>
      <xdr:col>0</xdr:col>
      <xdr:colOff>2540</xdr:colOff>
      <xdr:row>1</xdr:row>
      <xdr:rowOff>523874</xdr:rowOff>
    </xdr:to>
    <xdr:pic>
      <xdr:nvPicPr>
        <xdr:cNvPr id="3" name="Imagen 2" descr="Logotipo, nombre de la empresa&#10;&#10;Descripción generada automáticamente">
          <a:extLst>
            <a:ext uri="{FF2B5EF4-FFF2-40B4-BE49-F238E27FC236}">
              <a16:creationId xmlns:a16="http://schemas.microsoft.com/office/drawing/2014/main" id="{4A68150A-BC96-4557-80B7-0B83F0C7534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807720"/>
          <a:ext cx="2540" cy="523874"/>
        </a:xfrm>
        <a:prstGeom prst="rect">
          <a:avLst/>
        </a:prstGeom>
      </xdr:spPr>
    </xdr:pic>
    <xdr:clientData/>
  </xdr:twoCellAnchor>
  <xdr:twoCellAnchor editAs="oneCell">
    <xdr:from>
      <xdr:col>0</xdr:col>
      <xdr:colOff>12192000</xdr:colOff>
      <xdr:row>0</xdr:row>
      <xdr:rowOff>0</xdr:rowOff>
    </xdr:from>
    <xdr:to>
      <xdr:col>0</xdr:col>
      <xdr:colOff>13063220</xdr:colOff>
      <xdr:row>0</xdr:row>
      <xdr:rowOff>746760</xdr:rowOff>
    </xdr:to>
    <xdr:pic>
      <xdr:nvPicPr>
        <xdr:cNvPr id="4" name="Imagen 3" descr="Logotipo, nombre de la empresa&#10;&#10;Descripción generada automáticamente">
          <a:extLst>
            <a:ext uri="{FF2B5EF4-FFF2-40B4-BE49-F238E27FC236}">
              <a16:creationId xmlns:a16="http://schemas.microsoft.com/office/drawing/2014/main" id="{918E9EC4-D47A-4936-94D2-C23712E4124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192000" y="0"/>
          <a:ext cx="871220" cy="746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12832080</xdr:colOff>
      <xdr:row>0</xdr:row>
      <xdr:rowOff>0</xdr:rowOff>
    </xdr:from>
    <xdr:to>
      <xdr:col>0</xdr:col>
      <xdr:colOff>13703300</xdr:colOff>
      <xdr:row>2</xdr:row>
      <xdr:rowOff>381000</xdr:rowOff>
    </xdr:to>
    <xdr:pic>
      <xdr:nvPicPr>
        <xdr:cNvPr id="2" name="Imagen 1" descr="Logotipo, nombre de la empresa&#10;&#10;Descripción generada automáticamente">
          <a:extLst>
            <a:ext uri="{FF2B5EF4-FFF2-40B4-BE49-F238E27FC236}">
              <a16:creationId xmlns:a16="http://schemas.microsoft.com/office/drawing/2014/main" id="{45258317-201F-4D3C-ADAF-14CE1AC4987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832080" y="0"/>
          <a:ext cx="871220" cy="746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_aFUvTnrE2_n7Pz0PKG8MDJH9Wu5I9FoSjm4sD3fxKI696FCQojQL0gyWCtLiET" itemId="015B3YFUQPEB6AWYVP2VFIUEYHZAGL72WL">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row r="27">
          <cell r="M27">
            <v>61967599192</v>
          </cell>
        </row>
        <row r="31">
          <cell r="M31">
            <v>22151528945</v>
          </cell>
        </row>
        <row r="33">
          <cell r="M33">
            <v>223960000</v>
          </cell>
        </row>
        <row r="34">
          <cell r="M34">
            <v>12189749183</v>
          </cell>
        </row>
        <row r="36">
          <cell r="M36">
            <v>9582823268</v>
          </cell>
        </row>
        <row r="39">
          <cell r="M39">
            <v>9941096360</v>
          </cell>
        </row>
      </sheetData>
      <sheetData sheetId="10"/>
      <sheetData sheetId="11"/>
      <sheetData sheetId="12"/>
      <sheetData sheetId="13"/>
      <sheetData sheetId="14"/>
      <sheetData sheetId="15">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persons/person.xml><?xml version="1.0" encoding="utf-8"?>
<personList xmlns="http://schemas.microsoft.com/office/spreadsheetml/2018/threadedcomments" xmlns:x="http://schemas.openxmlformats.org/spreadsheetml/2006/main">
  <person displayName="carolina monroy" id="{95646434-D3C7-403B-9426-8BD90EB5DF5E}" userId="958bd3b3218e229f" providerId="Windows Live"/>
  <person displayName="Ruth Carolina Monroy Cely" id="{B4754E1D-3A38-41A4-B7BA-96B4306E3780}" userId="S::rmonroy@mintic.gov.co::a6338a95-63f7-42fa-b168-1c141b5745cb" providerId="AD"/>
  <person displayName="Ana Cristina Bonilla Leyton" id="{5693572B-EDA6-47B9-BD85-0DCC5D2F9AE8}" userId="S::acbonilla@mintic.gov.co::24e0685a-c2f7-4b56-a7bb-b08c55b37560"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8" dT="2024-03-12T13:56:54.24" personId="{B4754E1D-3A38-41A4-B7BA-96B4306E3780}" id="{1003D0AF-3AB5-4EF2-82F7-E29B69801D18}">
    <text xml:space="preserve">registrar la misma informacion que se tiene en la HV del indicador 2024_incluir que deba ser tenida en cuenta acerca del indicador Incluyendo comentarios que se consideren pertinentes para la conceptualización y comprensión del indicador, responder a la pregunta de ¿Por qué es importante medirlo?
</text>
  </threadedComment>
  <threadedComment ref="X8" dT="2024-03-12T13:57:43.10" personId="{B4754E1D-3A38-41A4-B7BA-96B4306E3780}" id="{F5C4D6F6-9311-4FBF-8741-2F6C354E6688}">
    <text>Registrar la misma informacion de la HV del indicador 2024_Describir la expresión algebraica con la cual se calcula el resultado del indicador.</text>
  </threadedComment>
  <threadedComment ref="AE8" dT="2024-03-12T16:41:56.53" personId="{B4754E1D-3A38-41A4-B7BA-96B4306E3780}" id="{1EE3258D-438A-4051-B35D-E205D76C64FB}">
    <text>REGISTRAR EL AVANCE DEL INDICADOR BIEN SEA DE MANERA PORCENTUAL O NUMERICA DEPENDIENDO DEL TIPO DE INDICADOR PARA LO CORRESPONDIENTE AL TRIMESTRE</text>
  </threadedComment>
  <threadedComment ref="AF8" dT="2023-12-16T17:22:14.91" personId="{95646434-D3C7-403B-9426-8BD90EB5DF5E}" id="{A5793230-538C-4C30-B958-DC86A4AB712A}">
    <text>informativa</text>
  </threadedComment>
  <threadedComment ref="AG8" dT="2024-03-12T16:42:07.51" personId="{B4754E1D-3A38-41A4-B7BA-96B4306E3780}" id="{60B29E83-9907-4F53-9574-4DCE3FD0AEDD}">
    <text>REGISTRAR EL AVANCE DEL INDICADOR BIEN SEA DE MANERA PORCENTUAL O NUMERICA DEPENDIENDO DEL TIPO DE INDICADOR PARA LO CORRESPONDIENTE AL TRIMESTRE</text>
  </threadedComment>
  <threadedComment ref="AH8" dT="2024-03-12T16:42:15.09" personId="{B4754E1D-3A38-41A4-B7BA-96B4306E3780}" id="{5D4CC263-CC98-4F19-8041-4F7B1EA4A5EF}">
    <text>REGISTRAR EL AVANCE DEL INDICADOR BIEN SEA DE MANERA PORCENTUAL O NUMERICA DEPENDIENDO DEL TIPO DE INDICADOR PARA LO CORRESPONDIENTE AL TRIMESTRE</text>
  </threadedComment>
  <threadedComment ref="AI8" dT="2024-03-12T16:42:30.84" personId="{B4754E1D-3A38-41A4-B7BA-96B4306E3780}" id="{82F8EECC-1ADD-4533-8B80-B2FDB9845B98}">
    <text>ESTA COLUMNA ESTA FORMULADA NO TOCARLA</text>
  </threadedComment>
  <threadedComment ref="AO8" dT="2023-12-16T17:05:13.38" personId="{B4754E1D-3A38-41A4-B7BA-96B4306E3780}" id="{E01080F7-3D32-495A-BB9E-DE1CFD59A441}">
    <text>REGISTRAR LA DESCRIPCION CUALITATIVA DE LAS ACCIONES Y ACTIVIDADES REALIZADAS DURANTE EL TRIMESTRE</text>
  </threadedComment>
  <threadedComment ref="AP8" dT="2023-12-16T17:04:44.38" personId="{B4754E1D-3A38-41A4-B7BA-96B4306E3780}" id="{7AFB22A5-409C-4C4D-BD25-A658F7B6BBCC}">
    <text>EXPLICAR Y JUSTIFICAR EL RETRASO, ASIMSMO INDICAR SI LA META LOGRARA CUMPLIRSE EN 2023 Y DE NO SER ASI QUE ACCIONES SE TOMARAN</text>
  </threadedComment>
  <threadedComment ref="AQ8" dT="2023-12-16T17:05:13.38" personId="{B4754E1D-3A38-41A4-B7BA-96B4306E3780}" id="{9CD1E260-7F88-47CD-B55A-B92C3F9EB02E}">
    <text>REGISTRAR LA DESCRIPCION CUALITATIVA DE LAS ACCIONES Y ACTIVIDADES REALIZADAS DURANTE EL TRIMESTRE</text>
  </threadedComment>
  <threadedComment ref="AR8" dT="2023-12-16T17:04:44.38" personId="{B4754E1D-3A38-41A4-B7BA-96B4306E3780}" id="{402D1E52-D929-46E1-8578-CCD50643FAAF}">
    <text>EXPLICAR Y JUSTIFICAR EL RETRASO, ASIMSMO INDICAR SI LA META LOGRARA CUMPLIRSE EN 2023 Y DE NO SER ASI QUE ACCIONES SE TOMARAN</text>
  </threadedComment>
  <threadedComment ref="AS8" dT="2023-12-16T17:05:13.38" personId="{B4754E1D-3A38-41A4-B7BA-96B4306E3780}" id="{F828340B-3CEA-41FE-B3FB-A482C1500B44}">
    <text>REGISTRAR LA DESCRIPCION CUALITATIVA DE LAS ACCIONES Y ACTIVIDADES REALIZADAS DURANTE EL TRIMESTRE Y EL TOTAL DEL AVANCE ACUMULADO 2024</text>
  </threadedComment>
  <threadedComment ref="AT8" dT="2024-12-27T16:28:37.71" personId="{B4754E1D-3A38-41A4-B7BA-96B4306E3780}" id="{907ED72D-E732-4D64-8F41-DD8362772DB1}">
    <text>DE NO CUMPLIRSE LA META EN 2024 Y REQUERIR PROGRAMACION 2025 CON REZAGO JUSTIFICAR LA RAZON</text>
  </threadedComment>
  <threadedComment ref="AE15" dT="2025-07-09T22:06:42.28" personId="{5693572B-EDA6-47B9-BD85-0DCC5D2F9AE8}" id="{404674EB-AADC-4B6E-81BF-76F41F51FEDB}">
    <text>Indicador 230102701 - Conexiones a Internet Fijo</text>
  </threadedComment>
  <threadedComment ref="AG15" dT="2025-10-15T14:39:43.56" personId="{5693572B-EDA6-47B9-BD85-0DCC5D2F9AE8}" id="{AA815335-20BE-41B1-AE39-98C3AF6E7D29}">
    <text>230102700 - Conexiones a Internet Fijo y/o móvil. Al corte de septiembre 180.158</text>
  </threadedComment>
  <threadedComment ref="AI15" dT="2024-07-18T20:50:28.99" personId="{B4754E1D-3A38-41A4-B7BA-96B4306E3780}" id="{207193DC-7D8F-4212-8AD3-747E40BA4618}">
    <text>REVISANDO CONTRA PIIP EL AVANCE A CORTE JUNIO ESTA EN 54726 REVISAR Y/O JUSTIFICAR EL POR QUE DE LAS DIFERENCIAS EN LOS DOS REPORTES</text>
  </threadedComment>
  <threadedComment ref="AD19" dT="2025-04-19T21:59:52.88" personId="{B4754E1D-3A38-41A4-B7BA-96B4306E3780}" id="{E2D7D266-439C-472A-B6B2-8A64DB909FEA}">
    <text>TIENE UN REZAGO DE 2024, SE DEBE REPORTAR</text>
  </threadedComment>
  <threadedComment ref="AM19" dT="2024-04-18T16:40:41.94" personId="{B4754E1D-3A38-41A4-B7BA-96B4306E3780}" id="{06920755-397B-4B9D-AAD1-F73B18EBE318}">
    <text>Se sugiere reportar el estado del convenio, si esta en estructuracion, etc...</text>
  </threadedComment>
  <threadedComment ref="AN19" dT="2024-04-18T16:40:41.94" personId="{B4754E1D-3A38-41A4-B7BA-96B4306E3780}" id="{876AD3F3-B850-4CC9-8D05-2BFD1A873CEF}">
    <text>Se sugiere reportar el estado del convenio, si esta en estructuracion, etc...</text>
  </threadedComment>
  <threadedComment ref="L23" dT="2024-01-23T19:46:16.12" personId="{95646434-D3C7-403B-9426-8BD90EB5DF5E}" id="{8017165F-FA44-460E-9EF5-819B5C4E6A7B}">
    <text>Se solicito al area soporte de la modificacion pptal y la inclusion de los dos propyectos de inversion</text>
  </threadedComment>
  <threadedComment ref="M23" dT="2024-01-23T19:46:16.12" personId="{95646434-D3C7-403B-9426-8BD90EB5DF5E}" id="{564F674E-AB27-4760-826D-442E81623405}">
    <text>Se solicito al area soporte de la modificacion pptal y la inclusion de los dos propyectos de inversion</text>
  </threadedComment>
  <threadedComment ref="D27" dT="2023-07-14T14:28:55.22" personId="{B4754E1D-3A38-41A4-B7BA-96B4306E3780}" id="{7160CA1B-519A-42B9-BA30-27DEB0E8A42A}">
    <text xml:space="preserve">Reiterear como va a ser la articulacion </text>
  </threadedComment>
  <threadedComment ref="R27" dT="2024-01-23T19:57:26.77" personId="{95646434-D3C7-403B-9426-8BD90EB5DF5E}" id="{132BC2BE-3923-4F3E-87CC-A5A209E8F460}">
    <text>Se modifica el nombre del producto con el fin de completitud en el mismo</text>
  </threadedComment>
  <threadedComment ref="Z27" dT="2024-01-23T19:55:31.61" personId="{95646434-D3C7-403B-9426-8BD90EB5DF5E}" id="{B6D53C75-B52C-4C38-BD8A-4E1C6E9C2FDE}">
    <text>Rezago en ejecucion meta 2024</text>
  </threadedComment>
  <threadedComment ref="L29" dT="2024-01-23T20:01:05.59" personId="{95646434-D3C7-403B-9426-8BD90EB5DF5E}" id="{40573B12-BADC-4088-A810-717A7C308259}">
    <text>Pendiente memorando con solicitudes 2024</text>
  </threadedComment>
  <threadedComment ref="M29" dT="2024-01-23T20:01:05.59" personId="{95646434-D3C7-403B-9426-8BD90EB5DF5E}" id="{E32D9899-C46E-4620-BECE-52DAE0F36537}">
    <text>Pendiente memorando con solicitudes 2024</text>
  </threadedComment>
  <threadedComment ref="AC31" dT="2025-03-06T13:42:57.02" personId="{B4754E1D-3A38-41A4-B7BA-96B4306E3780}" id="{089B5EB2-B90C-48BE-95DF-59A43FB7C071}">
    <text>Se ajusta con solicitud de memo 252035399 el dia 06/03/2025</text>
  </threadedComment>
  <threadedComment ref="AC32" dT="2025-03-06T13:44:49.42" personId="{B4754E1D-3A38-41A4-B7BA-96B4306E3780}" id="{2DA24978-9AA8-4C6B-81CE-2B36327C4EA7}">
    <text>Se ajusta con solicitud de memo 252035399 el dia 06/03/2025</text>
  </threadedComment>
  <threadedComment ref="AC34" dT="2025-03-06T13:46:36.12" personId="{B4754E1D-3A38-41A4-B7BA-96B4306E3780}" id="{E22FB506-4ED2-4400-AF02-8440DAE40576}">
    <text>Se ajusta con solicitud de memo 252035399 el dia 06/03/2025</text>
  </threadedComment>
  <threadedComment ref="M44" dT="2024-01-23T19:54:48.68" personId="{95646434-D3C7-403B-9426-8BD90EB5DF5E}" id="{28D40222-B00A-486F-9B72-B70CBC16211D}">
    <text xml:space="preserve">Area debe enviar validacion ene memorando de las modificaciones
</text>
  </threadedComment>
  <threadedComment ref="N44" dT="2024-01-23T19:54:48.68" personId="{95646434-D3C7-403B-9426-8BD90EB5DF5E}" id="{0A50A3B9-FE97-4C99-AB8C-5197DAED448C}">
    <text xml:space="preserve">Area debe enviar validacion ene memorando de las modificaciones
</text>
  </threadedComment>
  <threadedComment ref="AA58" dT="2024-07-17T20:06:31.70" personId="{B4754E1D-3A38-41A4-B7BA-96B4306E3780}" id="{76C0192C-F8E4-4A5C-96FF-678FA9A39464}">
    <text>Por temas de calidad en el indicador se ajusta la medicion del indicador a porcentaje</text>
  </threadedComment>
  <threadedComment ref="AD59" dT="2024-04-15T20:54:13.07" personId="{B4754E1D-3A38-41A4-B7BA-96B4306E3780}" id="{22220B6E-A5D5-4673-86D7-96A8A15E70E7}">
    <text>AL SER ESTOCK DEB ESTAR EL AVANCE EN EL 100%, ES DECIR EL PORCENTAJE cuentas por cobrar gestionadas conforme a la nómina recibida por FOPEP DURANTE EL PERIODO SIMPRE DEBE SER 100, AL GESTIONARLOS EN SU TOTALIDAD</text>
  </threadedComment>
  <threadedComment ref="J61" dT="2023-10-17T21:13:59.56" personId="{B4754E1D-3A38-41A4-B7BA-96B4306E3780}" id="{3C050A2B-F7AF-41C8-92F0-4A818DD0F1BD}">
    <text>Enviar correo diciendoles q por favor solicitenticket en ASPA</text>
  </threadedComment>
  <threadedComment ref="AD76" dT="2024-04-15T21:18:33.33" personId="{B4754E1D-3A38-41A4-B7BA-96B4306E3780}" id="{09136506-A407-430C-BEA6-F2352E1C6E1A}">
    <text>En ASPA aparece registrado 0,50 siendo el próximo reporte de los otro 0,50 en junio, entendiéndose que el reporte de esa primera alianza se daría en su totalidad para el segundo trimestre de 2024, revisar y de ser necesario ajustar</text>
  </threadedComment>
  <threadedComment ref="AE76" dT="2024-04-15T21:18:33.33" personId="{B4754E1D-3A38-41A4-B7BA-96B4306E3780}" id="{E0DE9C12-A7DA-4F9E-A7FB-BB15C2474E52}">
    <text>En ASPA aparece registrado 0,50 siendo el próximo reporte de los otro 0,50 en junio, entendiéndose que el reporte de esa primera alianza se daría en su totalidad para el segundo trimestre de 2024, revisar y de ser necesario ajustar</text>
  </threadedComment>
  <threadedComment ref="AG76" dT="2024-04-15T21:18:33.33" personId="{B4754E1D-3A38-41A4-B7BA-96B4306E3780}" id="{A9D95D2F-BD9F-47E7-9AF4-4FAF3CCF7FC4}">
    <text>En ASPA aparece registrado 0,50 siendo el próximo reporte de los otro 0,50 en junio, entendiéndose que el reporte de esa primera alianza se daría en su totalidad para el segundo trimestre de 2024, revisar y de ser necesario ajustar</text>
  </threadedComment>
  <threadedComment ref="AA77" dT="2024-04-15T13:48:58.58" personId="{B4754E1D-3A38-41A4-B7BA-96B4306E3780}" id="{AF6FF709-307E-47D5-AFE2-026E2AF1F792}">
    <text>revisarlo</text>
  </threadedComment>
  <threadedComment ref="AU78" dT="2024-03-12T16:46:05.09" personId="{B4754E1D-3A38-41A4-B7BA-96B4306E3780}" id="{9F1BCF36-116C-4BA6-A838-5B163CB513AB}">
    <text>INFORMACION TOMADA PLANTILLA DE PLANEACION ESTRATEGICA 2023</text>
  </threadedComment>
  <threadedComment ref="AU79" dT="2024-03-12T16:46:05.09" personId="{B4754E1D-3A38-41A4-B7BA-96B4306E3780}" id="{37DBD496-FCB0-4C83-8948-B772B773827C}">
    <text>INFORMACION TOMADA PLANTILLA DE PLANEACION ESTRATEGICA 2023</text>
  </threadedComment>
  <threadedComment ref="AU80" dT="2024-03-12T16:46:05.09" personId="{B4754E1D-3A38-41A4-B7BA-96B4306E3780}" id="{42058549-5037-49E1-B529-500997EBA14C}">
    <text>INFORMACION TOMADA PLANTILLA DE PLANEACION ESTRATEGICA 2023</text>
  </threadedComment>
  <threadedComment ref="AU81" dT="2024-03-12T16:46:05.09" personId="{B4754E1D-3A38-41A4-B7BA-96B4306E3780}" id="{0CB7A93D-F332-4414-B659-95C4B99F9BE6}">
    <text>INFORMACION TOMADA PLANTILLA DE PLANEACION ESTRATEGICA 2023</text>
  </threadedComment>
  <threadedComment ref="AU83" dT="2024-03-12T16:45:56.21" personId="{B4754E1D-3A38-41A4-B7BA-96B4306E3780}" id="{0A59AA3E-3AF4-4968-9080-0F848ECC58EC}">
    <text>INFORMACION TOMADA PLANTILLA DE PLANEACION ESTRATEGICA 2023</text>
  </threadedComment>
  <threadedComment ref="AI89" dT="2024-04-08T15:55:23.98" personId="{B4754E1D-3A38-41A4-B7BA-96B4306E3780}" id="{46C7B7CF-312C-4713-BBF0-615237EDECE2}">
    <text>Revisar con el area ya q es stock deberia ser 25% al no tener retraso</text>
  </threadedComment>
  <threadedComment ref="AA97" dT="2024-03-12T17:14:04.53" personId="{B4754E1D-3A38-41A4-B7BA-96B4306E3780}" id="{CD5999FF-1EEF-42EC-89A5-9D72CB5DDD25}">
    <text>NO TIENE PROGRAMACION 2024</text>
  </threadedComment>
  <threadedComment ref="S98" dT="2024-01-29T13:40:32.47" personId="{95646434-D3C7-403B-9426-8BD90EB5DF5E}" id="{5708CD57-6C3E-4DC6-8E6F-C8A6B1C341B0}">
    <text>Pendiente memorando oficializacionn inclusion indicador</text>
  </threadedComment>
  <threadedComment ref="AE100" dT="2025-10-29T17:18:53.84" personId="{B4754E1D-3A38-41A4-B7BA-96B4306E3780}" id="{FC425EA2-9432-41CB-9103-E66C7DE1AA00}">
    <text>Se ajusta a 14,8 teniendo en cuenta el reporte de clarity ya que por error el area reporto en 2t un valor fiferente, se ajusta en estav publicacion</text>
  </threadedComment>
</ThreadedComments>
</file>

<file path=xl/worksheets/_rels/sheet1.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mintic-my.sharepoint.com/personal/jsoto_mintic_gov_co/Carolina/AppData/:f:/r/personal/jtorresm_mintic_gov_co/Documents/Documentos/2025/CLARITY/INFORMES%3fcsf=1&amp;web=1&amp;e=6scfek" TargetMode="External"/><Relationship Id="rId7" Type="http://schemas.openxmlformats.org/officeDocument/2006/relationships/comments" Target="../comments1.xml"/><Relationship Id="rId2" Type="http://schemas.openxmlformats.org/officeDocument/2006/relationships/hyperlink" Target="../../Carolina/AppData/:f:/r/personal/jtorresm_mintic_gov_co/Documents/Documentos/2025/CLARITY/INFORMES%3fcsf=1&amp;web=1&amp;e=6scfek" TargetMode="External"/><Relationship Id="rId1" Type="http://schemas.openxmlformats.org/officeDocument/2006/relationships/hyperlink" Target="../../SEGUIMIENTO%203T/AppData/Local/Microsoft/Windows/INetCache/Content.Outlook/AppData/:f:/r/personal/jtorresm_mintic_gov_co/Documents/Documentos/2025/CLARITY/INFORMES?csf=1&amp;web=1&amp;e=6scfek"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226B1-C376-4A9A-8201-B6E8B4636C74}">
  <sheetPr>
    <tabColor theme="8" tint="0.79998168889431442"/>
  </sheetPr>
  <dimension ref="A1:AY100"/>
  <sheetViews>
    <sheetView tabSelected="1" zoomScale="47" zoomScaleNormal="47" zoomScaleSheetLayoutView="68" workbookViewId="0">
      <pane ySplit="8" topLeftCell="A9" activePane="bottomLeft" state="frozen"/>
      <selection activeCell="V73" sqref="V73"/>
      <selection pane="bottomLeft" activeCell="A9" sqref="A9:A12"/>
    </sheetView>
  </sheetViews>
  <sheetFormatPr baseColWidth="10" defaultColWidth="38" defaultRowHeight="20" outlineLevelCol="1" x14ac:dyDescent="0.35"/>
  <cols>
    <col min="1" max="5" width="38" style="1"/>
    <col min="6" max="15" width="38" style="1" customWidth="1"/>
    <col min="16" max="16" width="38" style="1" hidden="1" customWidth="1"/>
    <col min="17" max="18" width="38" style="1" customWidth="1"/>
    <col min="19" max="19" width="51.453125" style="1" customWidth="1"/>
    <col min="20" max="21" width="38" style="1" customWidth="1"/>
    <col min="22" max="22" width="38" style="1" hidden="1" customWidth="1"/>
    <col min="23" max="31" width="38" style="1" customWidth="1"/>
    <col min="32" max="32" width="38" style="1" hidden="1" customWidth="1"/>
    <col min="33" max="33" width="38" style="1" customWidth="1"/>
    <col min="34" max="34" width="38" style="1" hidden="1" customWidth="1"/>
    <col min="35" max="35" width="38" style="1" customWidth="1"/>
    <col min="36" max="37" width="38" style="1" hidden="1" customWidth="1"/>
    <col min="38" max="38" width="38" style="1" hidden="1" customWidth="1" outlineLevel="1"/>
    <col min="39" max="39" width="83.90625" style="1" customWidth="1" outlineLevel="1"/>
    <col min="40" max="42" width="55" style="1" customWidth="1" outlineLevel="1"/>
    <col min="43" max="44" width="55.36328125" style="1" customWidth="1" outlineLevel="1"/>
    <col min="45" max="46" width="55" style="1" hidden="1" customWidth="1" outlineLevel="1"/>
    <col min="47" max="47" width="38" style="1" customWidth="1" outlineLevel="1"/>
    <col min="48" max="48" width="38" style="1" customWidth="1"/>
    <col min="49" max="49" width="38" style="1" customWidth="1" outlineLevel="1"/>
    <col min="50" max="50" width="38" style="1" hidden="1" customWidth="1" outlineLevel="1"/>
    <col min="51" max="51" width="38" style="4" hidden="1" customWidth="1"/>
    <col min="52" max="16384" width="38" style="1"/>
  </cols>
  <sheetData>
    <row r="1" spans="1:51" ht="22.25" customHeight="1" x14ac:dyDescent="0.35">
      <c r="N1" s="2"/>
      <c r="O1" s="2"/>
      <c r="AL1" s="3"/>
      <c r="AM1" s="3"/>
      <c r="AN1" s="3"/>
      <c r="AO1" s="3"/>
      <c r="AP1" s="3"/>
      <c r="AQ1" s="3"/>
      <c r="AR1" s="3"/>
      <c r="AS1" s="3"/>
      <c r="AT1" s="3"/>
      <c r="AU1" s="3"/>
      <c r="AV1" s="3"/>
      <c r="AW1" s="3"/>
      <c r="AX1" s="4"/>
    </row>
    <row r="2" spans="1:51" ht="5" customHeight="1" x14ac:dyDescent="0.35">
      <c r="AL2" s="3"/>
      <c r="AM2" s="3"/>
      <c r="AN2" s="3"/>
      <c r="AO2" s="3"/>
      <c r="AP2" s="3"/>
      <c r="AQ2" s="3"/>
      <c r="AR2" s="3"/>
      <c r="AS2" s="3"/>
      <c r="AT2" s="3"/>
      <c r="AU2" s="3"/>
      <c r="AV2" s="3"/>
      <c r="AW2" s="3"/>
      <c r="AX2" s="4"/>
    </row>
    <row r="3" spans="1:51" ht="1.25" customHeight="1" x14ac:dyDescent="0.35">
      <c r="AL3" s="3"/>
      <c r="AM3" s="3"/>
      <c r="AN3" s="3"/>
      <c r="AO3" s="3"/>
      <c r="AP3" s="3"/>
      <c r="AQ3" s="3"/>
      <c r="AR3" s="3"/>
      <c r="AS3" s="3"/>
      <c r="AT3" s="3"/>
      <c r="AU3" s="3"/>
      <c r="AV3" s="3"/>
      <c r="AW3" s="3"/>
      <c r="AX3" s="4"/>
    </row>
    <row r="4" spans="1:51" ht="5.4" customHeight="1" x14ac:dyDescent="0.35">
      <c r="AL4" s="3"/>
      <c r="AM4" s="3"/>
      <c r="AN4" s="3"/>
      <c r="AO4" s="3"/>
      <c r="AP4" s="3"/>
      <c r="AQ4" s="3"/>
      <c r="AR4" s="3"/>
      <c r="AS4" s="3"/>
      <c r="AT4" s="3"/>
      <c r="AU4" s="3"/>
      <c r="AV4" s="3"/>
      <c r="AW4" s="3"/>
      <c r="AX4" s="4"/>
    </row>
    <row r="5" spans="1:51" ht="17" hidden="1" customHeight="1" x14ac:dyDescent="0.35">
      <c r="AL5" s="3"/>
      <c r="AM5" s="3"/>
      <c r="AN5" s="3"/>
      <c r="AO5" s="3"/>
      <c r="AP5" s="3"/>
      <c r="AQ5" s="3"/>
      <c r="AR5" s="3"/>
      <c r="AS5" s="3"/>
      <c r="AT5" s="3"/>
      <c r="AU5" s="3"/>
      <c r="AV5" s="3"/>
      <c r="AW5" s="3"/>
      <c r="AX5" s="4"/>
    </row>
    <row r="6" spans="1:51" ht="30" customHeight="1" x14ac:dyDescent="0.35">
      <c r="N6" s="5"/>
      <c r="O6" s="5"/>
      <c r="AL6" s="6"/>
      <c r="AM6" s="6"/>
      <c r="AN6" s="6"/>
      <c r="AO6" s="6"/>
      <c r="AP6" s="6"/>
      <c r="AQ6" s="6"/>
      <c r="AR6" s="6"/>
      <c r="AS6" s="6"/>
      <c r="AT6" s="6"/>
      <c r="AU6" s="6"/>
      <c r="AV6" s="6"/>
      <c r="AW6" s="6"/>
      <c r="AX6" s="4"/>
    </row>
    <row r="7" spans="1:51" s="7" customFormat="1" ht="36.65" customHeight="1" thickBot="1" x14ac:dyDescent="0.4">
      <c r="M7" s="8"/>
      <c r="N7" s="2"/>
      <c r="O7" s="2"/>
      <c r="P7" s="8"/>
      <c r="Q7" s="8"/>
      <c r="AL7" s="9"/>
      <c r="AM7" s="9"/>
      <c r="AN7" s="9"/>
      <c r="AO7" s="9"/>
      <c r="AP7" s="9"/>
      <c r="AQ7" s="9"/>
      <c r="AR7" s="9"/>
      <c r="AS7" s="9"/>
      <c r="AT7" s="9"/>
      <c r="AU7" s="9"/>
      <c r="AV7" s="9"/>
      <c r="AY7" s="4"/>
    </row>
    <row r="8" spans="1:51" s="15" customFormat="1" ht="69" customHeight="1" thickTop="1" x14ac:dyDescent="0.35">
      <c r="A8" s="10" t="s">
        <v>0</v>
      </c>
      <c r="B8" s="10" t="s">
        <v>1</v>
      </c>
      <c r="C8" s="10" t="s">
        <v>2</v>
      </c>
      <c r="D8" s="10" t="s">
        <v>3</v>
      </c>
      <c r="E8" s="10" t="s">
        <v>4</v>
      </c>
      <c r="F8" s="10" t="s">
        <v>5</v>
      </c>
      <c r="G8" s="10" t="s">
        <v>6</v>
      </c>
      <c r="H8" s="10" t="s">
        <v>7</v>
      </c>
      <c r="I8" s="10" t="s">
        <v>8</v>
      </c>
      <c r="J8" s="10" t="s">
        <v>9</v>
      </c>
      <c r="K8" s="10" t="s">
        <v>10</v>
      </c>
      <c r="L8" s="10" t="s">
        <v>11</v>
      </c>
      <c r="M8" s="10" t="s">
        <v>12</v>
      </c>
      <c r="N8" s="10" t="s">
        <v>13</v>
      </c>
      <c r="O8" s="10" t="s">
        <v>14</v>
      </c>
      <c r="P8" s="10" t="s">
        <v>15</v>
      </c>
      <c r="Q8" s="10" t="s">
        <v>16</v>
      </c>
      <c r="R8" s="10" t="s">
        <v>17</v>
      </c>
      <c r="S8" s="10" t="s">
        <v>18</v>
      </c>
      <c r="T8" s="10" t="s">
        <v>19</v>
      </c>
      <c r="U8" s="10" t="s">
        <v>20</v>
      </c>
      <c r="V8" s="10" t="s">
        <v>21</v>
      </c>
      <c r="W8" s="10" t="s">
        <v>22</v>
      </c>
      <c r="X8" s="10" t="s">
        <v>23</v>
      </c>
      <c r="Y8" s="10" t="s">
        <v>24</v>
      </c>
      <c r="Z8" s="10" t="s">
        <v>25</v>
      </c>
      <c r="AA8" s="10" t="s">
        <v>26</v>
      </c>
      <c r="AB8" s="10" t="s">
        <v>27</v>
      </c>
      <c r="AC8" s="10" t="s">
        <v>28</v>
      </c>
      <c r="AD8" s="10" t="s">
        <v>29</v>
      </c>
      <c r="AE8" s="10" t="s">
        <v>30</v>
      </c>
      <c r="AF8" s="11"/>
      <c r="AG8" s="12" t="s">
        <v>31</v>
      </c>
      <c r="AH8" s="10" t="s">
        <v>32</v>
      </c>
      <c r="AI8" s="13" t="s">
        <v>33</v>
      </c>
      <c r="AJ8" s="10" t="s">
        <v>34</v>
      </c>
      <c r="AK8" s="10" t="s">
        <v>35</v>
      </c>
      <c r="AL8" s="10" t="s">
        <v>36</v>
      </c>
      <c r="AM8" s="10" t="s">
        <v>37</v>
      </c>
      <c r="AN8" s="10" t="s">
        <v>38</v>
      </c>
      <c r="AO8" s="10" t="s">
        <v>39</v>
      </c>
      <c r="AP8" s="10" t="s">
        <v>40</v>
      </c>
      <c r="AQ8" s="12" t="s">
        <v>41</v>
      </c>
      <c r="AR8" s="12" t="s">
        <v>42</v>
      </c>
      <c r="AS8" s="12" t="s">
        <v>43</v>
      </c>
      <c r="AT8" s="12" t="s">
        <v>44</v>
      </c>
      <c r="AU8" s="10" t="s">
        <v>45</v>
      </c>
      <c r="AV8" s="10" t="s">
        <v>46</v>
      </c>
      <c r="AW8" s="10" t="s">
        <v>47</v>
      </c>
      <c r="AX8" s="11" t="s">
        <v>48</v>
      </c>
      <c r="AY8" s="14" t="s">
        <v>49</v>
      </c>
    </row>
    <row r="9" spans="1:51" ht="367.25" customHeight="1" x14ac:dyDescent="0.35">
      <c r="A9" s="333" t="s">
        <v>50</v>
      </c>
      <c r="B9" s="333" t="s">
        <v>51</v>
      </c>
      <c r="C9" s="333" t="s">
        <v>52</v>
      </c>
      <c r="D9" s="333" t="s">
        <v>53</v>
      </c>
      <c r="E9" s="333" t="s">
        <v>54</v>
      </c>
      <c r="F9" s="333" t="s">
        <v>55</v>
      </c>
      <c r="G9" s="427" t="s">
        <v>56</v>
      </c>
      <c r="H9" s="429" t="s">
        <v>57</v>
      </c>
      <c r="I9" s="429" t="s">
        <v>58</v>
      </c>
      <c r="J9" s="397">
        <v>21009814332</v>
      </c>
      <c r="K9" s="399">
        <v>20528145712.880001</v>
      </c>
      <c r="L9" s="401">
        <v>22370105598</v>
      </c>
      <c r="M9" s="401">
        <v>20985792613.84</v>
      </c>
      <c r="N9" s="343">
        <v>22635334393</v>
      </c>
      <c r="O9" s="343">
        <v>8928815220.2999992</v>
      </c>
      <c r="P9" s="343">
        <f>(N9*0.03)+N9</f>
        <v>23314394424.790001</v>
      </c>
      <c r="Q9" s="345" t="s">
        <v>59</v>
      </c>
      <c r="R9" s="345" t="s">
        <v>60</v>
      </c>
      <c r="S9" s="18" t="s">
        <v>61</v>
      </c>
      <c r="T9" s="18" t="s">
        <v>62</v>
      </c>
      <c r="U9" s="19">
        <v>0</v>
      </c>
      <c r="V9" s="19">
        <f>Z9</f>
        <v>2479</v>
      </c>
      <c r="W9" s="20" t="s">
        <v>63</v>
      </c>
      <c r="X9" s="20" t="s">
        <v>64</v>
      </c>
      <c r="Y9" s="21">
        <v>2479</v>
      </c>
      <c r="Z9" s="22">
        <v>2479</v>
      </c>
      <c r="AA9" s="21">
        <v>8276</v>
      </c>
      <c r="AB9" s="21">
        <v>8158</v>
      </c>
      <c r="AC9" s="19">
        <v>4903</v>
      </c>
      <c r="AD9" s="23">
        <v>224</v>
      </c>
      <c r="AE9" s="23">
        <v>1173</v>
      </c>
      <c r="AF9" s="24"/>
      <c r="AG9" s="25">
        <v>2391</v>
      </c>
      <c r="AH9" s="26"/>
      <c r="AI9" s="19">
        <f>AD9+AE9+AG9+AH9</f>
        <v>3788</v>
      </c>
      <c r="AJ9" s="19"/>
      <c r="AK9" s="19">
        <v>2000</v>
      </c>
      <c r="AL9" s="19">
        <v>0</v>
      </c>
      <c r="AM9" s="23" t="s">
        <v>65</v>
      </c>
      <c r="AN9" s="23" t="s">
        <v>66</v>
      </c>
      <c r="AO9" s="23" t="s">
        <v>67</v>
      </c>
      <c r="AP9" s="23" t="s">
        <v>68</v>
      </c>
      <c r="AQ9" s="27" t="s">
        <v>69</v>
      </c>
      <c r="AR9" s="27" t="s">
        <v>70</v>
      </c>
      <c r="AS9" s="28"/>
      <c r="AT9" s="28"/>
      <c r="AU9" s="19">
        <f>+_xlfn.IFS(T9="Acumulado",Y9+AA9+AC9+AK9,T9="Capacidad",AK9,T9="Flujo",AK9,T9="Reducción",AK9,T9="Stock",AK9)</f>
        <v>17658</v>
      </c>
      <c r="AV9" s="19">
        <f>+_xlfn.IFS(T9="Acumulado",Z9+AB9+AI9+AJ9+AL9,T9="Capacidad",AI9,T9="Flujo",AI9,T9="Reducción",AI9,T9="Stock",AI9)</f>
        <v>14425</v>
      </c>
      <c r="AW9" s="345" t="s">
        <v>71</v>
      </c>
      <c r="AX9" s="29" t="s">
        <v>71</v>
      </c>
      <c r="AY9" s="30" t="s">
        <v>72</v>
      </c>
    </row>
    <row r="10" spans="1:51" ht="140" x14ac:dyDescent="0.35">
      <c r="A10" s="335"/>
      <c r="B10" s="335"/>
      <c r="C10" s="335"/>
      <c r="D10" s="335"/>
      <c r="E10" s="335"/>
      <c r="F10" s="335"/>
      <c r="G10" s="433"/>
      <c r="H10" s="434"/>
      <c r="I10" s="434"/>
      <c r="J10" s="404">
        <v>0</v>
      </c>
      <c r="K10" s="405"/>
      <c r="L10" s="406"/>
      <c r="M10" s="406"/>
      <c r="N10" s="403"/>
      <c r="O10" s="403"/>
      <c r="P10" s="403"/>
      <c r="Q10" s="350"/>
      <c r="R10" s="346"/>
      <c r="S10" s="18" t="s">
        <v>73</v>
      </c>
      <c r="T10" s="18" t="s">
        <v>62</v>
      </c>
      <c r="U10" s="19">
        <v>0</v>
      </c>
      <c r="V10" s="19">
        <f t="shared" ref="V10:V12" si="0">Z10</f>
        <v>3427</v>
      </c>
      <c r="W10" s="20" t="s">
        <v>74</v>
      </c>
      <c r="X10" s="20" t="s">
        <v>75</v>
      </c>
      <c r="Y10" s="21">
        <v>3315</v>
      </c>
      <c r="Z10" s="22">
        <v>3427</v>
      </c>
      <c r="AA10" s="21">
        <v>7008</v>
      </c>
      <c r="AB10" s="21">
        <v>7137</v>
      </c>
      <c r="AC10" s="31">
        <v>4970</v>
      </c>
      <c r="AD10" s="23">
        <v>1557</v>
      </c>
      <c r="AE10" s="23">
        <v>1716</v>
      </c>
      <c r="AF10" s="24"/>
      <c r="AG10" s="25">
        <v>1271</v>
      </c>
      <c r="AH10" s="26"/>
      <c r="AI10" s="19">
        <f>AD10+AE10+AG10+AH10</f>
        <v>4544</v>
      </c>
      <c r="AJ10" s="19"/>
      <c r="AK10" s="19">
        <v>1100</v>
      </c>
      <c r="AL10" s="19">
        <v>0</v>
      </c>
      <c r="AM10" s="23" t="s">
        <v>76</v>
      </c>
      <c r="AN10" s="23" t="s">
        <v>77</v>
      </c>
      <c r="AO10" s="23" t="s">
        <v>78</v>
      </c>
      <c r="AP10" s="23" t="s">
        <v>77</v>
      </c>
      <c r="AQ10" s="27" t="s">
        <v>79</v>
      </c>
      <c r="AR10" s="27" t="s">
        <v>70</v>
      </c>
      <c r="AS10" s="28"/>
      <c r="AT10" s="28"/>
      <c r="AU10" s="19">
        <f>+_xlfn.IFS(T10="Acumulado",Y10+AA10+AC10+AK10,T10="Capacidad",AK10,T10="Flujo",AK10,T10="Reducción",AK10,T10="Stock",AK10)</f>
        <v>16393</v>
      </c>
      <c r="AV10" s="19">
        <f>+_xlfn.IFS(T10="Acumulado",Z10+AB10+AI10+AJ10+AL10,T10="Capacidad",AI10,T10="Flujo",AI10,T10="Reducción",AI10,T10="Stock",AI10)</f>
        <v>15108</v>
      </c>
      <c r="AW10" s="350"/>
      <c r="AX10" s="29" t="s">
        <v>71</v>
      </c>
      <c r="AY10" s="30" t="s">
        <v>72</v>
      </c>
    </row>
    <row r="11" spans="1:51" ht="40" hidden="1" x14ac:dyDescent="0.35">
      <c r="A11" s="335"/>
      <c r="B11" s="335"/>
      <c r="C11" s="335"/>
      <c r="D11" s="335"/>
      <c r="E11" s="335"/>
      <c r="F11" s="335"/>
      <c r="G11" s="433"/>
      <c r="H11" s="434"/>
      <c r="I11" s="434"/>
      <c r="J11" s="404"/>
      <c r="K11" s="405"/>
      <c r="L11" s="406"/>
      <c r="M11" s="406"/>
      <c r="N11" s="403"/>
      <c r="O11" s="403"/>
      <c r="P11" s="403"/>
      <c r="Q11" s="350"/>
      <c r="R11" s="32"/>
      <c r="S11" s="32"/>
      <c r="T11" s="32"/>
      <c r="U11" s="33"/>
      <c r="V11" s="19" t="s">
        <v>57</v>
      </c>
      <c r="W11" s="33"/>
      <c r="X11" s="33"/>
      <c r="Y11" s="34"/>
      <c r="Z11" s="35"/>
      <c r="AA11" s="36"/>
      <c r="AB11" s="36"/>
      <c r="AC11" s="37"/>
      <c r="AD11" s="37"/>
      <c r="AE11" s="37"/>
      <c r="AF11" s="38"/>
      <c r="AG11" s="37"/>
      <c r="AH11" s="26"/>
      <c r="AI11" s="33"/>
      <c r="AJ11" s="19"/>
      <c r="AK11" s="33"/>
      <c r="AL11" s="19"/>
      <c r="AM11" s="33"/>
      <c r="AN11" s="33"/>
      <c r="AO11" s="33"/>
      <c r="AP11" s="33"/>
      <c r="AQ11" s="33"/>
      <c r="AR11" s="33"/>
      <c r="AS11" s="28"/>
      <c r="AT11" s="28"/>
      <c r="AU11" s="33"/>
      <c r="AV11" s="33"/>
      <c r="AW11" s="350"/>
      <c r="AX11" s="29" t="s">
        <v>71</v>
      </c>
      <c r="AY11" s="30" t="s">
        <v>72</v>
      </c>
    </row>
    <row r="12" spans="1:51" ht="260" x14ac:dyDescent="0.35">
      <c r="A12" s="334"/>
      <c r="B12" s="334"/>
      <c r="C12" s="334"/>
      <c r="D12" s="334"/>
      <c r="E12" s="334"/>
      <c r="F12" s="334"/>
      <c r="G12" s="428"/>
      <c r="H12" s="430"/>
      <c r="I12" s="430"/>
      <c r="J12" s="398">
        <v>0</v>
      </c>
      <c r="K12" s="400"/>
      <c r="L12" s="402"/>
      <c r="M12" s="402"/>
      <c r="N12" s="344"/>
      <c r="O12" s="344"/>
      <c r="P12" s="344"/>
      <c r="Q12" s="346"/>
      <c r="R12" s="18" t="s">
        <v>80</v>
      </c>
      <c r="S12" s="18" t="s">
        <v>81</v>
      </c>
      <c r="T12" s="18" t="s">
        <v>82</v>
      </c>
      <c r="U12" s="19">
        <v>0</v>
      </c>
      <c r="V12" s="19">
        <f t="shared" si="0"/>
        <v>1</v>
      </c>
      <c r="W12" s="20" t="s">
        <v>83</v>
      </c>
      <c r="X12" s="20" t="s">
        <v>84</v>
      </c>
      <c r="Y12" s="21">
        <v>1</v>
      </c>
      <c r="Z12" s="22">
        <v>1</v>
      </c>
      <c r="AA12" s="21">
        <v>1</v>
      </c>
      <c r="AB12" s="21">
        <v>1</v>
      </c>
      <c r="AC12" s="19">
        <v>2</v>
      </c>
      <c r="AD12" s="39">
        <v>0.25</v>
      </c>
      <c r="AE12" s="39">
        <v>1.75</v>
      </c>
      <c r="AF12" s="40"/>
      <c r="AG12" s="41">
        <v>2</v>
      </c>
      <c r="AH12" s="26"/>
      <c r="AI12" s="42">
        <f>AD12+AE12</f>
        <v>2</v>
      </c>
      <c r="AJ12" s="19"/>
      <c r="AK12" s="19">
        <v>1</v>
      </c>
      <c r="AL12" s="19">
        <v>0</v>
      </c>
      <c r="AM12" s="23" t="s">
        <v>85</v>
      </c>
      <c r="AN12" s="23" t="s">
        <v>86</v>
      </c>
      <c r="AO12" s="23" t="s">
        <v>87</v>
      </c>
      <c r="AP12" s="23" t="s">
        <v>88</v>
      </c>
      <c r="AQ12" s="27" t="s">
        <v>89</v>
      </c>
      <c r="AR12" s="27" t="s">
        <v>70</v>
      </c>
      <c r="AS12" s="28"/>
      <c r="AT12" s="28"/>
      <c r="AU12" s="19">
        <f t="shared" ref="AU12:AU17" si="1">+_xlfn.IFS(T12="Acumulado",Y12+AA12+AC12+AK12,T12="Capacidad",AK12,T12="Flujo",AK12,T12="Reducción",AK12,T12="Stock",AK12)</f>
        <v>1</v>
      </c>
      <c r="AV12" s="42">
        <f t="shared" ref="AV12:AV17" si="2">+_xlfn.IFS(T12="Acumulado",Z12+AB12+AI12+AJ12+AL12,T12="Capacidad",AI12,T12="Flujo",AI12,T12="Reducción",AI12,T12="Stock",AI12)</f>
        <v>2</v>
      </c>
      <c r="AW12" s="346"/>
      <c r="AX12" s="29" t="s">
        <v>71</v>
      </c>
      <c r="AY12" s="30" t="s">
        <v>72</v>
      </c>
    </row>
    <row r="13" spans="1:51" ht="123" customHeight="1" x14ac:dyDescent="0.35">
      <c r="A13" s="333" t="s">
        <v>50</v>
      </c>
      <c r="B13" s="333" t="s">
        <v>90</v>
      </c>
      <c r="C13" s="333" t="s">
        <v>52</v>
      </c>
      <c r="D13" s="333" t="s">
        <v>53</v>
      </c>
      <c r="E13" s="333" t="s">
        <v>91</v>
      </c>
      <c r="F13" s="333" t="s">
        <v>92</v>
      </c>
      <c r="G13" s="427" t="s">
        <v>56</v>
      </c>
      <c r="H13" s="333" t="s">
        <v>93</v>
      </c>
      <c r="I13" s="333" t="s">
        <v>94</v>
      </c>
      <c r="J13" s="397">
        <v>305512617211</v>
      </c>
      <c r="K13" s="399">
        <v>301171131219.32001</v>
      </c>
      <c r="L13" s="401">
        <v>228906651498</v>
      </c>
      <c r="M13" s="401">
        <v>227643239230.89001</v>
      </c>
      <c r="N13" s="343">
        <v>14201888704</v>
      </c>
      <c r="O13" s="343">
        <v>8260156702</v>
      </c>
      <c r="P13" s="343">
        <f>(N13*0.03)+N13</f>
        <v>14627945365.120001</v>
      </c>
      <c r="Q13" s="345" t="s">
        <v>95</v>
      </c>
      <c r="R13" s="345" t="s">
        <v>96</v>
      </c>
      <c r="S13" s="17" t="s">
        <v>97</v>
      </c>
      <c r="T13" s="18" t="s">
        <v>82</v>
      </c>
      <c r="U13" s="19">
        <v>36</v>
      </c>
      <c r="V13" s="19">
        <v>36</v>
      </c>
      <c r="W13" s="20" t="s">
        <v>98</v>
      </c>
      <c r="X13" s="20" t="s">
        <v>99</v>
      </c>
      <c r="Y13" s="21">
        <v>47</v>
      </c>
      <c r="Z13" s="22">
        <v>36</v>
      </c>
      <c r="AA13" s="21">
        <v>47</v>
      </c>
      <c r="AB13" s="21">
        <v>36</v>
      </c>
      <c r="AC13" s="19">
        <v>37</v>
      </c>
      <c r="AD13" s="23">
        <v>36</v>
      </c>
      <c r="AE13" s="23">
        <v>36</v>
      </c>
      <c r="AF13" s="24"/>
      <c r="AG13" s="25">
        <v>36</v>
      </c>
      <c r="AH13" s="26"/>
      <c r="AI13" s="19">
        <f t="shared" ref="AI13:AI14" si="3">AB13</f>
        <v>36</v>
      </c>
      <c r="AJ13" s="19"/>
      <c r="AK13" s="19">
        <v>37</v>
      </c>
      <c r="AL13" s="19">
        <v>0</v>
      </c>
      <c r="AM13" s="23" t="s">
        <v>100</v>
      </c>
      <c r="AN13" s="23" t="s">
        <v>101</v>
      </c>
      <c r="AO13" s="23" t="s">
        <v>102</v>
      </c>
      <c r="AP13" s="23" t="s">
        <v>103</v>
      </c>
      <c r="AQ13" s="43" t="s">
        <v>104</v>
      </c>
      <c r="AR13" s="43" t="s">
        <v>105</v>
      </c>
      <c r="AS13" s="28"/>
      <c r="AT13" s="28"/>
      <c r="AU13" s="19">
        <f t="shared" si="1"/>
        <v>37</v>
      </c>
      <c r="AV13" s="19">
        <f t="shared" si="2"/>
        <v>36</v>
      </c>
      <c r="AW13" s="345" t="s">
        <v>106</v>
      </c>
      <c r="AX13" s="44" t="s">
        <v>106</v>
      </c>
      <c r="AY13" s="30" t="s">
        <v>107</v>
      </c>
    </row>
    <row r="14" spans="1:51" ht="409.5" x14ac:dyDescent="0.35">
      <c r="A14" s="334"/>
      <c r="B14" s="334"/>
      <c r="C14" s="334"/>
      <c r="D14" s="334"/>
      <c r="E14" s="334"/>
      <c r="F14" s="334"/>
      <c r="G14" s="428"/>
      <c r="H14" s="334"/>
      <c r="I14" s="334"/>
      <c r="J14" s="398">
        <v>0</v>
      </c>
      <c r="K14" s="400"/>
      <c r="L14" s="402"/>
      <c r="M14" s="402"/>
      <c r="N14" s="344"/>
      <c r="O14" s="344"/>
      <c r="P14" s="344"/>
      <c r="Q14" s="346"/>
      <c r="R14" s="346"/>
      <c r="S14" s="18" t="s">
        <v>108</v>
      </c>
      <c r="T14" s="18" t="s">
        <v>109</v>
      </c>
      <c r="U14" s="19">
        <v>786</v>
      </c>
      <c r="V14" s="19">
        <v>786</v>
      </c>
      <c r="W14" s="20" t="s">
        <v>110</v>
      </c>
      <c r="X14" s="20" t="s">
        <v>111</v>
      </c>
      <c r="Y14" s="21">
        <v>788</v>
      </c>
      <c r="Z14" s="22">
        <v>788</v>
      </c>
      <c r="AA14" s="21">
        <v>788</v>
      </c>
      <c r="AB14" s="21">
        <v>788</v>
      </c>
      <c r="AC14" s="19">
        <v>788</v>
      </c>
      <c r="AD14" s="23">
        <v>788</v>
      </c>
      <c r="AE14" s="23">
        <v>788</v>
      </c>
      <c r="AF14" s="45"/>
      <c r="AG14" s="25">
        <v>788</v>
      </c>
      <c r="AH14" s="26"/>
      <c r="AI14" s="19">
        <f t="shared" si="3"/>
        <v>788</v>
      </c>
      <c r="AJ14" s="19"/>
      <c r="AK14" s="19">
        <v>788</v>
      </c>
      <c r="AL14" s="19">
        <v>0</v>
      </c>
      <c r="AM14" s="23" t="s">
        <v>112</v>
      </c>
      <c r="AN14" s="23" t="s">
        <v>113</v>
      </c>
      <c r="AO14" s="23" t="s">
        <v>112</v>
      </c>
      <c r="AP14" s="23" t="s">
        <v>113</v>
      </c>
      <c r="AQ14" s="43" t="s">
        <v>112</v>
      </c>
      <c r="AR14" s="43" t="s">
        <v>113</v>
      </c>
      <c r="AS14" s="28"/>
      <c r="AT14" s="28"/>
      <c r="AU14" s="19">
        <f t="shared" si="1"/>
        <v>788</v>
      </c>
      <c r="AV14" s="19">
        <f t="shared" si="2"/>
        <v>788</v>
      </c>
      <c r="AW14" s="350"/>
      <c r="AX14" s="44" t="s">
        <v>106</v>
      </c>
      <c r="AY14" s="30" t="s">
        <v>107</v>
      </c>
    </row>
    <row r="15" spans="1:51" ht="409.5" x14ac:dyDescent="0.35">
      <c r="A15" s="46" t="s">
        <v>50</v>
      </c>
      <c r="B15" s="16" t="s">
        <v>90</v>
      </c>
      <c r="C15" s="46" t="s">
        <v>52</v>
      </c>
      <c r="D15" s="46" t="s">
        <v>53</v>
      </c>
      <c r="E15" s="46" t="s">
        <v>114</v>
      </c>
      <c r="F15" s="46" t="s">
        <v>115</v>
      </c>
      <c r="G15" s="46" t="s">
        <v>56</v>
      </c>
      <c r="H15" s="46" t="s">
        <v>93</v>
      </c>
      <c r="I15" s="46" t="s">
        <v>94</v>
      </c>
      <c r="J15" s="47">
        <v>48372931849</v>
      </c>
      <c r="K15" s="48">
        <v>47032623907.68</v>
      </c>
      <c r="L15" s="49">
        <v>513990298957</v>
      </c>
      <c r="M15" s="49">
        <v>218702340712.32001</v>
      </c>
      <c r="N15" s="50">
        <v>118786903174</v>
      </c>
      <c r="O15" s="50">
        <v>45964139835.339996</v>
      </c>
      <c r="P15" s="50">
        <f>(N15*0.03)+N15</f>
        <v>122350510269.22</v>
      </c>
      <c r="Q15" s="18" t="s">
        <v>116</v>
      </c>
      <c r="R15" s="18" t="s">
        <v>117</v>
      </c>
      <c r="S15" s="18" t="s">
        <v>118</v>
      </c>
      <c r="T15" s="18" t="s">
        <v>82</v>
      </c>
      <c r="U15" s="19">
        <v>54726</v>
      </c>
      <c r="V15" s="19">
        <v>54726</v>
      </c>
      <c r="W15" s="20" t="s">
        <v>119</v>
      </c>
      <c r="X15" s="20" t="s">
        <v>120</v>
      </c>
      <c r="Y15" s="21">
        <v>210000</v>
      </c>
      <c r="Z15" s="22">
        <v>210000</v>
      </c>
      <c r="AA15" s="21">
        <v>131151</v>
      </c>
      <c r="AB15" s="21">
        <v>97114</v>
      </c>
      <c r="AC15" s="31">
        <v>300874</v>
      </c>
      <c r="AD15" s="51">
        <v>50036</v>
      </c>
      <c r="AE15" s="51">
        <v>50857</v>
      </c>
      <c r="AF15" s="45"/>
      <c r="AG15" s="25">
        <v>79265</v>
      </c>
      <c r="AH15" s="26"/>
      <c r="AI15" s="19">
        <f>AD15+AE15+AG15</f>
        <v>180158</v>
      </c>
      <c r="AJ15" s="19"/>
      <c r="AK15" s="31">
        <v>292744</v>
      </c>
      <c r="AL15" s="19">
        <v>0</v>
      </c>
      <c r="AM15" s="23" t="s">
        <v>121</v>
      </c>
      <c r="AN15" s="23" t="s">
        <v>113</v>
      </c>
      <c r="AO15" s="23" t="s">
        <v>122</v>
      </c>
      <c r="AP15" s="23" t="s">
        <v>113</v>
      </c>
      <c r="AQ15" s="43" t="s">
        <v>123</v>
      </c>
      <c r="AR15" s="43" t="s">
        <v>113</v>
      </c>
      <c r="AS15" s="28"/>
      <c r="AT15" s="28"/>
      <c r="AU15" s="19">
        <f t="shared" si="1"/>
        <v>292744</v>
      </c>
      <c r="AV15" s="19">
        <f t="shared" si="2"/>
        <v>180158</v>
      </c>
      <c r="AW15" s="350"/>
      <c r="AX15" s="44" t="s">
        <v>106</v>
      </c>
      <c r="AY15" s="30" t="s">
        <v>124</v>
      </c>
    </row>
    <row r="16" spans="1:51" ht="122.4" customHeight="1" x14ac:dyDescent="0.35">
      <c r="A16" s="333" t="s">
        <v>50</v>
      </c>
      <c r="B16" s="333" t="s">
        <v>90</v>
      </c>
      <c r="C16" s="333" t="s">
        <v>52</v>
      </c>
      <c r="D16" s="333" t="s">
        <v>53</v>
      </c>
      <c r="E16" s="333" t="s">
        <v>125</v>
      </c>
      <c r="F16" s="333" t="s">
        <v>126</v>
      </c>
      <c r="G16" s="333" t="s">
        <v>56</v>
      </c>
      <c r="H16" s="333" t="s">
        <v>93</v>
      </c>
      <c r="I16" s="333" t="s">
        <v>94</v>
      </c>
      <c r="J16" s="397">
        <v>265850195333</v>
      </c>
      <c r="K16" s="399">
        <v>146882385245</v>
      </c>
      <c r="L16" s="401">
        <v>691624877766</v>
      </c>
      <c r="M16" s="417">
        <v>447505782509.67999</v>
      </c>
      <c r="N16" s="343">
        <v>462534461164</v>
      </c>
      <c r="O16" s="343">
        <v>122673408644.92</v>
      </c>
      <c r="P16" s="343">
        <f>(N16*0.03)+N16</f>
        <v>476410494998.91998</v>
      </c>
      <c r="Q16" s="345" t="s">
        <v>127</v>
      </c>
      <c r="R16" s="18" t="s">
        <v>128</v>
      </c>
      <c r="S16" s="18" t="s">
        <v>129</v>
      </c>
      <c r="T16" s="18" t="s">
        <v>109</v>
      </c>
      <c r="U16" s="19">
        <v>1515</v>
      </c>
      <c r="V16" s="19">
        <v>8601</v>
      </c>
      <c r="W16" s="20" t="s">
        <v>130</v>
      </c>
      <c r="X16" s="20" t="s">
        <v>131</v>
      </c>
      <c r="Y16" s="21">
        <v>14057</v>
      </c>
      <c r="Z16" s="22">
        <v>8601</v>
      </c>
      <c r="AA16" s="21">
        <v>14057</v>
      </c>
      <c r="AB16" s="21">
        <v>13477</v>
      </c>
      <c r="AC16" s="19">
        <v>14057</v>
      </c>
      <c r="AD16" s="23">
        <v>13477</v>
      </c>
      <c r="AE16" s="23">
        <v>13980</v>
      </c>
      <c r="AF16" s="45"/>
      <c r="AG16" s="25">
        <v>14057</v>
      </c>
      <c r="AH16" s="26"/>
      <c r="AI16" s="19">
        <f>AG16</f>
        <v>14057</v>
      </c>
      <c r="AJ16" s="19"/>
      <c r="AK16" s="19">
        <v>14057</v>
      </c>
      <c r="AL16" s="19">
        <v>0</v>
      </c>
      <c r="AM16" s="23" t="s">
        <v>132</v>
      </c>
      <c r="AN16" s="23" t="s">
        <v>133</v>
      </c>
      <c r="AO16" s="23" t="s">
        <v>134</v>
      </c>
      <c r="AP16" s="23" t="s">
        <v>135</v>
      </c>
      <c r="AQ16" s="43" t="s">
        <v>136</v>
      </c>
      <c r="AR16" s="43" t="s">
        <v>113</v>
      </c>
      <c r="AS16" s="28"/>
      <c r="AT16" s="28"/>
      <c r="AU16" s="19">
        <f t="shared" si="1"/>
        <v>14057</v>
      </c>
      <c r="AV16" s="19">
        <f t="shared" si="2"/>
        <v>14057</v>
      </c>
      <c r="AW16" s="350"/>
      <c r="AX16" s="44" t="s">
        <v>106</v>
      </c>
      <c r="AY16" s="30" t="s">
        <v>137</v>
      </c>
    </row>
    <row r="17" spans="1:51" ht="93.65" customHeight="1" x14ac:dyDescent="0.35">
      <c r="A17" s="335"/>
      <c r="B17" s="335"/>
      <c r="C17" s="335"/>
      <c r="D17" s="335"/>
      <c r="E17" s="335"/>
      <c r="F17" s="335"/>
      <c r="G17" s="335"/>
      <c r="H17" s="335"/>
      <c r="I17" s="335"/>
      <c r="J17" s="404"/>
      <c r="K17" s="405"/>
      <c r="L17" s="406"/>
      <c r="M17" s="418"/>
      <c r="N17" s="403"/>
      <c r="O17" s="403"/>
      <c r="P17" s="403"/>
      <c r="Q17" s="350"/>
      <c r="R17" s="432" t="s">
        <v>138</v>
      </c>
      <c r="S17" s="18" t="s">
        <v>139</v>
      </c>
      <c r="T17" s="18" t="s">
        <v>82</v>
      </c>
      <c r="U17" s="19">
        <v>3921</v>
      </c>
      <c r="V17" s="19"/>
      <c r="W17" s="20" t="s">
        <v>140</v>
      </c>
      <c r="X17" s="20" t="s">
        <v>141</v>
      </c>
      <c r="Y17" s="21"/>
      <c r="Z17" s="22"/>
      <c r="AA17" s="21">
        <v>1276</v>
      </c>
      <c r="AB17" s="21">
        <v>2167</v>
      </c>
      <c r="AC17" s="31">
        <v>4336</v>
      </c>
      <c r="AD17" s="23">
        <v>14688</v>
      </c>
      <c r="AE17" s="23">
        <v>116</v>
      </c>
      <c r="AF17" s="45"/>
      <c r="AG17" s="43">
        <f>92+616</f>
        <v>708</v>
      </c>
      <c r="AH17" s="26"/>
      <c r="AI17" s="19">
        <f>AD17+AE17+AG17+AH17</f>
        <v>15512</v>
      </c>
      <c r="AJ17" s="19"/>
      <c r="AK17" s="19">
        <v>3921</v>
      </c>
      <c r="AL17" s="19"/>
      <c r="AM17" s="23" t="s">
        <v>142</v>
      </c>
      <c r="AN17" s="23" t="s">
        <v>143</v>
      </c>
      <c r="AO17" s="23" t="s">
        <v>144</v>
      </c>
      <c r="AP17" s="23" t="s">
        <v>145</v>
      </c>
      <c r="AQ17" s="52" t="s">
        <v>146</v>
      </c>
      <c r="AR17" s="43" t="s">
        <v>113</v>
      </c>
      <c r="AS17" s="28"/>
      <c r="AT17" s="28"/>
      <c r="AU17" s="19">
        <f t="shared" si="1"/>
        <v>3921</v>
      </c>
      <c r="AV17" s="19">
        <f t="shared" si="2"/>
        <v>15512</v>
      </c>
      <c r="AW17" s="350"/>
      <c r="AX17" s="44" t="s">
        <v>106</v>
      </c>
      <c r="AY17" s="30" t="s">
        <v>137</v>
      </c>
    </row>
    <row r="18" spans="1:51" x14ac:dyDescent="0.35">
      <c r="A18" s="346"/>
      <c r="B18" s="346"/>
      <c r="C18" s="346"/>
      <c r="D18" s="346"/>
      <c r="E18" s="346"/>
      <c r="F18" s="346"/>
      <c r="G18" s="346"/>
      <c r="H18" s="346"/>
      <c r="I18" s="346"/>
      <c r="J18" s="398">
        <v>0</v>
      </c>
      <c r="K18" s="400"/>
      <c r="L18" s="402"/>
      <c r="M18" s="419"/>
      <c r="N18" s="344"/>
      <c r="O18" s="344"/>
      <c r="P18" s="344"/>
      <c r="Q18" s="346"/>
      <c r="R18" s="410"/>
      <c r="S18" s="53" t="s">
        <v>147</v>
      </c>
      <c r="T18" s="53" t="s">
        <v>82</v>
      </c>
      <c r="U18" s="54">
        <v>1090</v>
      </c>
      <c r="V18" s="21">
        <v>1090</v>
      </c>
      <c r="W18" s="21"/>
      <c r="X18" s="21"/>
      <c r="Y18" s="21">
        <v>1090</v>
      </c>
      <c r="Z18" s="22">
        <v>1090</v>
      </c>
      <c r="AA18" s="21" t="s">
        <v>148</v>
      </c>
      <c r="AB18" s="21"/>
      <c r="AC18" s="21" t="s">
        <v>149</v>
      </c>
      <c r="AD18" s="21"/>
      <c r="AE18" s="21"/>
      <c r="AF18" s="21"/>
      <c r="AG18" s="21"/>
      <c r="AH18" s="21"/>
      <c r="AI18" s="21"/>
      <c r="AJ18" s="21"/>
      <c r="AK18" s="21" t="s">
        <v>149</v>
      </c>
      <c r="AL18" s="21" t="s">
        <v>150</v>
      </c>
      <c r="AM18" s="21"/>
      <c r="AN18" s="21"/>
      <c r="AO18" s="21"/>
      <c r="AP18" s="21"/>
      <c r="AQ18" s="21"/>
      <c r="AR18" s="21"/>
      <c r="AS18" s="21"/>
      <c r="AT18" s="21"/>
      <c r="AU18" s="21">
        <v>1090</v>
      </c>
      <c r="AV18" s="21">
        <v>1090</v>
      </c>
      <c r="AW18" s="350"/>
      <c r="AX18" s="44" t="s">
        <v>106</v>
      </c>
      <c r="AY18" s="30" t="s">
        <v>137</v>
      </c>
    </row>
    <row r="19" spans="1:51" ht="180" x14ac:dyDescent="0.35">
      <c r="A19" s="46" t="s">
        <v>50</v>
      </c>
      <c r="B19" s="46" t="s">
        <v>90</v>
      </c>
      <c r="C19" s="46" t="s">
        <v>52</v>
      </c>
      <c r="D19" s="46" t="s">
        <v>151</v>
      </c>
      <c r="E19" s="46" t="s">
        <v>152</v>
      </c>
      <c r="F19" s="46" t="s">
        <v>153</v>
      </c>
      <c r="G19" s="46" t="s">
        <v>56</v>
      </c>
      <c r="H19" s="46" t="s">
        <v>93</v>
      </c>
      <c r="I19" s="46" t="s">
        <v>94</v>
      </c>
      <c r="J19" s="47">
        <v>12417640321</v>
      </c>
      <c r="K19" s="48">
        <v>12417058566</v>
      </c>
      <c r="L19" s="49">
        <v>132999282044</v>
      </c>
      <c r="M19" s="49">
        <v>38588659876</v>
      </c>
      <c r="N19" s="50"/>
      <c r="O19" s="50"/>
      <c r="P19" s="50">
        <f>(N19*0.03)+N19</f>
        <v>0</v>
      </c>
      <c r="Q19" s="18" t="s">
        <v>154</v>
      </c>
      <c r="R19" s="18" t="s">
        <v>155</v>
      </c>
      <c r="S19" s="18" t="s">
        <v>156</v>
      </c>
      <c r="T19" s="17" t="s">
        <v>109</v>
      </c>
      <c r="U19" s="55">
        <v>1</v>
      </c>
      <c r="V19" s="55">
        <v>1</v>
      </c>
      <c r="W19" s="56" t="s">
        <v>157</v>
      </c>
      <c r="X19" s="56" t="s">
        <v>157</v>
      </c>
      <c r="Y19" s="57">
        <v>1</v>
      </c>
      <c r="Z19" s="58">
        <v>1</v>
      </c>
      <c r="AA19" s="59">
        <v>1</v>
      </c>
      <c r="AB19" s="59">
        <v>0.31</v>
      </c>
      <c r="AC19" s="60">
        <v>1</v>
      </c>
      <c r="AD19" s="61">
        <v>1</v>
      </c>
      <c r="AE19" s="61">
        <v>1</v>
      </c>
      <c r="AF19" s="45"/>
      <c r="AG19" s="62">
        <v>1</v>
      </c>
      <c r="AH19" s="63"/>
      <c r="AI19" s="64">
        <f>AD19</f>
        <v>1</v>
      </c>
      <c r="AJ19" s="65"/>
      <c r="AK19" s="60">
        <v>1</v>
      </c>
      <c r="AL19" s="65"/>
      <c r="AM19" s="66" t="s">
        <v>158</v>
      </c>
      <c r="AN19" s="66" t="s">
        <v>159</v>
      </c>
      <c r="AO19" s="66" t="s">
        <v>160</v>
      </c>
      <c r="AP19" s="66" t="s">
        <v>113</v>
      </c>
      <c r="AQ19" s="67" t="s">
        <v>161</v>
      </c>
      <c r="AR19" s="67" t="s">
        <v>113</v>
      </c>
      <c r="AS19" s="68"/>
      <c r="AT19" s="68"/>
      <c r="AU19" s="69">
        <f t="shared" ref="AU19:AU28" si="4">+_xlfn.IFS(T19="Acumulado",Y19+AA19+AC19+AK19,T19="Capacidad",AK19,T19="Flujo",AK19,T19="Reducción",AK19,T19="Stock",AK19)</f>
        <v>1</v>
      </c>
      <c r="AV19" s="65">
        <f>+_xlfn.IFS(T19="Acumulado",Z19+AI19+AJ19+AL19,T19="Capacidad",AI19,T19="Flujo",AI19,T19="Reducción",AI19,T19="Stock",AI19)</f>
        <v>1</v>
      </c>
      <c r="AW19" s="346"/>
      <c r="AX19" s="44" t="s">
        <v>106</v>
      </c>
      <c r="AY19" s="30" t="s">
        <v>162</v>
      </c>
    </row>
    <row r="20" spans="1:51" ht="409.5" x14ac:dyDescent="0.35">
      <c r="A20" s="333" t="s">
        <v>50</v>
      </c>
      <c r="B20" s="333" t="s">
        <v>163</v>
      </c>
      <c r="C20" s="333" t="s">
        <v>52</v>
      </c>
      <c r="D20" s="333" t="s">
        <v>151</v>
      </c>
      <c r="E20" s="333" t="s">
        <v>164</v>
      </c>
      <c r="F20" s="333" t="s">
        <v>165</v>
      </c>
      <c r="G20" s="333" t="s">
        <v>56</v>
      </c>
      <c r="H20" s="333" t="s">
        <v>166</v>
      </c>
      <c r="I20" s="333" t="s">
        <v>167</v>
      </c>
      <c r="J20" s="384">
        <v>16904865271</v>
      </c>
      <c r="K20" s="357">
        <v>16892365271</v>
      </c>
      <c r="L20" s="390">
        <v>32902071348</v>
      </c>
      <c r="M20" s="390">
        <v>25320373985</v>
      </c>
      <c r="N20" s="393">
        <v>32322834341</v>
      </c>
      <c r="O20" s="393">
        <v>23792490377</v>
      </c>
      <c r="P20" s="71"/>
      <c r="Q20" s="345" t="s">
        <v>168</v>
      </c>
      <c r="R20" s="345" t="s">
        <v>169</v>
      </c>
      <c r="S20" s="72" t="s">
        <v>170</v>
      </c>
      <c r="T20" s="18" t="s">
        <v>62</v>
      </c>
      <c r="U20" s="73">
        <v>0</v>
      </c>
      <c r="V20" s="74"/>
      <c r="W20" s="20" t="s">
        <v>171</v>
      </c>
      <c r="X20" s="20" t="s">
        <v>172</v>
      </c>
      <c r="Y20" s="75"/>
      <c r="Z20" s="75"/>
      <c r="AA20" s="21">
        <v>716000</v>
      </c>
      <c r="AB20" s="21">
        <v>756579</v>
      </c>
      <c r="AC20" s="31">
        <v>90000</v>
      </c>
      <c r="AD20" s="76">
        <v>0</v>
      </c>
      <c r="AE20" s="76">
        <v>0</v>
      </c>
      <c r="AF20" s="45"/>
      <c r="AG20" s="77">
        <v>0</v>
      </c>
      <c r="AH20" s="78"/>
      <c r="AI20" s="19">
        <f>AH20</f>
        <v>0</v>
      </c>
      <c r="AJ20" s="73"/>
      <c r="AK20" s="73">
        <v>90000</v>
      </c>
      <c r="AL20" s="73"/>
      <c r="AM20" s="23" t="s">
        <v>173</v>
      </c>
      <c r="AN20" s="23" t="s">
        <v>113</v>
      </c>
      <c r="AO20" s="23"/>
      <c r="AP20" s="23"/>
      <c r="AQ20" s="27" t="s">
        <v>174</v>
      </c>
      <c r="AR20" s="27" t="s">
        <v>175</v>
      </c>
      <c r="AS20" s="79"/>
      <c r="AT20" s="79"/>
      <c r="AU20" s="19">
        <f t="shared" si="4"/>
        <v>896000</v>
      </c>
      <c r="AV20" s="19">
        <f>+_xlfn.IFS(T20="Acumulado",Z20+AB20+AI20+AJ20+AL20,T20="Capacidad",AI20,T20="Flujo",AI20,T20="Reducción",AI20,T20="Stock",AI20)</f>
        <v>756579</v>
      </c>
      <c r="AW20" s="345" t="s">
        <v>176</v>
      </c>
      <c r="AX20" s="80" t="s">
        <v>176</v>
      </c>
      <c r="AY20" s="30" t="s">
        <v>177</v>
      </c>
    </row>
    <row r="21" spans="1:51" ht="125" customHeight="1" x14ac:dyDescent="0.35">
      <c r="A21" s="335"/>
      <c r="B21" s="335"/>
      <c r="C21" s="335"/>
      <c r="D21" s="335"/>
      <c r="E21" s="335"/>
      <c r="F21" s="335"/>
      <c r="G21" s="335"/>
      <c r="H21" s="335"/>
      <c r="I21" s="335"/>
      <c r="J21" s="385"/>
      <c r="K21" s="358"/>
      <c r="L21" s="391"/>
      <c r="M21" s="391"/>
      <c r="N21" s="394"/>
      <c r="O21" s="394"/>
      <c r="P21" s="393">
        <f>(N20*0.03)+N20</f>
        <v>33292519371.23</v>
      </c>
      <c r="Q21" s="350"/>
      <c r="R21" s="350"/>
      <c r="S21" s="81" t="s">
        <v>178</v>
      </c>
      <c r="T21" s="18" t="s">
        <v>62</v>
      </c>
      <c r="U21" s="19">
        <v>0</v>
      </c>
      <c r="V21" s="20" t="s">
        <v>179</v>
      </c>
      <c r="W21" s="20" t="s">
        <v>180</v>
      </c>
      <c r="X21" s="20" t="s">
        <v>180</v>
      </c>
      <c r="Y21" s="21">
        <v>111000</v>
      </c>
      <c r="Z21" s="21">
        <v>141914</v>
      </c>
      <c r="AA21" s="21">
        <v>3500</v>
      </c>
      <c r="AB21" s="21">
        <v>4713</v>
      </c>
      <c r="AC21" s="31">
        <v>35330</v>
      </c>
      <c r="AD21" s="51">
        <v>0</v>
      </c>
      <c r="AE21" s="51">
        <v>0</v>
      </c>
      <c r="AF21" s="45"/>
      <c r="AG21" s="82">
        <v>815</v>
      </c>
      <c r="AH21" s="83"/>
      <c r="AI21" s="19">
        <f t="shared" ref="AI21:AI28" si="5">AD21+AE21+AG21+AH21</f>
        <v>815</v>
      </c>
      <c r="AJ21" s="19"/>
      <c r="AK21" s="19">
        <v>15000</v>
      </c>
      <c r="AL21" s="19">
        <v>0</v>
      </c>
      <c r="AM21" s="23" t="s">
        <v>181</v>
      </c>
      <c r="AN21" s="23" t="s">
        <v>113</v>
      </c>
      <c r="AO21" s="23"/>
      <c r="AP21" s="23"/>
      <c r="AQ21" s="27" t="s">
        <v>182</v>
      </c>
      <c r="AR21" s="84" t="s">
        <v>183</v>
      </c>
      <c r="AS21" s="28"/>
      <c r="AT21" s="28"/>
      <c r="AU21" s="19">
        <f t="shared" si="4"/>
        <v>164830</v>
      </c>
      <c r="AV21" s="19">
        <f>+_xlfn.IFS(T21="Acumulado",Z21+AB21+AI21+AJ21+AL21,T21="Capacidad",AI21,T21="Flujo",AI21,T21="Reducción",AI21,T21="Stock",AI21)</f>
        <v>147442</v>
      </c>
      <c r="AW21" s="350"/>
      <c r="AX21" s="80" t="s">
        <v>176</v>
      </c>
      <c r="AY21" s="30" t="s">
        <v>177</v>
      </c>
    </row>
    <row r="22" spans="1:51" ht="218" customHeight="1" x14ac:dyDescent="0.35">
      <c r="A22" s="334"/>
      <c r="B22" s="334"/>
      <c r="C22" s="334"/>
      <c r="D22" s="334"/>
      <c r="E22" s="334"/>
      <c r="F22" s="334"/>
      <c r="G22" s="334"/>
      <c r="H22" s="334"/>
      <c r="I22" s="334"/>
      <c r="J22" s="386"/>
      <c r="K22" s="359"/>
      <c r="L22" s="392"/>
      <c r="M22" s="392"/>
      <c r="N22" s="395"/>
      <c r="O22" s="395"/>
      <c r="P22" s="395"/>
      <c r="Q22" s="346"/>
      <c r="R22" s="346"/>
      <c r="S22" s="81" t="s">
        <v>184</v>
      </c>
      <c r="T22" s="18" t="s">
        <v>185</v>
      </c>
      <c r="U22" s="19">
        <v>2071846</v>
      </c>
      <c r="V22" s="20" t="s">
        <v>186</v>
      </c>
      <c r="W22" s="20" t="s">
        <v>187</v>
      </c>
      <c r="X22" s="20" t="s">
        <v>187</v>
      </c>
      <c r="Y22" s="21">
        <v>2581846</v>
      </c>
      <c r="Z22" s="21">
        <v>594180</v>
      </c>
      <c r="AA22" s="21">
        <v>3131846</v>
      </c>
      <c r="AB22" s="21">
        <v>3217294</v>
      </c>
      <c r="AC22" s="31">
        <v>3681846</v>
      </c>
      <c r="AD22" s="51">
        <v>0</v>
      </c>
      <c r="AE22" s="51">
        <v>0</v>
      </c>
      <c r="AF22" s="85"/>
      <c r="AG22" s="82">
        <v>455</v>
      </c>
      <c r="AH22" s="83"/>
      <c r="AI22" s="19">
        <f>AC22+AG22</f>
        <v>3682301</v>
      </c>
      <c r="AJ22" s="19"/>
      <c r="AK22" s="19">
        <v>4231846</v>
      </c>
      <c r="AL22" s="19">
        <v>0</v>
      </c>
      <c r="AM22" s="23" t="s">
        <v>188</v>
      </c>
      <c r="AN22" s="23" t="s">
        <v>113</v>
      </c>
      <c r="AO22" s="23"/>
      <c r="AP22" s="23"/>
      <c r="AQ22" s="86" t="s">
        <v>189</v>
      </c>
      <c r="AR22" s="86" t="s">
        <v>190</v>
      </c>
      <c r="AS22" s="28"/>
      <c r="AT22" s="28"/>
      <c r="AU22" s="19">
        <f t="shared" si="4"/>
        <v>4231846</v>
      </c>
      <c r="AV22" s="19">
        <f>AB22</f>
        <v>3217294</v>
      </c>
      <c r="AW22" s="346"/>
      <c r="AX22" s="80" t="s">
        <v>176</v>
      </c>
      <c r="AY22" s="30" t="s">
        <v>177</v>
      </c>
    </row>
    <row r="23" spans="1:51" ht="183.65" customHeight="1" x14ac:dyDescent="0.35">
      <c r="A23" s="333" t="s">
        <v>191</v>
      </c>
      <c r="B23" s="333" t="s">
        <v>192</v>
      </c>
      <c r="C23" s="333" t="s">
        <v>52</v>
      </c>
      <c r="D23" s="333" t="s">
        <v>193</v>
      </c>
      <c r="E23" s="333" t="s">
        <v>194</v>
      </c>
      <c r="F23" s="333" t="s">
        <v>195</v>
      </c>
      <c r="G23" s="333" t="s">
        <v>56</v>
      </c>
      <c r="H23" s="382" t="s">
        <v>196</v>
      </c>
      <c r="I23" s="333" t="s">
        <v>197</v>
      </c>
      <c r="J23" s="384">
        <v>55213854175</v>
      </c>
      <c r="K23" s="357">
        <v>51630365911.800003</v>
      </c>
      <c r="L23" s="390">
        <v>153962861409</v>
      </c>
      <c r="M23" s="390">
        <v>83324933299.990005</v>
      </c>
      <c r="N23" s="393">
        <v>85949045033</v>
      </c>
      <c r="O23" s="393">
        <v>34235383688.610001</v>
      </c>
      <c r="P23" s="393">
        <v>69178000000</v>
      </c>
      <c r="Q23" s="345" t="s">
        <v>198</v>
      </c>
      <c r="R23" s="18" t="s">
        <v>199</v>
      </c>
      <c r="S23" s="18" t="s">
        <v>200</v>
      </c>
      <c r="T23" s="18" t="s">
        <v>185</v>
      </c>
      <c r="U23" s="69">
        <v>0.75700000000000001</v>
      </c>
      <c r="V23" s="69">
        <v>0.75700000000000001</v>
      </c>
      <c r="W23" s="87" t="s">
        <v>201</v>
      </c>
      <c r="X23" s="87" t="s">
        <v>202</v>
      </c>
      <c r="Y23" s="88">
        <f>U23+0.02</f>
        <v>0.77700000000000002</v>
      </c>
      <c r="Z23" s="88">
        <v>0.77700000000000002</v>
      </c>
      <c r="AA23" s="88">
        <f>Z23+0.02</f>
        <v>0.79700000000000004</v>
      </c>
      <c r="AB23" s="88">
        <v>0.79699999999999993</v>
      </c>
      <c r="AC23" s="89">
        <v>0.81699999999999995</v>
      </c>
      <c r="AD23" s="90">
        <v>0</v>
      </c>
      <c r="AE23" s="90">
        <v>0</v>
      </c>
      <c r="AF23" s="91"/>
      <c r="AG23" s="62">
        <v>0</v>
      </c>
      <c r="AH23" s="92"/>
      <c r="AI23" s="64">
        <f t="shared" ref="AI23:AI24" si="6">AB23</f>
        <v>0.79699999999999993</v>
      </c>
      <c r="AJ23" s="69"/>
      <c r="AK23" s="89">
        <v>0.83699999999999997</v>
      </c>
      <c r="AL23" s="65"/>
      <c r="AM23" s="23" t="s">
        <v>203</v>
      </c>
      <c r="AN23" s="23" t="s">
        <v>204</v>
      </c>
      <c r="AO23" s="23" t="s">
        <v>205</v>
      </c>
      <c r="AP23" s="23" t="s">
        <v>204</v>
      </c>
      <c r="AQ23" s="93" t="s">
        <v>206</v>
      </c>
      <c r="AR23" s="93" t="s">
        <v>207</v>
      </c>
      <c r="AS23" s="94"/>
      <c r="AT23" s="68"/>
      <c r="AU23" s="69">
        <f t="shared" si="4"/>
        <v>0.83699999999999997</v>
      </c>
      <c r="AV23" s="95">
        <f>+_xlfn.IFS(T23="Acumulado",Z23+AI23+AJ23+AL23,T23="Capacidad",AI23,T23="Flujo",AI23,T23="Reducción",AI23,T23="Stock",AI23)</f>
        <v>0.79699999999999993</v>
      </c>
      <c r="AW23" s="345" t="s">
        <v>208</v>
      </c>
      <c r="AX23" s="96" t="s">
        <v>208</v>
      </c>
      <c r="AY23" s="30" t="s">
        <v>209</v>
      </c>
    </row>
    <row r="24" spans="1:51" ht="240" x14ac:dyDescent="0.35">
      <c r="A24" s="335"/>
      <c r="B24" s="335"/>
      <c r="C24" s="335"/>
      <c r="D24" s="335"/>
      <c r="E24" s="335"/>
      <c r="F24" s="335"/>
      <c r="G24" s="335"/>
      <c r="H24" s="431"/>
      <c r="I24" s="335"/>
      <c r="J24" s="385"/>
      <c r="K24" s="358"/>
      <c r="L24" s="391"/>
      <c r="M24" s="391"/>
      <c r="N24" s="394"/>
      <c r="O24" s="394"/>
      <c r="P24" s="394"/>
      <c r="Q24" s="350"/>
      <c r="R24" s="18" t="s">
        <v>210</v>
      </c>
      <c r="S24" s="18" t="s">
        <v>211</v>
      </c>
      <c r="T24" s="18" t="s">
        <v>185</v>
      </c>
      <c r="U24" s="95">
        <v>0.53400000000000003</v>
      </c>
      <c r="V24" s="95">
        <v>0.53400000000000003</v>
      </c>
      <c r="W24" s="97" t="s">
        <v>212</v>
      </c>
      <c r="X24" s="97" t="s">
        <v>213</v>
      </c>
      <c r="Y24" s="88">
        <f>U24+0.015</f>
        <v>0.54900000000000004</v>
      </c>
      <c r="Z24" s="88">
        <v>0.54900000000000004</v>
      </c>
      <c r="AA24" s="88">
        <f>Z24+0.015</f>
        <v>0.56400000000000006</v>
      </c>
      <c r="AB24" s="88">
        <v>0.56399999999999995</v>
      </c>
      <c r="AC24" s="89">
        <v>0.59399999999999997</v>
      </c>
      <c r="AD24" s="90">
        <v>0</v>
      </c>
      <c r="AE24" s="90">
        <v>0</v>
      </c>
      <c r="AF24" s="91"/>
      <c r="AG24" s="62">
        <v>0</v>
      </c>
      <c r="AH24" s="92"/>
      <c r="AI24" s="64">
        <f t="shared" si="6"/>
        <v>0.56399999999999995</v>
      </c>
      <c r="AJ24" s="69"/>
      <c r="AK24" s="89">
        <v>0.59399999999999997</v>
      </c>
      <c r="AL24" s="65"/>
      <c r="AM24" s="23" t="s">
        <v>203</v>
      </c>
      <c r="AN24" s="23" t="s">
        <v>204</v>
      </c>
      <c r="AO24" s="23" t="s">
        <v>205</v>
      </c>
      <c r="AP24" s="23" t="s">
        <v>204</v>
      </c>
      <c r="AQ24" s="93" t="s">
        <v>214</v>
      </c>
      <c r="AR24" s="93" t="s">
        <v>207</v>
      </c>
      <c r="AS24" s="68"/>
      <c r="AT24" s="68"/>
      <c r="AU24" s="69">
        <f t="shared" si="4"/>
        <v>0.59399999999999997</v>
      </c>
      <c r="AV24" s="95">
        <f>+_xlfn.IFS(T24="Acumulado",Z24+AI24+AJ24+AL24,T24="Capacidad",AI24,T24="Flujo",AI24,T24="Reducción",AI24,T24="Stock",AI24)</f>
        <v>0.56399999999999995</v>
      </c>
      <c r="AW24" s="350"/>
      <c r="AX24" s="96" t="s">
        <v>208</v>
      </c>
      <c r="AY24" s="30" t="s">
        <v>209</v>
      </c>
    </row>
    <row r="25" spans="1:51" s="108" customFormat="1" ht="183.65" customHeight="1" x14ac:dyDescent="0.35">
      <c r="A25" s="335"/>
      <c r="B25" s="335"/>
      <c r="C25" s="335"/>
      <c r="D25" s="335"/>
      <c r="E25" s="335"/>
      <c r="F25" s="335"/>
      <c r="G25" s="335"/>
      <c r="H25" s="431"/>
      <c r="I25" s="335"/>
      <c r="J25" s="385"/>
      <c r="K25" s="358"/>
      <c r="L25" s="391"/>
      <c r="M25" s="391"/>
      <c r="N25" s="394"/>
      <c r="O25" s="394"/>
      <c r="P25" s="394"/>
      <c r="Q25" s="350"/>
      <c r="R25" s="17" t="s">
        <v>215</v>
      </c>
      <c r="S25" s="17" t="s">
        <v>216</v>
      </c>
      <c r="T25" s="17" t="s">
        <v>62</v>
      </c>
      <c r="U25" s="98">
        <v>0</v>
      </c>
      <c r="V25" s="19">
        <f t="shared" ref="V25:V28" si="7">Z25</f>
        <v>4001</v>
      </c>
      <c r="W25" s="99" t="s">
        <v>217</v>
      </c>
      <c r="X25" s="100" t="s">
        <v>218</v>
      </c>
      <c r="Y25" s="101">
        <v>4000</v>
      </c>
      <c r="Z25" s="22">
        <v>4001</v>
      </c>
      <c r="AA25" s="101">
        <v>11000</v>
      </c>
      <c r="AB25" s="101">
        <v>12139</v>
      </c>
      <c r="AC25" s="98">
        <v>10000</v>
      </c>
      <c r="AD25" s="102">
        <v>832</v>
      </c>
      <c r="AE25" s="102">
        <v>3727</v>
      </c>
      <c r="AF25" s="45"/>
      <c r="AG25" s="103">
        <v>5405</v>
      </c>
      <c r="AH25" s="104"/>
      <c r="AI25" s="19">
        <f>AD25+AE25+AG25+AH25</f>
        <v>9964</v>
      </c>
      <c r="AJ25" s="19"/>
      <c r="AK25" s="98">
        <v>4000</v>
      </c>
      <c r="AL25" s="98"/>
      <c r="AM25" s="105" t="s">
        <v>219</v>
      </c>
      <c r="AN25" s="105" t="s">
        <v>220</v>
      </c>
      <c r="AO25" s="105" t="s">
        <v>221</v>
      </c>
      <c r="AP25" s="105" t="s">
        <v>222</v>
      </c>
      <c r="AQ25" s="106" t="s">
        <v>223</v>
      </c>
      <c r="AR25" s="106" t="s">
        <v>224</v>
      </c>
      <c r="AS25" s="107"/>
      <c r="AT25" s="107"/>
      <c r="AU25" s="19">
        <f t="shared" si="4"/>
        <v>29000</v>
      </c>
      <c r="AV25" s="19">
        <f>+_xlfn.IFS(T25="Acumulado",Z25+AB25+AI25+AJ25+AL25,T25="Capacidad",AI25,T25="Flujo",AI25,T25="Reducción",AI25,T25="Stock",AI25)</f>
        <v>26104</v>
      </c>
      <c r="AW25" s="350"/>
      <c r="AX25" s="96" t="s">
        <v>208</v>
      </c>
      <c r="AY25" s="30" t="s">
        <v>209</v>
      </c>
    </row>
    <row r="26" spans="1:51" ht="300" x14ac:dyDescent="0.35">
      <c r="A26" s="334"/>
      <c r="B26" s="334"/>
      <c r="C26" s="334"/>
      <c r="D26" s="334"/>
      <c r="E26" s="334"/>
      <c r="F26" s="334"/>
      <c r="G26" s="334"/>
      <c r="H26" s="383"/>
      <c r="I26" s="334"/>
      <c r="J26" s="386"/>
      <c r="K26" s="359"/>
      <c r="L26" s="392"/>
      <c r="M26" s="392"/>
      <c r="N26" s="395"/>
      <c r="O26" s="395"/>
      <c r="P26" s="395"/>
      <c r="Q26" s="346"/>
      <c r="R26" s="17" t="s">
        <v>225</v>
      </c>
      <c r="S26" s="17" t="s">
        <v>225</v>
      </c>
      <c r="T26" s="17" t="s">
        <v>82</v>
      </c>
      <c r="U26" s="98">
        <v>651</v>
      </c>
      <c r="V26" s="19">
        <f t="shared" si="7"/>
        <v>809</v>
      </c>
      <c r="W26" s="99" t="s">
        <v>226</v>
      </c>
      <c r="X26" s="99" t="s">
        <v>227</v>
      </c>
      <c r="Y26" s="101">
        <v>800</v>
      </c>
      <c r="Z26" s="22">
        <v>809</v>
      </c>
      <c r="AA26" s="101">
        <v>800</v>
      </c>
      <c r="AB26" s="101">
        <v>880</v>
      </c>
      <c r="AC26" s="98">
        <v>800</v>
      </c>
      <c r="AD26" s="102">
        <v>206</v>
      </c>
      <c r="AE26" s="102">
        <v>158</v>
      </c>
      <c r="AF26" s="38"/>
      <c r="AG26" s="103">
        <v>284</v>
      </c>
      <c r="AH26" s="104"/>
      <c r="AI26" s="19">
        <f>AD26+AE26+AG26+AH26</f>
        <v>648</v>
      </c>
      <c r="AJ26" s="19"/>
      <c r="AK26" s="98">
        <v>800</v>
      </c>
      <c r="AL26" s="98"/>
      <c r="AM26" s="105" t="s">
        <v>228</v>
      </c>
      <c r="AN26" s="105" t="s">
        <v>220</v>
      </c>
      <c r="AO26" s="105" t="s">
        <v>229</v>
      </c>
      <c r="AP26" s="105" t="s">
        <v>222</v>
      </c>
      <c r="AQ26" s="27" t="s">
        <v>230</v>
      </c>
      <c r="AR26" s="27" t="s">
        <v>231</v>
      </c>
      <c r="AS26" s="107"/>
      <c r="AT26" s="107"/>
      <c r="AU26" s="19">
        <f t="shared" si="4"/>
        <v>800</v>
      </c>
      <c r="AV26" s="19">
        <f>+_xlfn.IFS(T26="Acumulado",Z26+AI26+AJ26+AL26,T26="Capacidad",AI26,T26="Flujo",AI26,T26="Reducción",AI26,T26="Stock",AI26)</f>
        <v>648</v>
      </c>
      <c r="AW26" s="346"/>
      <c r="AX26" s="96" t="s">
        <v>208</v>
      </c>
      <c r="AY26" s="30" t="s">
        <v>209</v>
      </c>
    </row>
    <row r="27" spans="1:51" ht="409.5" x14ac:dyDescent="0.35">
      <c r="A27" s="109" t="s">
        <v>232</v>
      </c>
      <c r="B27" s="109" t="s">
        <v>233</v>
      </c>
      <c r="C27" s="109" t="s">
        <v>52</v>
      </c>
      <c r="D27" s="109" t="s">
        <v>234</v>
      </c>
      <c r="E27" s="109" t="s">
        <v>235</v>
      </c>
      <c r="F27" s="109" t="s">
        <v>236</v>
      </c>
      <c r="G27" s="109" t="s">
        <v>56</v>
      </c>
      <c r="H27" s="109" t="s">
        <v>237</v>
      </c>
      <c r="I27" s="109" t="s">
        <v>167</v>
      </c>
      <c r="J27" s="48">
        <v>30908200346</v>
      </c>
      <c r="K27" s="48">
        <v>25199465325.68</v>
      </c>
      <c r="L27" s="110">
        <v>253814428549</v>
      </c>
      <c r="M27" s="111">
        <v>161670998977.28</v>
      </c>
      <c r="N27" s="112">
        <v>273696580649</v>
      </c>
      <c r="O27" s="112">
        <v>103715277947</v>
      </c>
      <c r="P27" s="112" t="s">
        <v>238</v>
      </c>
      <c r="Q27" s="81" t="s">
        <v>239</v>
      </c>
      <c r="R27" s="81" t="s">
        <v>240</v>
      </c>
      <c r="S27" s="81" t="s">
        <v>241</v>
      </c>
      <c r="T27" s="113" t="s">
        <v>62</v>
      </c>
      <c r="U27" s="98">
        <v>0</v>
      </c>
      <c r="V27" s="19">
        <v>0</v>
      </c>
      <c r="W27" s="99" t="s">
        <v>242</v>
      </c>
      <c r="X27" s="99" t="s">
        <v>180</v>
      </c>
      <c r="Y27" s="101">
        <v>70000</v>
      </c>
      <c r="Z27" s="22">
        <v>47230</v>
      </c>
      <c r="AA27" s="101">
        <v>113925</v>
      </c>
      <c r="AB27" s="101">
        <v>133610</v>
      </c>
      <c r="AC27" s="114">
        <v>315592</v>
      </c>
      <c r="AD27" s="115">
        <v>10056</v>
      </c>
      <c r="AE27" s="115">
        <v>127647</v>
      </c>
      <c r="AF27" s="45"/>
      <c r="AG27" s="116">
        <f>18060+16802+12718</f>
        <v>47580</v>
      </c>
      <c r="AH27" s="104"/>
      <c r="AI27" s="19">
        <f>AD27+AE27+AG27+AH27</f>
        <v>185283</v>
      </c>
      <c r="AJ27" s="117"/>
      <c r="AK27" s="98">
        <v>94674</v>
      </c>
      <c r="AL27" s="117">
        <v>0</v>
      </c>
      <c r="AM27" s="115" t="s">
        <v>243</v>
      </c>
      <c r="AN27" s="115" t="s">
        <v>57</v>
      </c>
      <c r="AO27" s="115" t="s">
        <v>244</v>
      </c>
      <c r="AP27" s="115" t="s">
        <v>57</v>
      </c>
      <c r="AQ27" s="118" t="s">
        <v>245</v>
      </c>
      <c r="AR27" s="86" t="s">
        <v>57</v>
      </c>
      <c r="AS27" s="119"/>
      <c r="AT27" s="120"/>
      <c r="AU27" s="19">
        <f t="shared" si="4"/>
        <v>594191</v>
      </c>
      <c r="AV27" s="19">
        <f>Z27+AB27+AI27</f>
        <v>366123</v>
      </c>
      <c r="AW27" s="17" t="s">
        <v>246</v>
      </c>
      <c r="AX27" s="121" t="s">
        <v>246</v>
      </c>
      <c r="AY27" s="32" t="s">
        <v>247</v>
      </c>
    </row>
    <row r="28" spans="1:51" ht="409.5" x14ac:dyDescent="0.35">
      <c r="A28" s="46" t="s">
        <v>50</v>
      </c>
      <c r="B28" s="46" t="s">
        <v>163</v>
      </c>
      <c r="C28" s="46" t="s">
        <v>52</v>
      </c>
      <c r="D28" s="46" t="s">
        <v>151</v>
      </c>
      <c r="E28" s="46" t="s">
        <v>248</v>
      </c>
      <c r="F28" s="46" t="s">
        <v>249</v>
      </c>
      <c r="G28" s="46" t="s">
        <v>56</v>
      </c>
      <c r="H28" s="46" t="s">
        <v>57</v>
      </c>
      <c r="I28" s="46" t="s">
        <v>167</v>
      </c>
      <c r="J28" s="122">
        <f>'[3]1. Iniciativas-PA (2)'!M16</f>
        <v>6050000000</v>
      </c>
      <c r="K28" s="122">
        <f>'[3]1. Iniciativas-PA (2)'!N16</f>
        <v>0</v>
      </c>
      <c r="L28" s="123">
        <v>12894700000</v>
      </c>
      <c r="M28" s="123">
        <v>11116188734</v>
      </c>
      <c r="N28" s="124">
        <v>10427167748</v>
      </c>
      <c r="O28" s="124">
        <v>5129842515</v>
      </c>
      <c r="P28" s="124">
        <f>(N28*0.03)+N28</f>
        <v>10739982780.440001</v>
      </c>
      <c r="Q28" s="18" t="s">
        <v>168</v>
      </c>
      <c r="R28" s="18" t="s">
        <v>250</v>
      </c>
      <c r="S28" s="18" t="s">
        <v>251</v>
      </c>
      <c r="T28" s="18" t="s">
        <v>62</v>
      </c>
      <c r="U28" s="19">
        <v>0</v>
      </c>
      <c r="V28" s="19">
        <f t="shared" si="7"/>
        <v>835531</v>
      </c>
      <c r="W28" s="20" t="s">
        <v>252</v>
      </c>
      <c r="X28" s="20" t="s">
        <v>253</v>
      </c>
      <c r="Y28" s="21">
        <v>700000</v>
      </c>
      <c r="Z28" s="21">
        <v>835531</v>
      </c>
      <c r="AA28" s="21">
        <v>1100000</v>
      </c>
      <c r="AB28" s="21">
        <v>1136988</v>
      </c>
      <c r="AC28" s="31">
        <v>1400000</v>
      </c>
      <c r="AD28" s="51">
        <v>0</v>
      </c>
      <c r="AE28" s="51">
        <v>274107</v>
      </c>
      <c r="AF28" s="45"/>
      <c r="AG28" s="82">
        <v>479881</v>
      </c>
      <c r="AH28" s="83"/>
      <c r="AI28" s="19">
        <f t="shared" si="5"/>
        <v>753988</v>
      </c>
      <c r="AJ28" s="19"/>
      <c r="AK28" s="19">
        <v>1000000</v>
      </c>
      <c r="AL28" s="19">
        <v>0</v>
      </c>
      <c r="AM28" s="23" t="s">
        <v>254</v>
      </c>
      <c r="AN28" s="23" t="s">
        <v>113</v>
      </c>
      <c r="AO28" s="23"/>
      <c r="AP28" s="23"/>
      <c r="AQ28" s="27" t="s">
        <v>255</v>
      </c>
      <c r="AR28" s="27" t="s">
        <v>256</v>
      </c>
      <c r="AS28" s="28"/>
      <c r="AT28" s="28"/>
      <c r="AU28" s="19">
        <f t="shared" si="4"/>
        <v>4200000</v>
      </c>
      <c r="AV28" s="19">
        <f>+_xlfn.IFS(T28="Acumulado",Z28+AB28+AI28+AJ28+AL28,T28="Capacidad",AI28,T28="Flujo",AI28,T28="Reducción",AI28,T28="Stock",AI28)</f>
        <v>2726507</v>
      </c>
      <c r="AW28" s="18" t="s">
        <v>176</v>
      </c>
      <c r="AX28" s="80" t="s">
        <v>176</v>
      </c>
      <c r="AY28" s="32" t="s">
        <v>257</v>
      </c>
    </row>
    <row r="29" spans="1:51" ht="204" customHeight="1" x14ac:dyDescent="0.35">
      <c r="A29" s="333" t="s">
        <v>50</v>
      </c>
      <c r="B29" s="333" t="s">
        <v>258</v>
      </c>
      <c r="C29" s="333" t="s">
        <v>52</v>
      </c>
      <c r="D29" s="333" t="s">
        <v>193</v>
      </c>
      <c r="E29" s="333" t="s">
        <v>259</v>
      </c>
      <c r="F29" s="333" t="s">
        <v>260</v>
      </c>
      <c r="G29" s="333" t="s">
        <v>56</v>
      </c>
      <c r="H29" s="333" t="s">
        <v>261</v>
      </c>
      <c r="I29" s="333" t="s">
        <v>262</v>
      </c>
      <c r="J29" s="360">
        <v>6830016667</v>
      </c>
      <c r="K29" s="357">
        <v>6822825000</v>
      </c>
      <c r="L29" s="379">
        <v>18475011000</v>
      </c>
      <c r="M29" s="379">
        <v>17865138373</v>
      </c>
      <c r="N29" s="347">
        <v>12348656000</v>
      </c>
      <c r="O29" s="347">
        <v>6481981682</v>
      </c>
      <c r="P29" s="347">
        <f>(N29*0.03)+N29</f>
        <v>12719115680</v>
      </c>
      <c r="Q29" s="345" t="s">
        <v>263</v>
      </c>
      <c r="R29" s="18" t="s">
        <v>264</v>
      </c>
      <c r="S29" s="18" t="s">
        <v>265</v>
      </c>
      <c r="T29" s="18" t="s">
        <v>109</v>
      </c>
      <c r="U29" s="18">
        <v>0</v>
      </c>
      <c r="V29" s="65">
        <v>1</v>
      </c>
      <c r="W29" s="128" t="s">
        <v>266</v>
      </c>
      <c r="X29" s="128" t="s">
        <v>267</v>
      </c>
      <c r="Y29" s="129">
        <v>1</v>
      </c>
      <c r="Z29" s="129">
        <v>1</v>
      </c>
      <c r="AA29" s="129">
        <v>1</v>
      </c>
      <c r="AB29" s="129">
        <v>1</v>
      </c>
      <c r="AC29" s="65">
        <v>1</v>
      </c>
      <c r="AD29" s="66">
        <v>1</v>
      </c>
      <c r="AE29" s="66">
        <v>1</v>
      </c>
      <c r="AF29" s="130"/>
      <c r="AG29" s="62">
        <v>1</v>
      </c>
      <c r="AH29" s="92"/>
      <c r="AI29" s="64">
        <f>AB29</f>
        <v>1</v>
      </c>
      <c r="AJ29" s="18"/>
      <c r="AK29" s="65">
        <v>1</v>
      </c>
      <c r="AL29" s="18">
        <v>0</v>
      </c>
      <c r="AM29" s="23" t="s">
        <v>268</v>
      </c>
      <c r="AN29" s="23" t="s">
        <v>269</v>
      </c>
      <c r="AO29" s="23" t="s">
        <v>270</v>
      </c>
      <c r="AP29" s="23" t="s">
        <v>57</v>
      </c>
      <c r="AQ29" s="131" t="s">
        <v>271</v>
      </c>
      <c r="AR29" s="131" t="s">
        <v>57</v>
      </c>
      <c r="AS29" s="132"/>
      <c r="AT29" s="132"/>
      <c r="AU29" s="69">
        <f>+_xlfn.IFS(T29="Acumulado",Y29+AA29+#REF!+AK29,T29="Capacidad",AK29,T29="Flujo",AK29,T29="Reducción",AK29,T29="Stock",AK29)</f>
        <v>1</v>
      </c>
      <c r="AV29" s="65">
        <f>+_xlfn.IFS(T29="Acumulado",Z29+AI29+AJ29+AL29,T29="Capacidad",AI29,T29="Flujo",AI29,T29="Reducción",AI29,T29="Stock",AI29)</f>
        <v>1</v>
      </c>
      <c r="AW29" s="345" t="s">
        <v>272</v>
      </c>
      <c r="AX29" s="133" t="s">
        <v>272</v>
      </c>
      <c r="AY29" s="30" t="s">
        <v>273</v>
      </c>
    </row>
    <row r="30" spans="1:51" ht="143" customHeight="1" x14ac:dyDescent="0.35">
      <c r="A30" s="335"/>
      <c r="B30" s="335"/>
      <c r="C30" s="335"/>
      <c r="D30" s="335"/>
      <c r="E30" s="335"/>
      <c r="F30" s="335"/>
      <c r="G30" s="335"/>
      <c r="H30" s="335"/>
      <c r="I30" s="335"/>
      <c r="J30" s="361">
        <v>0</v>
      </c>
      <c r="K30" s="358"/>
      <c r="L30" s="380"/>
      <c r="M30" s="380"/>
      <c r="N30" s="348"/>
      <c r="O30" s="348"/>
      <c r="P30" s="348"/>
      <c r="Q30" s="350"/>
      <c r="R30" s="18" t="s">
        <v>274</v>
      </c>
      <c r="S30" s="18" t="s">
        <v>275</v>
      </c>
      <c r="T30" s="18" t="s">
        <v>62</v>
      </c>
      <c r="U30" s="19">
        <v>0</v>
      </c>
      <c r="V30" s="19">
        <f t="shared" ref="V30:V35" si="8">Z30</f>
        <v>1</v>
      </c>
      <c r="W30" s="20" t="s">
        <v>276</v>
      </c>
      <c r="X30" s="20" t="s">
        <v>277</v>
      </c>
      <c r="Y30" s="21">
        <v>1</v>
      </c>
      <c r="Z30" s="22">
        <v>1</v>
      </c>
      <c r="AA30" s="21">
        <v>1</v>
      </c>
      <c r="AB30" s="21">
        <v>1</v>
      </c>
      <c r="AC30" s="19">
        <v>1</v>
      </c>
      <c r="AD30" s="23">
        <v>0</v>
      </c>
      <c r="AE30" s="23">
        <v>1</v>
      </c>
      <c r="AF30" s="45"/>
      <c r="AG30" s="41">
        <v>1</v>
      </c>
      <c r="AH30" s="134"/>
      <c r="AI30" s="42">
        <f>AE30</f>
        <v>1</v>
      </c>
      <c r="AJ30" s="19"/>
      <c r="AK30" s="19">
        <v>1</v>
      </c>
      <c r="AL30" s="19">
        <v>0</v>
      </c>
      <c r="AM30" s="135" t="s">
        <v>278</v>
      </c>
      <c r="AN30" s="23" t="s">
        <v>269</v>
      </c>
      <c r="AO30" s="23" t="s">
        <v>279</v>
      </c>
      <c r="AP30" s="23" t="s">
        <v>279</v>
      </c>
      <c r="AQ30" s="136" t="s">
        <v>280</v>
      </c>
      <c r="AR30" s="137" t="s">
        <v>57</v>
      </c>
      <c r="AS30" s="28"/>
      <c r="AT30" s="132"/>
      <c r="AU30" s="19">
        <f>+_xlfn.IFS(T30="Acumulado",Y30+AA30+AC30+AK30,T30="Capacidad",AK30,T30="Flujo",AK30,T30="Reducción",AK30,T30="Stock",AK30)</f>
        <v>4</v>
      </c>
      <c r="AV30" s="19">
        <f>+_xlfn.IFS(T30="Acumulado",Z30+AB30+AI30+AJ30+AL30,T30="Capacidad",AI30,T30="Flujo",AI30,T30="Reducción",AI30,T30="Stock",AI30)</f>
        <v>3</v>
      </c>
      <c r="AW30" s="350"/>
      <c r="AX30" s="133" t="s">
        <v>272</v>
      </c>
      <c r="AY30" s="30" t="s">
        <v>273</v>
      </c>
    </row>
    <row r="31" spans="1:51" ht="143" customHeight="1" x14ac:dyDescent="0.35">
      <c r="A31" s="335"/>
      <c r="B31" s="335"/>
      <c r="C31" s="335"/>
      <c r="D31" s="335"/>
      <c r="E31" s="335"/>
      <c r="F31" s="335"/>
      <c r="G31" s="335"/>
      <c r="H31" s="335"/>
      <c r="I31" s="335"/>
      <c r="J31" s="361"/>
      <c r="K31" s="358"/>
      <c r="L31" s="380"/>
      <c r="M31" s="380"/>
      <c r="N31" s="348"/>
      <c r="O31" s="348"/>
      <c r="P31" s="348"/>
      <c r="Q31" s="350"/>
      <c r="R31" s="18" t="s">
        <v>281</v>
      </c>
      <c r="S31" s="18" t="s">
        <v>282</v>
      </c>
      <c r="T31" s="18" t="s">
        <v>62</v>
      </c>
      <c r="U31" s="19">
        <v>0</v>
      </c>
      <c r="V31" s="19">
        <v>2</v>
      </c>
      <c r="W31" s="20" t="s">
        <v>283</v>
      </c>
      <c r="X31" s="20" t="s">
        <v>284</v>
      </c>
      <c r="Y31" s="21">
        <v>2</v>
      </c>
      <c r="Z31" s="22">
        <v>2</v>
      </c>
      <c r="AA31" s="21">
        <v>2</v>
      </c>
      <c r="AB31" s="21">
        <v>2</v>
      </c>
      <c r="AC31" s="19">
        <v>2</v>
      </c>
      <c r="AD31" s="23">
        <v>0</v>
      </c>
      <c r="AE31" s="23">
        <v>0</v>
      </c>
      <c r="AF31" s="138"/>
      <c r="AG31" s="25">
        <v>0</v>
      </c>
      <c r="AH31" s="26"/>
      <c r="AI31" s="42">
        <f>AD31+AE31+AG31+AH31</f>
        <v>0</v>
      </c>
      <c r="AJ31" s="19"/>
      <c r="AK31" s="19">
        <v>3</v>
      </c>
      <c r="AL31" s="19"/>
      <c r="AM31" s="23" t="s">
        <v>285</v>
      </c>
      <c r="AN31" s="23" t="s">
        <v>269</v>
      </c>
      <c r="AO31" s="23" t="s">
        <v>286</v>
      </c>
      <c r="AP31" s="23" t="s">
        <v>57</v>
      </c>
      <c r="AQ31" s="139" t="s">
        <v>287</v>
      </c>
      <c r="AR31" s="139" t="s">
        <v>57</v>
      </c>
      <c r="AS31" s="28"/>
      <c r="AT31" s="132"/>
      <c r="AU31" s="19">
        <f>+_xlfn.IFS(T31="Acumulado",Y31+AA31+AC31+AK31,T31="Capacidad",AK31,T31="Flujo",AK31,T31="Reducción",AK31,T31="Stock",AK31)</f>
        <v>9</v>
      </c>
      <c r="AV31" s="19">
        <f>+_xlfn.IFS(T31="Acumulado",Z31+AB31+AI31+AJ31+AL31,T31="Capacidad",AI31,T31="Flujo",AI31,T31="Reducción",AI31,T31="Stock",AI31)</f>
        <v>4</v>
      </c>
      <c r="AW31" s="350"/>
      <c r="AX31" s="133" t="s">
        <v>272</v>
      </c>
      <c r="AY31" s="30" t="s">
        <v>273</v>
      </c>
    </row>
    <row r="32" spans="1:51" ht="143" customHeight="1" x14ac:dyDescent="0.35">
      <c r="A32" s="335"/>
      <c r="B32" s="335"/>
      <c r="C32" s="335"/>
      <c r="D32" s="335"/>
      <c r="E32" s="335"/>
      <c r="F32" s="335"/>
      <c r="G32" s="335"/>
      <c r="H32" s="335"/>
      <c r="I32" s="335"/>
      <c r="J32" s="361"/>
      <c r="K32" s="358"/>
      <c r="L32" s="380"/>
      <c r="M32" s="380"/>
      <c r="N32" s="348"/>
      <c r="O32" s="348"/>
      <c r="P32" s="348"/>
      <c r="Q32" s="350"/>
      <c r="R32" s="18" t="s">
        <v>288</v>
      </c>
      <c r="S32" s="18" t="s">
        <v>289</v>
      </c>
      <c r="T32" s="18" t="s">
        <v>62</v>
      </c>
      <c r="U32" s="19">
        <v>0</v>
      </c>
      <c r="V32" s="19">
        <v>0</v>
      </c>
      <c r="W32" s="140" t="s">
        <v>290</v>
      </c>
      <c r="X32" s="140" t="s">
        <v>290</v>
      </c>
      <c r="Y32" s="22"/>
      <c r="Z32" s="22"/>
      <c r="AA32" s="21">
        <v>1400</v>
      </c>
      <c r="AB32" s="21">
        <v>11000</v>
      </c>
      <c r="AC32" s="19">
        <v>600</v>
      </c>
      <c r="AD32" s="23">
        <v>110</v>
      </c>
      <c r="AE32" s="23">
        <v>1476</v>
      </c>
      <c r="AF32" s="138"/>
      <c r="AG32" s="25">
        <v>2079</v>
      </c>
      <c r="AH32" s="26"/>
      <c r="AI32" s="42">
        <f>AD32+AE32</f>
        <v>1586</v>
      </c>
      <c r="AJ32" s="19"/>
      <c r="AK32" s="19">
        <v>1600</v>
      </c>
      <c r="AL32" s="19"/>
      <c r="AM32" s="23" t="s">
        <v>291</v>
      </c>
      <c r="AN32" s="23" t="s">
        <v>269</v>
      </c>
      <c r="AO32" s="23" t="s">
        <v>292</v>
      </c>
      <c r="AP32" s="23" t="s">
        <v>57</v>
      </c>
      <c r="AQ32" s="139" t="s">
        <v>293</v>
      </c>
      <c r="AR32" s="139" t="s">
        <v>57</v>
      </c>
      <c r="AS32" s="28"/>
      <c r="AT32" s="132"/>
      <c r="AU32" s="19">
        <f>+_xlfn.IFS(T32="Acumulado",Y32+AA32+AC32+AK32,T32="Capacidad",AK32,T32="Flujo",AK32,T32="Reducción",AK32,T32="Stock",AK32)</f>
        <v>3600</v>
      </c>
      <c r="AV32" s="19">
        <f>+_xlfn.IFS(T32="Acumulado",Z32+AB32+AI32+AJ32+AL32,T32="Capacidad",AI32,T32="Flujo",AI32,T32="Reducción",AI32,T32="Stock",AI32)</f>
        <v>12586</v>
      </c>
      <c r="AW32" s="350"/>
      <c r="AX32" s="133" t="s">
        <v>272</v>
      </c>
      <c r="AY32" s="30" t="s">
        <v>273</v>
      </c>
    </row>
    <row r="33" spans="1:51" ht="183.65" customHeight="1" x14ac:dyDescent="0.35">
      <c r="A33" s="334"/>
      <c r="B33" s="334"/>
      <c r="C33" s="334"/>
      <c r="D33" s="334"/>
      <c r="E33" s="334"/>
      <c r="F33" s="334"/>
      <c r="G33" s="334"/>
      <c r="H33" s="334"/>
      <c r="I33" s="334"/>
      <c r="J33" s="362">
        <v>0</v>
      </c>
      <c r="K33" s="359"/>
      <c r="L33" s="381"/>
      <c r="M33" s="381"/>
      <c r="N33" s="349"/>
      <c r="O33" s="349"/>
      <c r="P33" s="349"/>
      <c r="Q33" s="346"/>
      <c r="R33" s="18" t="s">
        <v>288</v>
      </c>
      <c r="S33" s="18" t="s">
        <v>294</v>
      </c>
      <c r="T33" s="18" t="s">
        <v>109</v>
      </c>
      <c r="U33" s="18">
        <v>0</v>
      </c>
      <c r="V33" s="18">
        <f t="shared" si="8"/>
        <v>1</v>
      </c>
      <c r="W33" s="141" t="s">
        <v>295</v>
      </c>
      <c r="X33" s="141" t="s">
        <v>296</v>
      </c>
      <c r="Y33" s="129">
        <v>1</v>
      </c>
      <c r="Z33" s="129">
        <v>1</v>
      </c>
      <c r="AA33" s="129">
        <v>1</v>
      </c>
      <c r="AB33" s="129">
        <v>1</v>
      </c>
      <c r="AC33" s="65">
        <v>1</v>
      </c>
      <c r="AD33" s="66">
        <v>1</v>
      </c>
      <c r="AE33" s="66">
        <v>1</v>
      </c>
      <c r="AF33" s="45"/>
      <c r="AG33" s="62">
        <v>1</v>
      </c>
      <c r="AH33" s="92"/>
      <c r="AI33" s="64">
        <f>AB33</f>
        <v>1</v>
      </c>
      <c r="AJ33" s="18"/>
      <c r="AK33" s="65">
        <v>1</v>
      </c>
      <c r="AL33" s="18">
        <v>0</v>
      </c>
      <c r="AM33" s="142" t="s">
        <v>297</v>
      </c>
      <c r="AN33" s="23" t="s">
        <v>269</v>
      </c>
      <c r="AO33" s="23" t="s">
        <v>297</v>
      </c>
      <c r="AP33" s="23" t="s">
        <v>57</v>
      </c>
      <c r="AQ33" s="143" t="s">
        <v>298</v>
      </c>
      <c r="AR33" s="143" t="s">
        <v>57</v>
      </c>
      <c r="AS33" s="132"/>
      <c r="AT33" s="132"/>
      <c r="AU33" s="69">
        <f>+_xlfn.IFS(T33="Acumulado",Y33+AA33+#REF!+AK33,T33="Capacidad",AK33,T33="Flujo",AK33,T33="Reducción",AK33,T33="Stock",AK33)</f>
        <v>1</v>
      </c>
      <c r="AV33" s="65">
        <f>+_xlfn.IFS(T33="Acumulado",Z33+AI33+AJ33+AL33,T33="Capacidad",AI33,T33="Flujo",AI33,T33="Reducción",AI33,T33="Stock",AI33)</f>
        <v>1</v>
      </c>
      <c r="AW33" s="350"/>
      <c r="AX33" s="133" t="s">
        <v>272</v>
      </c>
      <c r="AY33" s="30" t="s">
        <v>273</v>
      </c>
    </row>
    <row r="34" spans="1:51" ht="408" customHeight="1" x14ac:dyDescent="0.35">
      <c r="A34" s="16" t="s">
        <v>50</v>
      </c>
      <c r="B34" s="16" t="s">
        <v>258</v>
      </c>
      <c r="C34" s="16" t="s">
        <v>52</v>
      </c>
      <c r="D34" s="16" t="s">
        <v>193</v>
      </c>
      <c r="E34" s="16" t="s">
        <v>299</v>
      </c>
      <c r="F34" s="16" t="s">
        <v>300</v>
      </c>
      <c r="G34" s="16" t="s">
        <v>56</v>
      </c>
      <c r="H34" s="16" t="s">
        <v>261</v>
      </c>
      <c r="I34" s="16" t="s">
        <v>262</v>
      </c>
      <c r="J34" s="125">
        <v>8669983333</v>
      </c>
      <c r="K34" s="70">
        <v>7979983453.3400002</v>
      </c>
      <c r="L34" s="126">
        <v>1024989000</v>
      </c>
      <c r="M34" s="126">
        <v>1024989000</v>
      </c>
      <c r="N34" s="127">
        <v>3500000000</v>
      </c>
      <c r="O34" s="127">
        <v>0</v>
      </c>
      <c r="P34" s="127">
        <f>(N34*0.03)+N34</f>
        <v>3605000000</v>
      </c>
      <c r="Q34" s="17" t="s">
        <v>263</v>
      </c>
      <c r="R34" s="18" t="s">
        <v>301</v>
      </c>
      <c r="S34" s="18" t="s">
        <v>302</v>
      </c>
      <c r="T34" s="18" t="s">
        <v>62</v>
      </c>
      <c r="U34" s="19">
        <v>0</v>
      </c>
      <c r="V34" s="19">
        <f t="shared" si="8"/>
        <v>1</v>
      </c>
      <c r="W34" s="20" t="s">
        <v>303</v>
      </c>
      <c r="X34" s="20" t="s">
        <v>304</v>
      </c>
      <c r="Y34" s="21">
        <v>1800</v>
      </c>
      <c r="Z34" s="22">
        <v>1</v>
      </c>
      <c r="AA34" s="21">
        <v>3000</v>
      </c>
      <c r="AB34" s="21">
        <v>3000</v>
      </c>
      <c r="AC34" s="144">
        <v>7000</v>
      </c>
      <c r="AD34" s="23">
        <v>0</v>
      </c>
      <c r="AE34" s="23">
        <v>0</v>
      </c>
      <c r="AF34" s="45"/>
      <c r="AG34" s="139">
        <v>0</v>
      </c>
      <c r="AH34" s="26"/>
      <c r="AI34" s="19">
        <f t="shared" ref="AI34:AI41" si="9">AD34+AE34+AG34+AH34</f>
        <v>0</v>
      </c>
      <c r="AJ34" s="19"/>
      <c r="AK34" s="19">
        <v>3900</v>
      </c>
      <c r="AL34" s="19">
        <v>0</v>
      </c>
      <c r="AM34" s="23" t="s">
        <v>305</v>
      </c>
      <c r="AN34" s="23" t="s">
        <v>269</v>
      </c>
      <c r="AO34" s="23" t="s">
        <v>305</v>
      </c>
      <c r="AP34" s="23" t="s">
        <v>57</v>
      </c>
      <c r="AQ34" s="43" t="s">
        <v>306</v>
      </c>
      <c r="AR34" s="43" t="s">
        <v>57</v>
      </c>
      <c r="AS34" s="28"/>
      <c r="AT34" s="132"/>
      <c r="AU34" s="19">
        <f t="shared" ref="AU34:AU42" si="10">+_xlfn.IFS(T34="Acumulado",Y34+AA34+AC34+AK34,T34="Capacidad",AK34,T34="Flujo",AK34,T34="Reducción",AK34,T34="Stock",AK34)</f>
        <v>15700</v>
      </c>
      <c r="AV34" s="19">
        <f>+_xlfn.IFS(T34="Acumulado",Z34+AB34+AI34+AJ34+AL34,T34="Capacidad",AI34,T34="Flujo",AI34,T34="Reducción",AI34,T34="Stock",AI34)</f>
        <v>3001</v>
      </c>
      <c r="AW34" s="350"/>
      <c r="AX34" s="133" t="s">
        <v>272</v>
      </c>
      <c r="AY34" s="145" t="s">
        <v>307</v>
      </c>
    </row>
    <row r="35" spans="1:51" ht="204" customHeight="1" x14ac:dyDescent="0.35">
      <c r="A35" s="333" t="s">
        <v>50</v>
      </c>
      <c r="B35" s="333" t="s">
        <v>51</v>
      </c>
      <c r="C35" s="333" t="s">
        <v>52</v>
      </c>
      <c r="D35" s="333" t="s">
        <v>53</v>
      </c>
      <c r="E35" s="333" t="s">
        <v>308</v>
      </c>
      <c r="F35" s="333" t="s">
        <v>309</v>
      </c>
      <c r="G35" s="427" t="s">
        <v>56</v>
      </c>
      <c r="H35" s="429" t="s">
        <v>57</v>
      </c>
      <c r="I35" s="429" t="s">
        <v>310</v>
      </c>
      <c r="J35" s="399">
        <v>104400000</v>
      </c>
      <c r="K35" s="399">
        <v>104400000</v>
      </c>
      <c r="L35" s="423">
        <v>100552000</v>
      </c>
      <c r="M35" s="423">
        <v>97469067</v>
      </c>
      <c r="N35" s="425">
        <v>315000000</v>
      </c>
      <c r="O35" s="425">
        <v>86287100</v>
      </c>
      <c r="P35" s="425">
        <f>(N35*0.03)+N35</f>
        <v>324450000</v>
      </c>
      <c r="Q35" s="345" t="s">
        <v>59</v>
      </c>
      <c r="R35" s="345" t="s">
        <v>311</v>
      </c>
      <c r="S35" s="18" t="s">
        <v>312</v>
      </c>
      <c r="T35" s="18" t="s">
        <v>62</v>
      </c>
      <c r="U35" s="19" t="s">
        <v>57</v>
      </c>
      <c r="V35" s="19">
        <f t="shared" si="8"/>
        <v>4</v>
      </c>
      <c r="W35" s="20" t="s">
        <v>313</v>
      </c>
      <c r="X35" s="20" t="s">
        <v>314</v>
      </c>
      <c r="Y35" s="22">
        <v>4</v>
      </c>
      <c r="Z35" s="22">
        <v>4</v>
      </c>
      <c r="AA35" s="21">
        <v>1</v>
      </c>
      <c r="AB35" s="21">
        <v>1</v>
      </c>
      <c r="AC35" s="31">
        <v>1</v>
      </c>
      <c r="AD35" s="39">
        <v>0.25</v>
      </c>
      <c r="AE35" s="39">
        <v>0.25</v>
      </c>
      <c r="AF35" s="138"/>
      <c r="AG35" s="41">
        <v>0.25</v>
      </c>
      <c r="AH35" s="134"/>
      <c r="AI35" s="42">
        <f>AD35+AE35+AG35+AH35</f>
        <v>0.75</v>
      </c>
      <c r="AJ35" s="19"/>
      <c r="AK35" s="19">
        <v>1</v>
      </c>
      <c r="AL35" s="19">
        <v>0</v>
      </c>
      <c r="AM35" s="23" t="s">
        <v>315</v>
      </c>
      <c r="AN35" s="23" t="s">
        <v>316</v>
      </c>
      <c r="AO35" s="23" t="s">
        <v>317</v>
      </c>
      <c r="AP35" s="23"/>
      <c r="AQ35" s="27" t="s">
        <v>318</v>
      </c>
      <c r="AR35" s="27" t="s">
        <v>70</v>
      </c>
      <c r="AS35" s="28"/>
      <c r="AT35" s="28"/>
      <c r="AU35" s="19">
        <f t="shared" si="10"/>
        <v>7</v>
      </c>
      <c r="AV35" s="42">
        <f t="shared" ref="AV35:AV41" si="11">+_xlfn.IFS(T35="Acumulado",Z35+AB35+AI35+AJ35+AL35,T35="Capacidad",AI35,T35="Flujo",AI35,T35="Reducción",AI35,T35="Stock",AI35)</f>
        <v>5.75</v>
      </c>
      <c r="AW35" s="345" t="s">
        <v>71</v>
      </c>
      <c r="AX35" s="29" t="s">
        <v>71</v>
      </c>
      <c r="AY35" s="30" t="s">
        <v>319</v>
      </c>
    </row>
    <row r="36" spans="1:51" ht="140" x14ac:dyDescent="0.35">
      <c r="A36" s="334"/>
      <c r="B36" s="334"/>
      <c r="C36" s="334"/>
      <c r="D36" s="334"/>
      <c r="E36" s="334"/>
      <c r="F36" s="334"/>
      <c r="G36" s="428"/>
      <c r="H36" s="430"/>
      <c r="I36" s="430"/>
      <c r="J36" s="400"/>
      <c r="K36" s="400"/>
      <c r="L36" s="424"/>
      <c r="M36" s="424"/>
      <c r="N36" s="426"/>
      <c r="O36" s="426"/>
      <c r="P36" s="426"/>
      <c r="Q36" s="346"/>
      <c r="R36" s="346"/>
      <c r="S36" s="18" t="s">
        <v>320</v>
      </c>
      <c r="T36" s="18" t="s">
        <v>62</v>
      </c>
      <c r="U36" s="19" t="s">
        <v>57</v>
      </c>
      <c r="V36" s="19"/>
      <c r="W36" s="20" t="s">
        <v>321</v>
      </c>
      <c r="X36" s="20" t="s">
        <v>322</v>
      </c>
      <c r="Y36" s="146"/>
      <c r="Z36" s="22"/>
      <c r="AA36" s="21">
        <v>228</v>
      </c>
      <c r="AB36" s="21">
        <v>284</v>
      </c>
      <c r="AC36" s="31">
        <v>255</v>
      </c>
      <c r="AD36" s="51">
        <v>19</v>
      </c>
      <c r="AE36" s="51">
        <v>102</v>
      </c>
      <c r="AF36" s="147"/>
      <c r="AG36" s="25">
        <v>107</v>
      </c>
      <c r="AH36" s="26"/>
      <c r="AI36" s="19">
        <f>AD36+AE36+AG36</f>
        <v>228</v>
      </c>
      <c r="AJ36" s="19"/>
      <c r="AK36" s="19">
        <v>254</v>
      </c>
      <c r="AL36" s="19"/>
      <c r="AM36" s="23" t="s">
        <v>323</v>
      </c>
      <c r="AN36" s="23" t="s">
        <v>324</v>
      </c>
      <c r="AO36" s="23" t="s">
        <v>325</v>
      </c>
      <c r="AP36" s="23" t="s">
        <v>88</v>
      </c>
      <c r="AQ36" s="43" t="s">
        <v>326</v>
      </c>
      <c r="AR36" s="43" t="s">
        <v>70</v>
      </c>
      <c r="AS36" s="148"/>
      <c r="AT36" s="148"/>
      <c r="AU36" s="19">
        <f t="shared" si="10"/>
        <v>737</v>
      </c>
      <c r="AV36" s="19">
        <f t="shared" si="11"/>
        <v>512</v>
      </c>
      <c r="AW36" s="346"/>
      <c r="AX36" s="29" t="s">
        <v>71</v>
      </c>
      <c r="AY36" s="30" t="s">
        <v>319</v>
      </c>
    </row>
    <row r="37" spans="1:51" ht="163.25" customHeight="1" x14ac:dyDescent="0.35">
      <c r="A37" s="333" t="s">
        <v>50</v>
      </c>
      <c r="B37" s="333" t="s">
        <v>327</v>
      </c>
      <c r="C37" s="333" t="s">
        <v>52</v>
      </c>
      <c r="D37" s="333" t="s">
        <v>53</v>
      </c>
      <c r="E37" s="333" t="s">
        <v>328</v>
      </c>
      <c r="F37" s="333" t="s">
        <v>329</v>
      </c>
      <c r="G37" s="333" t="s">
        <v>56</v>
      </c>
      <c r="H37" s="333" t="s">
        <v>93</v>
      </c>
      <c r="I37" s="333" t="s">
        <v>330</v>
      </c>
      <c r="J37" s="397">
        <v>22806409871</v>
      </c>
      <c r="K37" s="399">
        <v>21873315486.869999</v>
      </c>
      <c r="L37" s="401">
        <v>18314438981</v>
      </c>
      <c r="M37" s="417">
        <v>13546928214.200001</v>
      </c>
      <c r="N37" s="343">
        <v>16186923506</v>
      </c>
      <c r="O37" s="343">
        <v>4714944691.3299999</v>
      </c>
      <c r="P37" s="343">
        <f>(N37*0.03)+N37</f>
        <v>16672531211.18</v>
      </c>
      <c r="Q37" s="345" t="s">
        <v>331</v>
      </c>
      <c r="R37" s="18" t="s">
        <v>332</v>
      </c>
      <c r="S37" s="18" t="s">
        <v>333</v>
      </c>
      <c r="T37" s="18" t="s">
        <v>62</v>
      </c>
      <c r="U37" s="19">
        <v>12</v>
      </c>
      <c r="V37" s="19">
        <v>12</v>
      </c>
      <c r="W37" s="141" t="s">
        <v>334</v>
      </c>
      <c r="X37" s="141" t="s">
        <v>335</v>
      </c>
      <c r="Y37" s="21">
        <v>4</v>
      </c>
      <c r="Z37" s="22">
        <v>4</v>
      </c>
      <c r="AA37" s="21">
        <v>4</v>
      </c>
      <c r="AB37" s="21">
        <v>4</v>
      </c>
      <c r="AC37" s="31">
        <v>4</v>
      </c>
      <c r="AD37" s="23">
        <v>1</v>
      </c>
      <c r="AE37" s="23">
        <v>1</v>
      </c>
      <c r="AF37" s="138"/>
      <c r="AG37" s="25">
        <v>1</v>
      </c>
      <c r="AH37" s="26"/>
      <c r="AI37" s="149">
        <f t="shared" si="9"/>
        <v>3</v>
      </c>
      <c r="AJ37" s="19"/>
      <c r="AK37" s="19">
        <v>4</v>
      </c>
      <c r="AL37" s="19">
        <v>0</v>
      </c>
      <c r="AM37" s="23" t="s">
        <v>336</v>
      </c>
      <c r="AN37" s="23" t="s">
        <v>337</v>
      </c>
      <c r="AO37" s="23" t="s">
        <v>338</v>
      </c>
      <c r="AP37" s="23" t="s">
        <v>337</v>
      </c>
      <c r="AQ37" s="27" t="s">
        <v>339</v>
      </c>
      <c r="AR37" s="27" t="s">
        <v>337</v>
      </c>
      <c r="AS37" s="28"/>
      <c r="AT37" s="28"/>
      <c r="AU37" s="19">
        <f t="shared" si="10"/>
        <v>16</v>
      </c>
      <c r="AV37" s="19">
        <f t="shared" si="11"/>
        <v>11</v>
      </c>
      <c r="AW37" s="345" t="s">
        <v>340</v>
      </c>
      <c r="AX37" s="150" t="s">
        <v>341</v>
      </c>
      <c r="AY37" s="30" t="s">
        <v>342</v>
      </c>
    </row>
    <row r="38" spans="1:51" ht="163.25" customHeight="1" x14ac:dyDescent="0.35">
      <c r="A38" s="335"/>
      <c r="B38" s="335"/>
      <c r="C38" s="335"/>
      <c r="D38" s="335"/>
      <c r="E38" s="335"/>
      <c r="F38" s="335"/>
      <c r="G38" s="335"/>
      <c r="H38" s="335"/>
      <c r="I38" s="335"/>
      <c r="J38" s="404"/>
      <c r="K38" s="405"/>
      <c r="L38" s="406"/>
      <c r="M38" s="418"/>
      <c r="N38" s="403"/>
      <c r="O38" s="403"/>
      <c r="P38" s="403"/>
      <c r="Q38" s="350"/>
      <c r="R38" s="18" t="s">
        <v>343</v>
      </c>
      <c r="S38" s="18" t="s">
        <v>344</v>
      </c>
      <c r="T38" s="18" t="s">
        <v>62</v>
      </c>
      <c r="U38" s="19"/>
      <c r="V38" s="19"/>
      <c r="W38" s="141" t="s">
        <v>345</v>
      </c>
      <c r="X38" s="141" t="s">
        <v>346</v>
      </c>
      <c r="Y38" s="21"/>
      <c r="Z38" s="22"/>
      <c r="AA38" s="21">
        <v>7800</v>
      </c>
      <c r="AB38" s="21">
        <v>7830</v>
      </c>
      <c r="AC38" s="31">
        <v>7900</v>
      </c>
      <c r="AD38" s="23">
        <v>1494</v>
      </c>
      <c r="AE38" s="23">
        <v>2243</v>
      </c>
      <c r="AF38" s="138"/>
      <c r="AG38" s="25">
        <v>2002</v>
      </c>
      <c r="AH38" s="26"/>
      <c r="AI38" s="149">
        <f t="shared" si="9"/>
        <v>5739</v>
      </c>
      <c r="AJ38" s="19"/>
      <c r="AK38" s="19">
        <v>8000</v>
      </c>
      <c r="AL38" s="19"/>
      <c r="AM38" s="23" t="s">
        <v>347</v>
      </c>
      <c r="AN38" s="23" t="s">
        <v>337</v>
      </c>
      <c r="AO38" s="23" t="s">
        <v>348</v>
      </c>
      <c r="AP38" s="23" t="s">
        <v>337</v>
      </c>
      <c r="AQ38" s="27" t="s">
        <v>349</v>
      </c>
      <c r="AR38" s="27" t="s">
        <v>337</v>
      </c>
      <c r="AS38" s="28"/>
      <c r="AT38" s="28"/>
      <c r="AU38" s="19">
        <f t="shared" si="10"/>
        <v>23700</v>
      </c>
      <c r="AV38" s="19">
        <f t="shared" si="11"/>
        <v>13569</v>
      </c>
      <c r="AW38" s="350"/>
      <c r="AX38" s="150" t="s">
        <v>341</v>
      </c>
      <c r="AY38" s="30" t="s">
        <v>342</v>
      </c>
    </row>
    <row r="39" spans="1:51" ht="340" x14ac:dyDescent="0.35">
      <c r="A39" s="335"/>
      <c r="B39" s="335"/>
      <c r="C39" s="335"/>
      <c r="D39" s="335"/>
      <c r="E39" s="335"/>
      <c r="F39" s="335"/>
      <c r="G39" s="335"/>
      <c r="H39" s="335"/>
      <c r="I39" s="335"/>
      <c r="J39" s="404">
        <v>0</v>
      </c>
      <c r="K39" s="405"/>
      <c r="L39" s="406"/>
      <c r="M39" s="418"/>
      <c r="N39" s="403"/>
      <c r="O39" s="403"/>
      <c r="P39" s="403"/>
      <c r="Q39" s="350"/>
      <c r="R39" s="18" t="s">
        <v>350</v>
      </c>
      <c r="S39" s="18" t="s">
        <v>351</v>
      </c>
      <c r="T39" s="18" t="s">
        <v>62</v>
      </c>
      <c r="U39" s="19">
        <v>0</v>
      </c>
      <c r="V39" s="19">
        <f t="shared" ref="V39" si="12">Z39</f>
        <v>1</v>
      </c>
      <c r="W39" s="141" t="s">
        <v>352</v>
      </c>
      <c r="X39" s="141" t="s">
        <v>353</v>
      </c>
      <c r="Y39" s="21">
        <v>1</v>
      </c>
      <c r="Z39" s="22">
        <v>1</v>
      </c>
      <c r="AA39" s="21">
        <v>1</v>
      </c>
      <c r="AB39" s="21">
        <v>1</v>
      </c>
      <c r="AC39" s="31">
        <v>2</v>
      </c>
      <c r="AD39" s="23">
        <v>2</v>
      </c>
      <c r="AE39" s="23">
        <v>0</v>
      </c>
      <c r="AF39" s="138"/>
      <c r="AG39" s="25">
        <v>0</v>
      </c>
      <c r="AH39" s="26"/>
      <c r="AI39" s="149">
        <f t="shared" si="9"/>
        <v>2</v>
      </c>
      <c r="AJ39" s="19"/>
      <c r="AK39" s="19">
        <v>1</v>
      </c>
      <c r="AL39" s="19">
        <v>0</v>
      </c>
      <c r="AM39" s="23" t="s">
        <v>354</v>
      </c>
      <c r="AN39" s="23" t="s">
        <v>337</v>
      </c>
      <c r="AO39" s="23" t="s">
        <v>355</v>
      </c>
      <c r="AP39" s="23" t="s">
        <v>337</v>
      </c>
      <c r="AQ39" s="27" t="s">
        <v>355</v>
      </c>
      <c r="AR39" s="27" t="s">
        <v>337</v>
      </c>
      <c r="AS39" s="28"/>
      <c r="AT39" s="28"/>
      <c r="AU39" s="19">
        <f t="shared" si="10"/>
        <v>5</v>
      </c>
      <c r="AV39" s="19">
        <f>+_xlfn.IFS(T39="Acumulado",Z39+AB39+AI39+AJ39+AL39,T39="Capacidad",AI39,T39="Flujo",AI39,T39="Reducción",AI39,T39="Stock",AI39)</f>
        <v>4</v>
      </c>
      <c r="AW39" s="350"/>
      <c r="AX39" s="150" t="s">
        <v>341</v>
      </c>
      <c r="AY39" s="30" t="s">
        <v>342</v>
      </c>
    </row>
    <row r="40" spans="1:51" ht="122.4" customHeight="1" x14ac:dyDescent="0.35">
      <c r="A40" s="334"/>
      <c r="B40" s="334"/>
      <c r="C40" s="334"/>
      <c r="D40" s="334"/>
      <c r="E40" s="334"/>
      <c r="F40" s="334"/>
      <c r="G40" s="334"/>
      <c r="H40" s="334"/>
      <c r="I40" s="334"/>
      <c r="J40" s="398">
        <v>0</v>
      </c>
      <c r="K40" s="400"/>
      <c r="L40" s="402"/>
      <c r="M40" s="419"/>
      <c r="N40" s="344"/>
      <c r="O40" s="344"/>
      <c r="P40" s="344"/>
      <c r="Q40" s="346"/>
      <c r="R40" s="18" t="s">
        <v>356</v>
      </c>
      <c r="S40" s="18" t="s">
        <v>357</v>
      </c>
      <c r="T40" s="18" t="s">
        <v>62</v>
      </c>
      <c r="U40" s="19">
        <v>11</v>
      </c>
      <c r="V40" s="19">
        <v>11</v>
      </c>
      <c r="W40" s="141" t="s">
        <v>358</v>
      </c>
      <c r="X40" s="141" t="s">
        <v>359</v>
      </c>
      <c r="Y40" s="21">
        <v>1</v>
      </c>
      <c r="Z40" s="22">
        <v>1</v>
      </c>
      <c r="AA40" s="21">
        <v>4</v>
      </c>
      <c r="AB40" s="21">
        <v>1</v>
      </c>
      <c r="AC40" s="31">
        <v>0</v>
      </c>
      <c r="AD40" s="23">
        <v>0</v>
      </c>
      <c r="AE40" s="23">
        <v>0</v>
      </c>
      <c r="AF40" s="45"/>
      <c r="AG40" s="25">
        <v>0</v>
      </c>
      <c r="AH40" s="26"/>
      <c r="AI40" s="149">
        <f t="shared" si="9"/>
        <v>0</v>
      </c>
      <c r="AJ40" s="19"/>
      <c r="AK40" s="19">
        <v>0</v>
      </c>
      <c r="AL40" s="19">
        <v>0</v>
      </c>
      <c r="AM40" s="23" t="s">
        <v>360</v>
      </c>
      <c r="AN40" s="23" t="s">
        <v>361</v>
      </c>
      <c r="AO40" s="23" t="s">
        <v>362</v>
      </c>
      <c r="AP40" s="23" t="s">
        <v>361</v>
      </c>
      <c r="AQ40" s="27" t="s">
        <v>363</v>
      </c>
      <c r="AR40" s="27" t="s">
        <v>364</v>
      </c>
      <c r="AS40" s="28"/>
      <c r="AT40" s="28"/>
      <c r="AU40" s="19">
        <f>+_xlfn.IFS(T40="Acumulado",Y40+AA40+AC40+AK40,T40="Capacidad",AK40,T40="Flujo",AK40,T40="Reducción",AK40,T40="Stock",AK40)</f>
        <v>5</v>
      </c>
      <c r="AV40" s="19">
        <f t="shared" si="11"/>
        <v>2</v>
      </c>
      <c r="AW40" s="350"/>
      <c r="AX40" s="150" t="s">
        <v>341</v>
      </c>
      <c r="AY40" s="30" t="s">
        <v>342</v>
      </c>
    </row>
    <row r="41" spans="1:51" ht="122.4" customHeight="1" x14ac:dyDescent="0.35">
      <c r="A41" s="46" t="s">
        <v>50</v>
      </c>
      <c r="B41" s="46" t="s">
        <v>90</v>
      </c>
      <c r="C41" s="46" t="s">
        <v>52</v>
      </c>
      <c r="D41" s="46" t="s">
        <v>193</v>
      </c>
      <c r="E41" s="46" t="s">
        <v>365</v>
      </c>
      <c r="F41" s="46" t="s">
        <v>366</v>
      </c>
      <c r="G41" s="46" t="s">
        <v>56</v>
      </c>
      <c r="H41" s="46" t="s">
        <v>93</v>
      </c>
      <c r="I41" s="46" t="s">
        <v>330</v>
      </c>
      <c r="J41" s="47">
        <f>'[3]1. Iniciativas-PA (2)'!M21</f>
        <v>11416661327</v>
      </c>
      <c r="K41" s="151">
        <f>'[3]EJEC SEPT 30'!C18</f>
        <v>11416661327</v>
      </c>
      <c r="L41" s="49">
        <v>8119330472</v>
      </c>
      <c r="M41" s="49">
        <v>2024379803</v>
      </c>
      <c r="N41" s="50">
        <v>11687204340</v>
      </c>
      <c r="O41" s="50">
        <v>0</v>
      </c>
      <c r="P41" s="50">
        <f t="shared" ref="P41:P43" si="13">(N41*0.03)+N41</f>
        <v>12037820470.200001</v>
      </c>
      <c r="Q41" s="18" t="s">
        <v>367</v>
      </c>
      <c r="R41" s="18" t="s">
        <v>368</v>
      </c>
      <c r="S41" s="152" t="s">
        <v>369</v>
      </c>
      <c r="T41" s="18" t="s">
        <v>62</v>
      </c>
      <c r="U41" s="19">
        <v>16</v>
      </c>
      <c r="V41" s="19">
        <v>16</v>
      </c>
      <c r="W41" s="153" t="s">
        <v>370</v>
      </c>
      <c r="X41" s="20" t="s">
        <v>371</v>
      </c>
      <c r="Y41" s="21">
        <v>4</v>
      </c>
      <c r="Z41" s="22">
        <v>0</v>
      </c>
      <c r="AA41" s="21">
        <v>3</v>
      </c>
      <c r="AB41" s="21">
        <v>5</v>
      </c>
      <c r="AC41" s="31">
        <v>2</v>
      </c>
      <c r="AD41" s="51">
        <v>0</v>
      </c>
      <c r="AE41" s="51">
        <v>0</v>
      </c>
      <c r="AF41" s="38"/>
      <c r="AG41" s="25">
        <v>0</v>
      </c>
      <c r="AH41" s="26"/>
      <c r="AI41" s="149">
        <f t="shared" si="9"/>
        <v>0</v>
      </c>
      <c r="AJ41" s="19"/>
      <c r="AK41" s="19">
        <v>0</v>
      </c>
      <c r="AL41" s="19">
        <v>0</v>
      </c>
      <c r="AM41" s="154"/>
      <c r="AN41" s="23"/>
      <c r="AO41" s="23" t="s">
        <v>372</v>
      </c>
      <c r="AP41" s="23" t="s">
        <v>373</v>
      </c>
      <c r="AQ41" s="27" t="s">
        <v>374</v>
      </c>
      <c r="AR41" s="27" t="s">
        <v>375</v>
      </c>
      <c r="AS41" s="28"/>
      <c r="AT41" s="28"/>
      <c r="AU41" s="19">
        <f t="shared" si="10"/>
        <v>9</v>
      </c>
      <c r="AV41" s="19">
        <f t="shared" si="11"/>
        <v>5</v>
      </c>
      <c r="AW41" s="346"/>
      <c r="AX41" s="150" t="s">
        <v>341</v>
      </c>
      <c r="AY41" s="30" t="s">
        <v>376</v>
      </c>
    </row>
    <row r="42" spans="1:51" ht="409.5" x14ac:dyDescent="0.35">
      <c r="A42" s="46" t="s">
        <v>50</v>
      </c>
      <c r="B42" s="46" t="s">
        <v>90</v>
      </c>
      <c r="C42" s="46" t="s">
        <v>52</v>
      </c>
      <c r="D42" s="46" t="s">
        <v>193</v>
      </c>
      <c r="E42" s="46" t="s">
        <v>377</v>
      </c>
      <c r="F42" s="46" t="s">
        <v>378</v>
      </c>
      <c r="G42" s="46" t="s">
        <v>56</v>
      </c>
      <c r="H42" s="46" t="s">
        <v>379</v>
      </c>
      <c r="I42" s="46" t="s">
        <v>380</v>
      </c>
      <c r="J42" s="47">
        <v>265263138507</v>
      </c>
      <c r="K42" s="48">
        <v>264905846434</v>
      </c>
      <c r="L42" s="49">
        <v>414287057808</v>
      </c>
      <c r="M42" s="155">
        <v>405542871165</v>
      </c>
      <c r="N42" s="50">
        <v>291101518190</v>
      </c>
      <c r="O42" s="50">
        <v>275248500725.45001</v>
      </c>
      <c r="P42" s="50">
        <f t="shared" si="13"/>
        <v>299834563735.70001</v>
      </c>
      <c r="Q42" s="18" t="s">
        <v>381</v>
      </c>
      <c r="R42" s="18" t="s">
        <v>382</v>
      </c>
      <c r="S42" s="18" t="s">
        <v>383</v>
      </c>
      <c r="T42" s="18" t="s">
        <v>109</v>
      </c>
      <c r="U42" s="19">
        <v>9</v>
      </c>
      <c r="V42" s="19">
        <v>9</v>
      </c>
      <c r="W42" s="20" t="s">
        <v>384</v>
      </c>
      <c r="X42" s="20" t="s">
        <v>385</v>
      </c>
      <c r="Y42" s="21">
        <v>9</v>
      </c>
      <c r="Z42" s="22">
        <v>9</v>
      </c>
      <c r="AA42" s="21">
        <v>9</v>
      </c>
      <c r="AB42" s="21">
        <v>9</v>
      </c>
      <c r="AC42" s="31">
        <v>9</v>
      </c>
      <c r="AD42" s="51">
        <v>9</v>
      </c>
      <c r="AE42" s="51">
        <v>9</v>
      </c>
      <c r="AF42" s="38"/>
      <c r="AG42" s="25">
        <v>9</v>
      </c>
      <c r="AH42" s="26"/>
      <c r="AI42" s="19">
        <f>AD42</f>
        <v>9</v>
      </c>
      <c r="AJ42" s="19"/>
      <c r="AK42" s="19">
        <v>9</v>
      </c>
      <c r="AL42" s="19">
        <v>0</v>
      </c>
      <c r="AM42" s="23" t="s">
        <v>386</v>
      </c>
      <c r="AN42" s="23" t="s">
        <v>57</v>
      </c>
      <c r="AO42" s="23" t="s">
        <v>387</v>
      </c>
      <c r="AP42" s="23" t="s">
        <v>57</v>
      </c>
      <c r="AQ42" s="27" t="s">
        <v>388</v>
      </c>
      <c r="AR42" s="27" t="s">
        <v>57</v>
      </c>
      <c r="AS42" s="28"/>
      <c r="AT42" s="28"/>
      <c r="AU42" s="19">
        <f t="shared" si="10"/>
        <v>9</v>
      </c>
      <c r="AV42" s="19">
        <f>+_xlfn.IFS(T42="Acumulado",Z42+AI42+AJ42+AL42,T42="Capacidad",AI42,T42="Flujo",AI42,T42="Reducción",AI42,T42="Stock",AI42)</f>
        <v>9</v>
      </c>
      <c r="AW42" s="18" t="s">
        <v>389</v>
      </c>
      <c r="AX42" s="156" t="s">
        <v>389</v>
      </c>
      <c r="AY42" s="30" t="s">
        <v>390</v>
      </c>
    </row>
    <row r="43" spans="1:51" ht="120" x14ac:dyDescent="0.35">
      <c r="A43" s="46" t="s">
        <v>50</v>
      </c>
      <c r="B43" s="46" t="s">
        <v>163</v>
      </c>
      <c r="C43" s="46" t="s">
        <v>52</v>
      </c>
      <c r="D43" s="46" t="s">
        <v>53</v>
      </c>
      <c r="E43" s="46" t="s">
        <v>391</v>
      </c>
      <c r="F43" s="46" t="s">
        <v>392</v>
      </c>
      <c r="G43" s="46" t="s">
        <v>56</v>
      </c>
      <c r="H43" s="46" t="s">
        <v>57</v>
      </c>
      <c r="I43" s="157" t="s">
        <v>310</v>
      </c>
      <c r="J43" s="47">
        <f>'[3]1. Iniciativas-PA (2)'!M23</f>
        <v>378000000</v>
      </c>
      <c r="K43" s="48">
        <v>349950000</v>
      </c>
      <c r="L43" s="49">
        <v>320744180</v>
      </c>
      <c r="M43" s="155">
        <v>317226834</v>
      </c>
      <c r="N43" s="50">
        <v>325494264</v>
      </c>
      <c r="O43" s="50">
        <v>233321800</v>
      </c>
      <c r="P43" s="50">
        <f t="shared" si="13"/>
        <v>335259091.92000002</v>
      </c>
      <c r="Q43" s="18" t="s">
        <v>393</v>
      </c>
      <c r="R43" s="18" t="s">
        <v>394</v>
      </c>
      <c r="S43" s="18" t="s">
        <v>395</v>
      </c>
      <c r="T43" s="18" t="s">
        <v>109</v>
      </c>
      <c r="U43" s="65">
        <v>1</v>
      </c>
      <c r="V43" s="65">
        <v>1</v>
      </c>
      <c r="W43" s="128" t="s">
        <v>396</v>
      </c>
      <c r="X43" s="128" t="s">
        <v>397</v>
      </c>
      <c r="Y43" s="129">
        <v>1</v>
      </c>
      <c r="Z43" s="58">
        <v>1</v>
      </c>
      <c r="AA43" s="129">
        <v>1</v>
      </c>
      <c r="AB43" s="129">
        <v>1</v>
      </c>
      <c r="AC43" s="158">
        <v>1</v>
      </c>
      <c r="AD43" s="159">
        <v>1</v>
      </c>
      <c r="AE43" s="159">
        <v>1</v>
      </c>
      <c r="AF43" s="130"/>
      <c r="AG43" s="62">
        <v>1</v>
      </c>
      <c r="AH43" s="92"/>
      <c r="AI43" s="64">
        <f>AB43</f>
        <v>1</v>
      </c>
      <c r="AJ43" s="18"/>
      <c r="AK43" s="65">
        <v>1</v>
      </c>
      <c r="AL43" s="18">
        <v>0</v>
      </c>
      <c r="AM43" s="23" t="s">
        <v>398</v>
      </c>
      <c r="AN43" s="23" t="s">
        <v>399</v>
      </c>
      <c r="AO43" s="23" t="s">
        <v>400</v>
      </c>
      <c r="AP43" s="23" t="s">
        <v>399</v>
      </c>
      <c r="AQ43" s="131" t="s">
        <v>401</v>
      </c>
      <c r="AR43" s="131" t="s">
        <v>399</v>
      </c>
      <c r="AS43" s="132"/>
      <c r="AT43" s="132"/>
      <c r="AU43" s="69">
        <f>+_xlfn.IFS(T43="Acumulado",Y43+AA43+#REF!+AK43,T43="Capacidad",AK43,T43="Flujo",AK43,T43="Reducción",AK43,T43="Stock",AK43)</f>
        <v>1</v>
      </c>
      <c r="AV43" s="65">
        <f>+_xlfn.IFS(T43="Acumulado",Z43+AI43+AJ43+AL43,T43="Capacidad",AI43,T43="Flujo",AI43,T43="Reducción",AI43,T43="Stock",AI43)</f>
        <v>1</v>
      </c>
      <c r="AW43" s="18" t="s">
        <v>402</v>
      </c>
      <c r="AX43" s="160" t="s">
        <v>402</v>
      </c>
      <c r="AY43" s="30" t="s">
        <v>403</v>
      </c>
    </row>
    <row r="44" spans="1:51" ht="141.75" customHeight="1" x14ac:dyDescent="0.35">
      <c r="A44" s="333" t="s">
        <v>404</v>
      </c>
      <c r="B44" s="333" t="s">
        <v>405</v>
      </c>
      <c r="C44" s="333" t="s">
        <v>52</v>
      </c>
      <c r="D44" s="333" t="s">
        <v>193</v>
      </c>
      <c r="E44" s="333" t="s">
        <v>406</v>
      </c>
      <c r="F44" s="333" t="s">
        <v>407</v>
      </c>
      <c r="G44" s="333" t="s">
        <v>408</v>
      </c>
      <c r="H44" s="333" t="s">
        <v>409</v>
      </c>
      <c r="I44" s="333" t="s">
        <v>410</v>
      </c>
      <c r="J44" s="357">
        <v>27506259564</v>
      </c>
      <c r="K44" s="357">
        <v>27476054848</v>
      </c>
      <c r="L44" s="352">
        <v>86966571451</v>
      </c>
      <c r="M44" s="420">
        <v>71452091886</v>
      </c>
      <c r="N44" s="338">
        <v>48323153922</v>
      </c>
      <c r="O44" s="338">
        <v>21100566533</v>
      </c>
      <c r="P44" s="338" t="s">
        <v>411</v>
      </c>
      <c r="Q44" s="345" t="s">
        <v>412</v>
      </c>
      <c r="R44" s="113" t="s">
        <v>413</v>
      </c>
      <c r="S44" s="18" t="s">
        <v>414</v>
      </c>
      <c r="T44" s="18" t="s">
        <v>185</v>
      </c>
      <c r="U44" s="19">
        <v>12822</v>
      </c>
      <c r="V44" s="19">
        <v>12822</v>
      </c>
      <c r="W44" s="20" t="s">
        <v>415</v>
      </c>
      <c r="X44" s="20" t="s">
        <v>416</v>
      </c>
      <c r="Y44" s="21">
        <v>17822</v>
      </c>
      <c r="Z44" s="22">
        <v>5000</v>
      </c>
      <c r="AA44" s="21">
        <v>22822</v>
      </c>
      <c r="AB44" s="21">
        <v>18510</v>
      </c>
      <c r="AC44" s="31">
        <v>27822</v>
      </c>
      <c r="AD44" s="115">
        <v>4062</v>
      </c>
      <c r="AE44" s="115">
        <v>977</v>
      </c>
      <c r="AF44" s="45"/>
      <c r="AG44" s="25">
        <v>0</v>
      </c>
      <c r="AH44" s="26"/>
      <c r="AI44" s="19">
        <f>AD44+AE44+AG44+AH44</f>
        <v>5039</v>
      </c>
      <c r="AJ44" s="161"/>
      <c r="AK44" s="19">
        <v>32822</v>
      </c>
      <c r="AL44" s="162"/>
      <c r="AM44" s="115" t="s">
        <v>417</v>
      </c>
      <c r="AN44" s="115" t="s">
        <v>57</v>
      </c>
      <c r="AO44" s="115" t="s">
        <v>418</v>
      </c>
      <c r="AP44" s="115" t="s">
        <v>57</v>
      </c>
      <c r="AQ44" s="163" t="s">
        <v>419</v>
      </c>
      <c r="AR44" s="86" t="s">
        <v>57</v>
      </c>
      <c r="AS44" s="119"/>
      <c r="AT44" s="120"/>
      <c r="AU44" s="19">
        <f>+_xlfn.IFS(T44="Acumulado",Y44+AA44+AC44+AK44,T44="Capacidad",AK44,T44="Flujo",AK44,T44="Reducción",AK44,T44="Stock",AK44)</f>
        <v>32822</v>
      </c>
      <c r="AV44" s="19">
        <f>AB44+AI44</f>
        <v>23549</v>
      </c>
      <c r="AW44" s="345" t="s">
        <v>246</v>
      </c>
      <c r="AX44" s="32" t="s">
        <v>246</v>
      </c>
      <c r="AY44" s="32" t="s">
        <v>420</v>
      </c>
    </row>
    <row r="45" spans="1:51" ht="409.5" x14ac:dyDescent="0.35">
      <c r="A45" s="335"/>
      <c r="B45" s="335"/>
      <c r="C45" s="335"/>
      <c r="D45" s="335"/>
      <c r="E45" s="335"/>
      <c r="F45" s="335"/>
      <c r="G45" s="335"/>
      <c r="H45" s="335"/>
      <c r="I45" s="335"/>
      <c r="J45" s="358"/>
      <c r="K45" s="358"/>
      <c r="L45" s="353"/>
      <c r="M45" s="421"/>
      <c r="N45" s="339"/>
      <c r="O45" s="339"/>
      <c r="P45" s="339"/>
      <c r="Q45" s="350"/>
      <c r="R45" s="81" t="s">
        <v>421</v>
      </c>
      <c r="S45" s="18" t="s">
        <v>422</v>
      </c>
      <c r="T45" s="18" t="s">
        <v>62</v>
      </c>
      <c r="U45" s="19">
        <v>0</v>
      </c>
      <c r="V45" s="19">
        <v>0</v>
      </c>
      <c r="W45" s="20" t="s">
        <v>423</v>
      </c>
      <c r="X45" s="20" t="s">
        <v>424</v>
      </c>
      <c r="Y45" s="21">
        <v>20000</v>
      </c>
      <c r="Z45" s="22">
        <v>25077</v>
      </c>
      <c r="AA45" s="164">
        <v>16000</v>
      </c>
      <c r="AB45" s="164">
        <v>16804</v>
      </c>
      <c r="AC45" s="165">
        <v>16000</v>
      </c>
      <c r="AD45" s="115">
        <v>0</v>
      </c>
      <c r="AE45" s="115">
        <v>2174</v>
      </c>
      <c r="AF45" s="38"/>
      <c r="AG45" s="166">
        <v>0</v>
      </c>
      <c r="AH45" s="167"/>
      <c r="AI45" s="19">
        <f>AD45+AE45+AG45+AH45</f>
        <v>2174</v>
      </c>
      <c r="AJ45" s="161"/>
      <c r="AK45" s="168">
        <v>16000</v>
      </c>
      <c r="AL45" s="169"/>
      <c r="AM45" s="115" t="s">
        <v>425</v>
      </c>
      <c r="AN45" s="115" t="s">
        <v>57</v>
      </c>
      <c r="AO45" s="115" t="s">
        <v>426</v>
      </c>
      <c r="AP45" s="115" t="s">
        <v>57</v>
      </c>
      <c r="AQ45" s="170" t="s">
        <v>427</v>
      </c>
      <c r="AR45" s="171" t="s">
        <v>57</v>
      </c>
      <c r="AS45" s="119"/>
      <c r="AT45" s="120"/>
      <c r="AU45" s="19">
        <f>+_xlfn.IFS(T45="Acumulado",Y45+AA45+AC45+AK45,T45="Capacidad",AK45,T45="Flujo",AK45,T45="Reducción",AK45,T45="Stock",AK45)</f>
        <v>68000</v>
      </c>
      <c r="AV45" s="19">
        <f>Z45+AB45+AI45</f>
        <v>44055</v>
      </c>
      <c r="AW45" s="350"/>
      <c r="AX45" s="32" t="s">
        <v>246</v>
      </c>
      <c r="AY45" s="32" t="s">
        <v>420</v>
      </c>
    </row>
    <row r="46" spans="1:51" ht="409.5" x14ac:dyDescent="0.35">
      <c r="A46" s="334"/>
      <c r="B46" s="334"/>
      <c r="C46" s="334"/>
      <c r="D46" s="334"/>
      <c r="E46" s="334"/>
      <c r="F46" s="334"/>
      <c r="G46" s="334"/>
      <c r="H46" s="334"/>
      <c r="I46" s="334"/>
      <c r="J46" s="359"/>
      <c r="K46" s="359"/>
      <c r="L46" s="354"/>
      <c r="M46" s="422"/>
      <c r="N46" s="340"/>
      <c r="O46" s="340"/>
      <c r="P46" s="340"/>
      <c r="Q46" s="346"/>
      <c r="R46" s="18" t="s">
        <v>428</v>
      </c>
      <c r="S46" s="18" t="s">
        <v>429</v>
      </c>
      <c r="T46" s="18" t="s">
        <v>185</v>
      </c>
      <c r="U46" s="19">
        <v>1569</v>
      </c>
      <c r="V46" s="19">
        <v>1569</v>
      </c>
      <c r="W46" s="20" t="s">
        <v>430</v>
      </c>
      <c r="X46" s="20" t="s">
        <v>431</v>
      </c>
      <c r="Y46" s="21">
        <v>2109</v>
      </c>
      <c r="Z46" s="22">
        <v>656</v>
      </c>
      <c r="AA46" s="164">
        <v>2541</v>
      </c>
      <c r="AB46" s="164">
        <f>2225+673</f>
        <v>2898</v>
      </c>
      <c r="AC46" s="165">
        <v>2973</v>
      </c>
      <c r="AD46" s="115">
        <v>0</v>
      </c>
      <c r="AE46" s="115">
        <v>0</v>
      </c>
      <c r="AF46" s="45"/>
      <c r="AG46" s="166">
        <v>0</v>
      </c>
      <c r="AH46" s="167"/>
      <c r="AI46" s="19">
        <f>AD46+AE46+AG46+AH46</f>
        <v>0</v>
      </c>
      <c r="AJ46" s="161"/>
      <c r="AK46" s="168">
        <v>3405</v>
      </c>
      <c r="AL46" s="169"/>
      <c r="AM46" s="115" t="s">
        <v>432</v>
      </c>
      <c r="AN46" s="115" t="s">
        <v>57</v>
      </c>
      <c r="AO46" s="115" t="s">
        <v>433</v>
      </c>
      <c r="AP46" s="115" t="s">
        <v>57</v>
      </c>
      <c r="AQ46" s="172" t="s">
        <v>434</v>
      </c>
      <c r="AR46" s="173" t="s">
        <v>57</v>
      </c>
      <c r="AS46" s="119"/>
      <c r="AT46" s="120"/>
      <c r="AU46" s="19">
        <f>+_xlfn.IFS(T46="Acumulado",Y46+AA46+AC46+AK46,T46="Capacidad",AK46,T46="Flujo",AK46,T46="Reducción",AK46,T46="Stock",AK46)</f>
        <v>3405</v>
      </c>
      <c r="AV46" s="19">
        <f>AB46+AI46</f>
        <v>2898</v>
      </c>
      <c r="AW46" s="346"/>
      <c r="AX46" s="32" t="s">
        <v>246</v>
      </c>
      <c r="AY46" s="32" t="s">
        <v>420</v>
      </c>
    </row>
    <row r="47" spans="1:51" ht="202.5" customHeight="1" x14ac:dyDescent="0.35">
      <c r="A47" s="333" t="s">
        <v>50</v>
      </c>
      <c r="B47" s="333" t="s">
        <v>90</v>
      </c>
      <c r="C47" s="333" t="s">
        <v>52</v>
      </c>
      <c r="D47" s="333" t="s">
        <v>193</v>
      </c>
      <c r="E47" s="333" t="s">
        <v>435</v>
      </c>
      <c r="F47" s="333" t="s">
        <v>436</v>
      </c>
      <c r="G47" s="333" t="s">
        <v>56</v>
      </c>
      <c r="H47" s="333" t="s">
        <v>379</v>
      </c>
      <c r="I47" s="333" t="s">
        <v>380</v>
      </c>
      <c r="J47" s="397">
        <v>50481316627</v>
      </c>
      <c r="K47" s="399">
        <v>50481316623.720001</v>
      </c>
      <c r="L47" s="401">
        <v>53523800000</v>
      </c>
      <c r="M47" s="414">
        <v>52980327050</v>
      </c>
      <c r="N47" s="343">
        <v>27264544334</v>
      </c>
      <c r="O47" s="343">
        <v>12717836950.99</v>
      </c>
      <c r="P47" s="343">
        <f>(N47*0.03)+N47</f>
        <v>28082480664.02</v>
      </c>
      <c r="Q47" s="345" t="s">
        <v>437</v>
      </c>
      <c r="R47" s="18" t="s">
        <v>438</v>
      </c>
      <c r="S47" s="18" t="s">
        <v>439</v>
      </c>
      <c r="T47" s="18" t="s">
        <v>62</v>
      </c>
      <c r="U47" s="19">
        <v>3</v>
      </c>
      <c r="V47" s="19">
        <v>5</v>
      </c>
      <c r="W47" s="20" t="s">
        <v>440</v>
      </c>
      <c r="X47" s="20" t="s">
        <v>441</v>
      </c>
      <c r="Y47" s="21">
        <v>5</v>
      </c>
      <c r="Z47" s="22">
        <v>5</v>
      </c>
      <c r="AA47" s="21">
        <v>4</v>
      </c>
      <c r="AB47" s="21">
        <v>4</v>
      </c>
      <c r="AC47" s="31">
        <v>1</v>
      </c>
      <c r="AD47" s="51">
        <v>0</v>
      </c>
      <c r="AE47" s="51">
        <v>1</v>
      </c>
      <c r="AF47" s="38"/>
      <c r="AG47" s="25">
        <v>1</v>
      </c>
      <c r="AH47" s="26"/>
      <c r="AI47" s="19">
        <f>AE47</f>
        <v>1</v>
      </c>
      <c r="AJ47" s="174"/>
      <c r="AK47" s="19">
        <v>3</v>
      </c>
      <c r="AL47" s="174">
        <v>0</v>
      </c>
      <c r="AM47" s="23" t="s">
        <v>442</v>
      </c>
      <c r="AN47" s="23" t="s">
        <v>443</v>
      </c>
      <c r="AO47" s="23" t="s">
        <v>444</v>
      </c>
      <c r="AP47" s="23" t="s">
        <v>443</v>
      </c>
      <c r="AQ47" s="27" t="s">
        <v>445</v>
      </c>
      <c r="AR47" s="27" t="s">
        <v>57</v>
      </c>
      <c r="AS47" s="28"/>
      <c r="AT47" s="28"/>
      <c r="AU47" s="19">
        <f t="shared" ref="AU47:AU55" si="14">+_xlfn.IFS(T47="Acumulado",Y47+AA47+AC47+AK47,T47="Capacidad",AK47,T47="Flujo",AK47,T47="Reducción",AK47,T47="Stock",AK47)</f>
        <v>13</v>
      </c>
      <c r="AV47" s="19">
        <f t="shared" ref="AV47:AV55" si="15">+_xlfn.IFS(T47="Acumulado",Z47+AB47+AI47+AJ47+AL47,T47="Capacidad",AI47,T47="Flujo",AI47,T47="Reducción",AI47,T47="Stock",AI47)</f>
        <v>10</v>
      </c>
      <c r="AW47" s="345" t="s">
        <v>389</v>
      </c>
      <c r="AX47" s="156" t="s">
        <v>389</v>
      </c>
      <c r="AY47" s="32" t="s">
        <v>446</v>
      </c>
    </row>
    <row r="48" spans="1:51" ht="202.5" customHeight="1" x14ac:dyDescent="0.35">
      <c r="A48" s="335"/>
      <c r="B48" s="335"/>
      <c r="C48" s="335"/>
      <c r="D48" s="335"/>
      <c r="E48" s="335"/>
      <c r="F48" s="335"/>
      <c r="G48" s="335"/>
      <c r="H48" s="335"/>
      <c r="I48" s="335"/>
      <c r="J48" s="404">
        <v>0</v>
      </c>
      <c r="K48" s="405"/>
      <c r="L48" s="406"/>
      <c r="M48" s="415"/>
      <c r="N48" s="403"/>
      <c r="O48" s="403"/>
      <c r="P48" s="403"/>
      <c r="Q48" s="350"/>
      <c r="R48" s="18" t="s">
        <v>447</v>
      </c>
      <c r="S48" s="18" t="s">
        <v>448</v>
      </c>
      <c r="T48" s="18" t="s">
        <v>62</v>
      </c>
      <c r="U48" s="19">
        <v>42</v>
      </c>
      <c r="V48" s="19">
        <v>130</v>
      </c>
      <c r="W48" s="20" t="s">
        <v>449</v>
      </c>
      <c r="X48" s="20" t="s">
        <v>450</v>
      </c>
      <c r="Y48" s="21">
        <v>130</v>
      </c>
      <c r="Z48" s="22">
        <v>130</v>
      </c>
      <c r="AA48" s="21">
        <v>170</v>
      </c>
      <c r="AB48" s="21">
        <v>170</v>
      </c>
      <c r="AC48" s="175">
        <v>0</v>
      </c>
      <c r="AD48" s="175">
        <v>0</v>
      </c>
      <c r="AE48" s="175">
        <v>0</v>
      </c>
      <c r="AF48" s="38"/>
      <c r="AG48" s="175">
        <v>0</v>
      </c>
      <c r="AH48" s="26"/>
      <c r="AI48" s="19">
        <f t="shared" ref="AI48" si="16">AD48</f>
        <v>0</v>
      </c>
      <c r="AJ48" s="19"/>
      <c r="AK48" s="19">
        <v>100</v>
      </c>
      <c r="AL48" s="19">
        <v>0</v>
      </c>
      <c r="AM48" s="176" t="s">
        <v>451</v>
      </c>
      <c r="AN48" s="176" t="s">
        <v>451</v>
      </c>
      <c r="AO48" s="176" t="s">
        <v>451</v>
      </c>
      <c r="AP48" s="176" t="s">
        <v>451</v>
      </c>
      <c r="AQ48" s="176" t="s">
        <v>451</v>
      </c>
      <c r="AR48" s="176" t="s">
        <v>451</v>
      </c>
      <c r="AS48" s="28"/>
      <c r="AT48" s="28"/>
      <c r="AU48" s="19">
        <f t="shared" si="14"/>
        <v>400</v>
      </c>
      <c r="AV48" s="19">
        <f t="shared" si="15"/>
        <v>300</v>
      </c>
      <c r="AW48" s="350"/>
      <c r="AX48" s="156" t="s">
        <v>389</v>
      </c>
      <c r="AY48" s="32" t="s">
        <v>446</v>
      </c>
    </row>
    <row r="49" spans="1:51" ht="202.5" customHeight="1" x14ac:dyDescent="0.35">
      <c r="A49" s="335"/>
      <c r="B49" s="335"/>
      <c r="C49" s="335"/>
      <c r="D49" s="335"/>
      <c r="E49" s="335"/>
      <c r="F49" s="335"/>
      <c r="G49" s="335"/>
      <c r="H49" s="335"/>
      <c r="I49" s="335"/>
      <c r="J49" s="404"/>
      <c r="K49" s="405"/>
      <c r="L49" s="406"/>
      <c r="M49" s="415"/>
      <c r="N49" s="403"/>
      <c r="O49" s="403"/>
      <c r="P49" s="403"/>
      <c r="Q49" s="350"/>
      <c r="R49" s="18" t="s">
        <v>452</v>
      </c>
      <c r="S49" s="18" t="s">
        <v>453</v>
      </c>
      <c r="T49" s="18" t="s">
        <v>62</v>
      </c>
      <c r="U49" s="19">
        <v>0</v>
      </c>
      <c r="V49" s="19">
        <v>0</v>
      </c>
      <c r="W49" s="20" t="s">
        <v>454</v>
      </c>
      <c r="X49" s="20" t="s">
        <v>455</v>
      </c>
      <c r="Y49" s="21"/>
      <c r="Z49" s="22"/>
      <c r="AA49" s="21">
        <v>100</v>
      </c>
      <c r="AB49" s="21">
        <v>239</v>
      </c>
      <c r="AC49" s="31">
        <v>132</v>
      </c>
      <c r="AD49" s="51">
        <v>0</v>
      </c>
      <c r="AE49" s="51">
        <v>150</v>
      </c>
      <c r="AF49" s="38"/>
      <c r="AG49" s="25">
        <v>63</v>
      </c>
      <c r="AH49" s="26"/>
      <c r="AI49" s="19">
        <f>AE49+AG49</f>
        <v>213</v>
      </c>
      <c r="AJ49" s="19"/>
      <c r="AK49" s="19">
        <v>100</v>
      </c>
      <c r="AL49" s="19"/>
      <c r="AM49" s="23" t="s">
        <v>456</v>
      </c>
      <c r="AN49" s="23" t="s">
        <v>57</v>
      </c>
      <c r="AO49" s="23" t="s">
        <v>457</v>
      </c>
      <c r="AP49" s="23" t="s">
        <v>57</v>
      </c>
      <c r="AQ49" s="27" t="s">
        <v>458</v>
      </c>
      <c r="AR49" s="27" t="s">
        <v>57</v>
      </c>
      <c r="AS49" s="28"/>
      <c r="AT49" s="28"/>
      <c r="AU49" s="19">
        <f t="shared" si="14"/>
        <v>332</v>
      </c>
      <c r="AV49" s="19">
        <f t="shared" si="15"/>
        <v>452</v>
      </c>
      <c r="AW49" s="350"/>
      <c r="AX49" s="156" t="s">
        <v>389</v>
      </c>
      <c r="AY49" s="32" t="s">
        <v>446</v>
      </c>
    </row>
    <row r="50" spans="1:51" ht="409.5" customHeight="1" x14ac:dyDescent="0.35">
      <c r="A50" s="334"/>
      <c r="B50" s="334"/>
      <c r="C50" s="334"/>
      <c r="D50" s="334"/>
      <c r="E50" s="334"/>
      <c r="F50" s="334"/>
      <c r="G50" s="334"/>
      <c r="H50" s="334"/>
      <c r="I50" s="334"/>
      <c r="J50" s="398">
        <v>0</v>
      </c>
      <c r="K50" s="400"/>
      <c r="L50" s="402"/>
      <c r="M50" s="416"/>
      <c r="N50" s="344"/>
      <c r="O50" s="344"/>
      <c r="P50" s="344"/>
      <c r="Q50" s="346"/>
      <c r="R50" s="18" t="s">
        <v>452</v>
      </c>
      <c r="S50" s="18" t="s">
        <v>459</v>
      </c>
      <c r="T50" s="18" t="s">
        <v>62</v>
      </c>
      <c r="U50" s="19">
        <v>978</v>
      </c>
      <c r="V50" s="19">
        <v>978</v>
      </c>
      <c r="W50" s="20" t="s">
        <v>460</v>
      </c>
      <c r="X50" s="20" t="s">
        <v>461</v>
      </c>
      <c r="Y50" s="21">
        <v>932</v>
      </c>
      <c r="Z50" s="22">
        <v>1583</v>
      </c>
      <c r="AA50" s="21">
        <v>1227</v>
      </c>
      <c r="AB50" s="21">
        <v>1227</v>
      </c>
      <c r="AC50" s="31">
        <v>870</v>
      </c>
      <c r="AD50" s="51">
        <v>0</v>
      </c>
      <c r="AE50" s="51">
        <v>25</v>
      </c>
      <c r="AF50" s="38"/>
      <c r="AG50" s="25">
        <v>10</v>
      </c>
      <c r="AH50" s="26"/>
      <c r="AI50" s="19">
        <f>AE50+AG50</f>
        <v>35</v>
      </c>
      <c r="AJ50" s="19"/>
      <c r="AK50" s="19">
        <v>988</v>
      </c>
      <c r="AL50" s="19">
        <v>0</v>
      </c>
      <c r="AM50" s="23" t="s">
        <v>462</v>
      </c>
      <c r="AN50" s="23" t="s">
        <v>57</v>
      </c>
      <c r="AO50" s="23" t="s">
        <v>463</v>
      </c>
      <c r="AP50" s="23" t="s">
        <v>57</v>
      </c>
      <c r="AQ50" s="27" t="s">
        <v>464</v>
      </c>
      <c r="AR50" s="27" t="s">
        <v>57</v>
      </c>
      <c r="AS50" s="28"/>
      <c r="AT50" s="28"/>
      <c r="AU50" s="19">
        <f t="shared" si="14"/>
        <v>4017</v>
      </c>
      <c r="AV50" s="19">
        <f t="shared" si="15"/>
        <v>2845</v>
      </c>
      <c r="AW50" s="346"/>
      <c r="AX50" s="156" t="s">
        <v>389</v>
      </c>
      <c r="AY50" s="32" t="s">
        <v>446</v>
      </c>
    </row>
    <row r="51" spans="1:51" ht="326.39999999999998" customHeight="1" x14ac:dyDescent="0.35">
      <c r="A51" s="333" t="s">
        <v>465</v>
      </c>
      <c r="B51" s="333" t="s">
        <v>466</v>
      </c>
      <c r="C51" s="333" t="s">
        <v>467</v>
      </c>
      <c r="D51" s="333" t="s">
        <v>468</v>
      </c>
      <c r="E51" s="333" t="s">
        <v>469</v>
      </c>
      <c r="F51" s="333" t="s">
        <v>470</v>
      </c>
      <c r="G51" s="333" t="s">
        <v>471</v>
      </c>
      <c r="H51" s="333" t="s">
        <v>57</v>
      </c>
      <c r="I51" s="333" t="s">
        <v>472</v>
      </c>
      <c r="J51" s="397">
        <v>2338549865</v>
      </c>
      <c r="K51" s="399">
        <v>1973233614.8099999</v>
      </c>
      <c r="L51" s="401">
        <v>1779880118</v>
      </c>
      <c r="M51" s="401">
        <v>1731989551</v>
      </c>
      <c r="N51" s="343">
        <v>2323198027</v>
      </c>
      <c r="O51" s="343">
        <v>1140786949.99</v>
      </c>
      <c r="P51" s="343">
        <f>(N51*0.03)+N51</f>
        <v>2392893967.8099999</v>
      </c>
      <c r="Q51" s="345" t="s">
        <v>473</v>
      </c>
      <c r="R51" s="18" t="s">
        <v>474</v>
      </c>
      <c r="S51" s="18" t="s">
        <v>475</v>
      </c>
      <c r="T51" s="18" t="s">
        <v>62</v>
      </c>
      <c r="U51" s="19">
        <v>1</v>
      </c>
      <c r="V51" s="19">
        <v>1</v>
      </c>
      <c r="W51" s="153" t="s">
        <v>476</v>
      </c>
      <c r="X51" s="153" t="s">
        <v>477</v>
      </c>
      <c r="Y51" s="21">
        <v>1</v>
      </c>
      <c r="Z51" s="22">
        <v>1</v>
      </c>
      <c r="AA51" s="21">
        <v>1</v>
      </c>
      <c r="AB51" s="21">
        <v>1</v>
      </c>
      <c r="AC51" s="31">
        <v>1</v>
      </c>
      <c r="AD51" s="23">
        <v>1</v>
      </c>
      <c r="AE51" s="23">
        <v>1</v>
      </c>
      <c r="AF51" s="40"/>
      <c r="AG51" s="43">
        <v>1</v>
      </c>
      <c r="AH51" s="26"/>
      <c r="AI51" s="19">
        <f t="shared" ref="AI51:AI55" si="17">AD51</f>
        <v>1</v>
      </c>
      <c r="AJ51" s="19"/>
      <c r="AK51" s="19">
        <v>1</v>
      </c>
      <c r="AL51" s="19"/>
      <c r="AM51" s="154" t="s">
        <v>478</v>
      </c>
      <c r="AN51" s="23" t="s">
        <v>57</v>
      </c>
      <c r="AO51" s="23" t="s">
        <v>478</v>
      </c>
      <c r="AP51" s="23" t="s">
        <v>57</v>
      </c>
      <c r="AQ51" s="177" t="s">
        <v>478</v>
      </c>
      <c r="AR51" s="177" t="s">
        <v>57</v>
      </c>
      <c r="AS51" s="178"/>
      <c r="AT51" s="28"/>
      <c r="AU51" s="19">
        <f t="shared" si="14"/>
        <v>4</v>
      </c>
      <c r="AV51" s="19">
        <f t="shared" si="15"/>
        <v>3</v>
      </c>
      <c r="AW51" s="331" t="s">
        <v>479</v>
      </c>
      <c r="AX51" s="179" t="s">
        <v>479</v>
      </c>
      <c r="AY51" s="30" t="s">
        <v>480</v>
      </c>
    </row>
    <row r="52" spans="1:51" ht="162" customHeight="1" x14ac:dyDescent="0.35">
      <c r="A52" s="335"/>
      <c r="B52" s="335"/>
      <c r="C52" s="335"/>
      <c r="D52" s="335"/>
      <c r="E52" s="335"/>
      <c r="F52" s="335"/>
      <c r="G52" s="335"/>
      <c r="H52" s="335"/>
      <c r="I52" s="335"/>
      <c r="J52" s="404">
        <v>0</v>
      </c>
      <c r="K52" s="405"/>
      <c r="L52" s="406"/>
      <c r="M52" s="406"/>
      <c r="N52" s="403"/>
      <c r="O52" s="403"/>
      <c r="P52" s="403"/>
      <c r="Q52" s="350"/>
      <c r="R52" s="18" t="s">
        <v>481</v>
      </c>
      <c r="S52" s="18" t="s">
        <v>482</v>
      </c>
      <c r="T52" s="18" t="s">
        <v>62</v>
      </c>
      <c r="U52" s="19">
        <v>1</v>
      </c>
      <c r="V52" s="19">
        <v>1</v>
      </c>
      <c r="W52" s="153" t="s">
        <v>483</v>
      </c>
      <c r="X52" s="153" t="s">
        <v>484</v>
      </c>
      <c r="Y52" s="21">
        <v>1</v>
      </c>
      <c r="Z52" s="22">
        <v>1</v>
      </c>
      <c r="AA52" s="21">
        <v>1</v>
      </c>
      <c r="AB52" s="21">
        <v>1</v>
      </c>
      <c r="AC52" s="31">
        <v>1</v>
      </c>
      <c r="AD52" s="23">
        <v>1</v>
      </c>
      <c r="AE52" s="23">
        <v>1</v>
      </c>
      <c r="AF52" s="40"/>
      <c r="AG52" s="43">
        <v>1</v>
      </c>
      <c r="AH52" s="26"/>
      <c r="AI52" s="19">
        <f t="shared" si="17"/>
        <v>1</v>
      </c>
      <c r="AJ52" s="19"/>
      <c r="AK52" s="19">
        <v>1</v>
      </c>
      <c r="AL52" s="180"/>
      <c r="AM52" s="23" t="s">
        <v>485</v>
      </c>
      <c r="AN52" s="23" t="s">
        <v>57</v>
      </c>
      <c r="AO52" s="23" t="s">
        <v>485</v>
      </c>
      <c r="AP52" s="23" t="s">
        <v>57</v>
      </c>
      <c r="AQ52" s="177" t="s">
        <v>485</v>
      </c>
      <c r="AR52" s="177" t="s">
        <v>57</v>
      </c>
      <c r="AS52" s="178"/>
      <c r="AT52" s="181"/>
      <c r="AU52" s="19">
        <f t="shared" si="14"/>
        <v>4</v>
      </c>
      <c r="AV52" s="19">
        <f t="shared" si="15"/>
        <v>3</v>
      </c>
      <c r="AW52" s="351"/>
      <c r="AX52" s="179" t="s">
        <v>479</v>
      </c>
      <c r="AY52" s="30" t="s">
        <v>480</v>
      </c>
    </row>
    <row r="53" spans="1:51" ht="101.25" customHeight="1" x14ac:dyDescent="0.35">
      <c r="A53" s="335"/>
      <c r="B53" s="335"/>
      <c r="C53" s="335"/>
      <c r="D53" s="335"/>
      <c r="E53" s="335"/>
      <c r="F53" s="335"/>
      <c r="G53" s="335"/>
      <c r="H53" s="335"/>
      <c r="I53" s="335"/>
      <c r="J53" s="404">
        <v>0</v>
      </c>
      <c r="K53" s="405"/>
      <c r="L53" s="406"/>
      <c r="M53" s="406"/>
      <c r="N53" s="403"/>
      <c r="O53" s="403"/>
      <c r="P53" s="403"/>
      <c r="Q53" s="350"/>
      <c r="R53" s="18" t="s">
        <v>486</v>
      </c>
      <c r="S53" s="18" t="s">
        <v>487</v>
      </c>
      <c r="T53" s="18" t="s">
        <v>62</v>
      </c>
      <c r="U53" s="19">
        <v>1</v>
      </c>
      <c r="V53" s="19">
        <v>1</v>
      </c>
      <c r="W53" s="153" t="s">
        <v>488</v>
      </c>
      <c r="X53" s="153" t="s">
        <v>489</v>
      </c>
      <c r="Y53" s="21">
        <v>1</v>
      </c>
      <c r="Z53" s="22">
        <v>1</v>
      </c>
      <c r="AA53" s="21">
        <v>1</v>
      </c>
      <c r="AB53" s="21">
        <v>1</v>
      </c>
      <c r="AC53" s="31">
        <v>1</v>
      </c>
      <c r="AD53" s="23">
        <v>1</v>
      </c>
      <c r="AE53" s="23">
        <v>1</v>
      </c>
      <c r="AF53" s="40"/>
      <c r="AG53" s="43">
        <v>1</v>
      </c>
      <c r="AH53" s="26"/>
      <c r="AI53" s="19">
        <f t="shared" si="17"/>
        <v>1</v>
      </c>
      <c r="AJ53" s="19"/>
      <c r="AK53" s="19">
        <v>1</v>
      </c>
      <c r="AL53" s="180"/>
      <c r="AM53" s="23" t="s">
        <v>490</v>
      </c>
      <c r="AN53" s="23" t="s">
        <v>57</v>
      </c>
      <c r="AO53" s="23" t="s">
        <v>491</v>
      </c>
      <c r="AP53" s="23" t="s">
        <v>57</v>
      </c>
      <c r="AQ53" s="177" t="s">
        <v>491</v>
      </c>
      <c r="AR53" s="177" t="s">
        <v>57</v>
      </c>
      <c r="AS53" s="178"/>
      <c r="AT53" s="181"/>
      <c r="AU53" s="19">
        <f t="shared" si="14"/>
        <v>4</v>
      </c>
      <c r="AV53" s="19">
        <f t="shared" si="15"/>
        <v>3</v>
      </c>
      <c r="AW53" s="351"/>
      <c r="AX53" s="179" t="s">
        <v>479</v>
      </c>
      <c r="AY53" s="30" t="s">
        <v>480</v>
      </c>
    </row>
    <row r="54" spans="1:51" ht="121.5" customHeight="1" x14ac:dyDescent="0.35">
      <c r="A54" s="335"/>
      <c r="B54" s="335"/>
      <c r="C54" s="335"/>
      <c r="D54" s="335"/>
      <c r="E54" s="335"/>
      <c r="F54" s="335"/>
      <c r="G54" s="335"/>
      <c r="H54" s="335"/>
      <c r="I54" s="335"/>
      <c r="J54" s="404">
        <v>0</v>
      </c>
      <c r="K54" s="405"/>
      <c r="L54" s="406"/>
      <c r="M54" s="406"/>
      <c r="N54" s="403"/>
      <c r="O54" s="403"/>
      <c r="P54" s="403"/>
      <c r="Q54" s="350"/>
      <c r="R54" s="18" t="s">
        <v>492</v>
      </c>
      <c r="S54" s="18" t="s">
        <v>493</v>
      </c>
      <c r="T54" s="18" t="s">
        <v>62</v>
      </c>
      <c r="U54" s="19">
        <v>1</v>
      </c>
      <c r="V54" s="19">
        <v>1</v>
      </c>
      <c r="W54" s="153" t="s">
        <v>494</v>
      </c>
      <c r="X54" s="153" t="s">
        <v>495</v>
      </c>
      <c r="Y54" s="21">
        <v>1</v>
      </c>
      <c r="Z54" s="22">
        <v>1</v>
      </c>
      <c r="AA54" s="21">
        <v>1</v>
      </c>
      <c r="AB54" s="21">
        <v>1</v>
      </c>
      <c r="AC54" s="31">
        <v>1</v>
      </c>
      <c r="AD54" s="23">
        <v>1</v>
      </c>
      <c r="AE54" s="23">
        <v>1</v>
      </c>
      <c r="AF54" s="40"/>
      <c r="AG54" s="43">
        <v>1</v>
      </c>
      <c r="AH54" s="26"/>
      <c r="AI54" s="19">
        <f t="shared" si="17"/>
        <v>1</v>
      </c>
      <c r="AJ54" s="19"/>
      <c r="AK54" s="19">
        <v>1</v>
      </c>
      <c r="AL54" s="180"/>
      <c r="AM54" s="23" t="s">
        <v>496</v>
      </c>
      <c r="AN54" s="23" t="s">
        <v>57</v>
      </c>
      <c r="AO54" s="23" t="s">
        <v>496</v>
      </c>
      <c r="AP54" s="23" t="s">
        <v>57</v>
      </c>
      <c r="AQ54" s="177" t="s">
        <v>496</v>
      </c>
      <c r="AR54" s="177" t="s">
        <v>57</v>
      </c>
      <c r="AS54" s="20"/>
      <c r="AT54" s="181"/>
      <c r="AU54" s="19">
        <f t="shared" si="14"/>
        <v>4</v>
      </c>
      <c r="AV54" s="19">
        <f t="shared" si="15"/>
        <v>3</v>
      </c>
      <c r="AW54" s="351"/>
      <c r="AX54" s="179" t="s">
        <v>479</v>
      </c>
      <c r="AY54" s="30" t="s">
        <v>480</v>
      </c>
    </row>
    <row r="55" spans="1:51" ht="141.75" customHeight="1" x14ac:dyDescent="0.35">
      <c r="A55" s="335"/>
      <c r="B55" s="335"/>
      <c r="C55" s="335"/>
      <c r="D55" s="335"/>
      <c r="E55" s="335"/>
      <c r="F55" s="335"/>
      <c r="G55" s="335"/>
      <c r="H55" s="335"/>
      <c r="I55" s="335"/>
      <c r="J55" s="404">
        <v>0</v>
      </c>
      <c r="K55" s="405"/>
      <c r="L55" s="406"/>
      <c r="M55" s="406"/>
      <c r="N55" s="403"/>
      <c r="O55" s="403"/>
      <c r="P55" s="403"/>
      <c r="Q55" s="350"/>
      <c r="R55" s="18" t="s">
        <v>497</v>
      </c>
      <c r="S55" s="18" t="s">
        <v>498</v>
      </c>
      <c r="T55" s="18" t="s">
        <v>62</v>
      </c>
      <c r="U55" s="19">
        <v>1</v>
      </c>
      <c r="V55" s="19">
        <v>1</v>
      </c>
      <c r="W55" s="153" t="s">
        <v>499</v>
      </c>
      <c r="X55" s="20" t="s">
        <v>500</v>
      </c>
      <c r="Y55" s="21">
        <v>1</v>
      </c>
      <c r="Z55" s="22">
        <v>1</v>
      </c>
      <c r="AA55" s="21">
        <v>1</v>
      </c>
      <c r="AB55" s="21">
        <v>1</v>
      </c>
      <c r="AC55" s="31">
        <v>1</v>
      </c>
      <c r="AD55" s="23">
        <v>1</v>
      </c>
      <c r="AE55" s="23">
        <v>1</v>
      </c>
      <c r="AF55" s="40"/>
      <c r="AG55" s="43">
        <v>1</v>
      </c>
      <c r="AH55" s="26"/>
      <c r="AI55" s="19">
        <f t="shared" si="17"/>
        <v>1</v>
      </c>
      <c r="AJ55" s="19"/>
      <c r="AK55" s="19">
        <v>1</v>
      </c>
      <c r="AL55" s="180"/>
      <c r="AM55" s="23" t="s">
        <v>501</v>
      </c>
      <c r="AN55" s="23" t="s">
        <v>57</v>
      </c>
      <c r="AO55" s="23" t="s">
        <v>501</v>
      </c>
      <c r="AP55" s="23" t="s">
        <v>57</v>
      </c>
      <c r="AQ55" s="177" t="s">
        <v>501</v>
      </c>
      <c r="AR55" s="177" t="s">
        <v>57</v>
      </c>
      <c r="AS55" s="20"/>
      <c r="AT55" s="181"/>
      <c r="AU55" s="19">
        <f t="shared" si="14"/>
        <v>4</v>
      </c>
      <c r="AV55" s="19">
        <f t="shared" si="15"/>
        <v>3</v>
      </c>
      <c r="AW55" s="351"/>
      <c r="AX55" s="179" t="s">
        <v>479</v>
      </c>
      <c r="AY55" s="30" t="s">
        <v>480</v>
      </c>
    </row>
    <row r="56" spans="1:51" ht="81" customHeight="1" x14ac:dyDescent="0.35">
      <c r="A56" s="335"/>
      <c r="B56" s="335"/>
      <c r="C56" s="335"/>
      <c r="D56" s="335"/>
      <c r="E56" s="335"/>
      <c r="F56" s="335"/>
      <c r="G56" s="335"/>
      <c r="H56" s="335"/>
      <c r="I56" s="335"/>
      <c r="J56" s="404">
        <v>0</v>
      </c>
      <c r="K56" s="405"/>
      <c r="L56" s="406"/>
      <c r="M56" s="406"/>
      <c r="N56" s="403"/>
      <c r="O56" s="403"/>
      <c r="P56" s="403"/>
      <c r="Q56" s="350"/>
      <c r="R56" s="18" t="s">
        <v>502</v>
      </c>
      <c r="S56" s="18" t="s">
        <v>503</v>
      </c>
      <c r="T56" s="18" t="s">
        <v>109</v>
      </c>
      <c r="U56" s="182">
        <v>1</v>
      </c>
      <c r="V56" s="182">
        <v>1</v>
      </c>
      <c r="W56" s="183" t="s">
        <v>504</v>
      </c>
      <c r="X56" s="183" t="s">
        <v>505</v>
      </c>
      <c r="Y56" s="184">
        <v>1</v>
      </c>
      <c r="Z56" s="58">
        <v>1</v>
      </c>
      <c r="AA56" s="184">
        <v>1</v>
      </c>
      <c r="AB56" s="184">
        <v>1</v>
      </c>
      <c r="AC56" s="185">
        <v>1</v>
      </c>
      <c r="AD56" s="186">
        <v>1</v>
      </c>
      <c r="AE56" s="186">
        <v>0.5</v>
      </c>
      <c r="AF56" s="130"/>
      <c r="AG56" s="187">
        <v>0.5</v>
      </c>
      <c r="AH56" s="92"/>
      <c r="AI56" s="64">
        <f t="shared" ref="AI56:AI57" si="18">AB56</f>
        <v>1</v>
      </c>
      <c r="AJ56" s="19"/>
      <c r="AK56" s="182">
        <v>1</v>
      </c>
      <c r="AL56" s="65"/>
      <c r="AM56" s="154" t="s">
        <v>506</v>
      </c>
      <c r="AN56" s="23" t="s">
        <v>57</v>
      </c>
      <c r="AO56" s="23" t="s">
        <v>507</v>
      </c>
      <c r="AP56" s="23" t="s">
        <v>57</v>
      </c>
      <c r="AQ56" s="43" t="s">
        <v>508</v>
      </c>
      <c r="AR56" s="177"/>
      <c r="AS56" s="188"/>
      <c r="AT56" s="68"/>
      <c r="AU56" s="65">
        <f>+_xlfn.IFS(T56="Acumulado",Y56+AA56+#REF!+AK56,T56="Capacidad",AK56,T56="Flujo",AK56,T56="Reducción",AK56,T56="Stock",AK56)</f>
        <v>1</v>
      </c>
      <c r="AV56" s="65">
        <f>+_xlfn.IFS(T56="Acumulado",Z56+AI56+AJ56+AL56,T56="Capacidad",AI56,T56="Flujo",AI56,T56="Reducción",AI56,T56="Stock",AI56)</f>
        <v>1</v>
      </c>
      <c r="AW56" s="351"/>
      <c r="AX56" s="179" t="s">
        <v>479</v>
      </c>
      <c r="AY56" s="30" t="s">
        <v>480</v>
      </c>
    </row>
    <row r="57" spans="1:51" ht="141.75" customHeight="1" x14ac:dyDescent="0.35">
      <c r="A57" s="335"/>
      <c r="B57" s="335"/>
      <c r="C57" s="335"/>
      <c r="D57" s="335"/>
      <c r="E57" s="335"/>
      <c r="F57" s="335"/>
      <c r="G57" s="335"/>
      <c r="H57" s="335"/>
      <c r="I57" s="335"/>
      <c r="J57" s="404">
        <v>0</v>
      </c>
      <c r="K57" s="405"/>
      <c r="L57" s="406"/>
      <c r="M57" s="406"/>
      <c r="N57" s="403"/>
      <c r="O57" s="403"/>
      <c r="P57" s="403"/>
      <c r="Q57" s="350"/>
      <c r="R57" s="18" t="s">
        <v>509</v>
      </c>
      <c r="S57" s="18" t="s">
        <v>510</v>
      </c>
      <c r="T57" s="18" t="s">
        <v>109</v>
      </c>
      <c r="U57" s="182">
        <v>1</v>
      </c>
      <c r="V57" s="182">
        <v>1</v>
      </c>
      <c r="W57" s="153" t="s">
        <v>511</v>
      </c>
      <c r="X57" s="153" t="s">
        <v>512</v>
      </c>
      <c r="Y57" s="184">
        <v>1</v>
      </c>
      <c r="Z57" s="58">
        <v>1</v>
      </c>
      <c r="AA57" s="184">
        <v>1</v>
      </c>
      <c r="AB57" s="184">
        <v>1</v>
      </c>
      <c r="AC57" s="185">
        <v>1</v>
      </c>
      <c r="AD57" s="186">
        <v>1</v>
      </c>
      <c r="AE57" s="186">
        <v>0.5</v>
      </c>
      <c r="AF57" s="130"/>
      <c r="AG57" s="187">
        <v>0.5</v>
      </c>
      <c r="AH57" s="92"/>
      <c r="AI57" s="64">
        <f t="shared" si="18"/>
        <v>1</v>
      </c>
      <c r="AJ57" s="19"/>
      <c r="AK57" s="182">
        <v>0</v>
      </c>
      <c r="AL57" s="189"/>
      <c r="AM57" s="154" t="s">
        <v>513</v>
      </c>
      <c r="AN57" s="23" t="s">
        <v>57</v>
      </c>
      <c r="AO57" s="23" t="s">
        <v>514</v>
      </c>
      <c r="AP57" s="23" t="s">
        <v>57</v>
      </c>
      <c r="AQ57" s="190" t="s">
        <v>515</v>
      </c>
      <c r="AR57" s="190"/>
      <c r="AS57" s="188"/>
      <c r="AT57" s="191"/>
      <c r="AU57" s="65">
        <v>1</v>
      </c>
      <c r="AV57" s="65">
        <f>+_xlfn.IFS(T57="Acumulado",Z57+AI57+AJ57+AL57,T57="Capacidad",AI57,T57="Flujo",AI57,T57="Reducción",AI57,T57="Stock",AI57)</f>
        <v>1</v>
      </c>
      <c r="AW57" s="351"/>
      <c r="AX57" s="179" t="s">
        <v>479</v>
      </c>
      <c r="AY57" s="30" t="s">
        <v>480</v>
      </c>
    </row>
    <row r="58" spans="1:51" ht="96.75" customHeight="1" x14ac:dyDescent="0.35">
      <c r="A58" s="335"/>
      <c r="B58" s="335"/>
      <c r="C58" s="335"/>
      <c r="D58" s="335"/>
      <c r="E58" s="335"/>
      <c r="F58" s="335"/>
      <c r="G58" s="335"/>
      <c r="H58" s="335"/>
      <c r="I58" s="335"/>
      <c r="J58" s="404"/>
      <c r="K58" s="405"/>
      <c r="L58" s="406"/>
      <c r="M58" s="406"/>
      <c r="N58" s="403"/>
      <c r="O58" s="403"/>
      <c r="P58" s="403"/>
      <c r="Q58" s="350"/>
      <c r="R58" s="345" t="s">
        <v>469</v>
      </c>
      <c r="S58" s="18" t="s">
        <v>516</v>
      </c>
      <c r="T58" s="18" t="s">
        <v>109</v>
      </c>
      <c r="U58" s="19">
        <v>0</v>
      </c>
      <c r="V58" s="19"/>
      <c r="W58" s="153" t="s">
        <v>517</v>
      </c>
      <c r="X58" s="153" t="s">
        <v>518</v>
      </c>
      <c r="Y58" s="21"/>
      <c r="Z58" s="192"/>
      <c r="AA58" s="129">
        <v>1</v>
      </c>
      <c r="AB58" s="129">
        <v>1</v>
      </c>
      <c r="AC58" s="158">
        <v>1</v>
      </c>
      <c r="AD58" s="66">
        <v>1</v>
      </c>
      <c r="AE58" s="66">
        <v>0.5</v>
      </c>
      <c r="AF58" s="40"/>
      <c r="AG58" s="67">
        <v>0.5</v>
      </c>
      <c r="AH58" s="193"/>
      <c r="AI58" s="65">
        <f>AD58</f>
        <v>1</v>
      </c>
      <c r="AJ58" s="19"/>
      <c r="AK58" s="19">
        <v>1</v>
      </c>
      <c r="AL58" s="194"/>
      <c r="AM58" s="23" t="s">
        <v>519</v>
      </c>
      <c r="AN58" s="23" t="s">
        <v>57</v>
      </c>
      <c r="AO58" s="23" t="s">
        <v>520</v>
      </c>
      <c r="AP58" s="23" t="s">
        <v>57</v>
      </c>
      <c r="AQ58" s="195" t="s">
        <v>521</v>
      </c>
      <c r="AR58" s="195"/>
      <c r="AS58" s="196"/>
      <c r="AT58" s="197"/>
      <c r="AU58" s="65">
        <f>+_xlfn.IFS(T58="Acumulado",Y58+AA58+AC58+AK58,T58="Capacidad",AK58,T58="Flujo",AK58,T58="Reducción",AK58,T58="Stock",AK58)</f>
        <v>1</v>
      </c>
      <c r="AV58" s="65">
        <f>AB58</f>
        <v>1</v>
      </c>
      <c r="AW58" s="351"/>
      <c r="AX58" s="179" t="s">
        <v>479</v>
      </c>
      <c r="AY58" s="30" t="s">
        <v>480</v>
      </c>
    </row>
    <row r="59" spans="1:51" ht="155.4" customHeight="1" x14ac:dyDescent="0.35">
      <c r="A59" s="335"/>
      <c r="B59" s="335"/>
      <c r="C59" s="335"/>
      <c r="D59" s="335"/>
      <c r="E59" s="335"/>
      <c r="F59" s="335"/>
      <c r="G59" s="335"/>
      <c r="H59" s="335"/>
      <c r="I59" s="335"/>
      <c r="J59" s="404"/>
      <c r="K59" s="405"/>
      <c r="L59" s="406"/>
      <c r="M59" s="406"/>
      <c r="N59" s="403"/>
      <c r="O59" s="403"/>
      <c r="P59" s="403"/>
      <c r="Q59" s="350"/>
      <c r="R59" s="346"/>
      <c r="S59" s="18" t="s">
        <v>522</v>
      </c>
      <c r="T59" s="18" t="s">
        <v>109</v>
      </c>
      <c r="U59" s="19">
        <v>0</v>
      </c>
      <c r="V59" s="19"/>
      <c r="W59" s="183" t="s">
        <v>511</v>
      </c>
      <c r="X59" s="183" t="s">
        <v>523</v>
      </c>
      <c r="Y59" s="21"/>
      <c r="Z59" s="192"/>
      <c r="AA59" s="129">
        <v>1</v>
      </c>
      <c r="AB59" s="129">
        <v>1</v>
      </c>
      <c r="AC59" s="158">
        <v>1</v>
      </c>
      <c r="AD59" s="198"/>
      <c r="AE59" s="198">
        <v>0.5</v>
      </c>
      <c r="AF59" s="130"/>
      <c r="AG59" s="199">
        <v>0.5</v>
      </c>
      <c r="AH59" s="26"/>
      <c r="AI59" s="65">
        <f>AD59+AE59+AG59</f>
        <v>1</v>
      </c>
      <c r="AJ59" s="19"/>
      <c r="AK59" s="19">
        <v>1</v>
      </c>
      <c r="AL59" s="194"/>
      <c r="AM59" s="200" t="s">
        <v>524</v>
      </c>
      <c r="AN59" s="200" t="s">
        <v>524</v>
      </c>
      <c r="AO59" s="200" t="s">
        <v>524</v>
      </c>
      <c r="AP59" s="200" t="s">
        <v>524</v>
      </c>
      <c r="AQ59" s="43" t="s">
        <v>525</v>
      </c>
      <c r="AR59" s="43"/>
      <c r="AS59" s="196"/>
      <c r="AT59" s="197"/>
      <c r="AU59" s="65">
        <f>+_xlfn.IFS(T59="Acumulado",Y59+AA59+#REF!+AK59,T59="Capacidad",AK59,T59="Flujo",AK59,T59="Reducción",AK59,T59="Stock",AK59)</f>
        <v>1</v>
      </c>
      <c r="AV59" s="65">
        <f>AB59</f>
        <v>1</v>
      </c>
      <c r="AW59" s="351"/>
      <c r="AX59" s="179" t="s">
        <v>479</v>
      </c>
      <c r="AY59" s="30" t="s">
        <v>480</v>
      </c>
    </row>
    <row r="60" spans="1:51" ht="163.25" customHeight="1" x14ac:dyDescent="0.35">
      <c r="A60" s="334"/>
      <c r="B60" s="334"/>
      <c r="C60" s="334"/>
      <c r="D60" s="334"/>
      <c r="E60" s="334"/>
      <c r="F60" s="334"/>
      <c r="G60" s="334"/>
      <c r="H60" s="334"/>
      <c r="I60" s="334"/>
      <c r="J60" s="398">
        <v>0</v>
      </c>
      <c r="K60" s="400"/>
      <c r="L60" s="402"/>
      <c r="M60" s="402"/>
      <c r="N60" s="344"/>
      <c r="O60" s="344"/>
      <c r="P60" s="344"/>
      <c r="Q60" s="346"/>
      <c r="R60" s="201" t="s">
        <v>526</v>
      </c>
      <c r="S60" s="201" t="s">
        <v>527</v>
      </c>
      <c r="T60" s="201" t="s">
        <v>109</v>
      </c>
      <c r="U60" s="202">
        <v>1</v>
      </c>
      <c r="V60" s="202">
        <v>1</v>
      </c>
      <c r="W60" s="87"/>
      <c r="X60" s="87"/>
      <c r="Y60" s="184">
        <v>1</v>
      </c>
      <c r="Z60" s="58">
        <v>1</v>
      </c>
      <c r="AA60" s="21" t="s">
        <v>149</v>
      </c>
      <c r="AB60" s="21"/>
      <c r="AC60" s="21" t="s">
        <v>149</v>
      </c>
      <c r="AD60" s="21" t="s">
        <v>149</v>
      </c>
      <c r="AE60" s="21" t="s">
        <v>149</v>
      </c>
      <c r="AF60" s="129"/>
      <c r="AG60" s="21" t="s">
        <v>149</v>
      </c>
      <c r="AH60" s="203"/>
      <c r="AI60" s="21" t="s">
        <v>149</v>
      </c>
      <c r="AJ60" s="129"/>
      <c r="AK60" s="21" t="s">
        <v>149</v>
      </c>
      <c r="AL60" s="189"/>
      <c r="AM60" s="21" t="s">
        <v>149</v>
      </c>
      <c r="AN60" s="21" t="s">
        <v>149</v>
      </c>
      <c r="AO60" s="21" t="s">
        <v>149</v>
      </c>
      <c r="AP60" s="21" t="s">
        <v>149</v>
      </c>
      <c r="AQ60" s="21" t="s">
        <v>149</v>
      </c>
      <c r="AR60" s="21" t="s">
        <v>149</v>
      </c>
      <c r="AS60" s="21" t="s">
        <v>149</v>
      </c>
      <c r="AT60" s="21" t="s">
        <v>149</v>
      </c>
      <c r="AU60" s="129">
        <v>1</v>
      </c>
      <c r="AV60" s="129">
        <v>1</v>
      </c>
      <c r="AW60" s="332"/>
      <c r="AX60" s="179" t="s">
        <v>479</v>
      </c>
      <c r="AY60" s="30" t="s">
        <v>480</v>
      </c>
    </row>
    <row r="61" spans="1:51" ht="102" customHeight="1" x14ac:dyDescent="0.35">
      <c r="A61" s="333" t="s">
        <v>465</v>
      </c>
      <c r="B61" s="333" t="s">
        <v>466</v>
      </c>
      <c r="C61" s="333" t="s">
        <v>467</v>
      </c>
      <c r="D61" s="333" t="s">
        <v>528</v>
      </c>
      <c r="E61" s="333" t="s">
        <v>529</v>
      </c>
      <c r="F61" s="333" t="s">
        <v>530</v>
      </c>
      <c r="G61" s="333" t="s">
        <v>56</v>
      </c>
      <c r="H61" s="333" t="s">
        <v>57</v>
      </c>
      <c r="I61" s="333" t="s">
        <v>531</v>
      </c>
      <c r="J61" s="360">
        <f>'[3]1. Iniciativas-PA (2)'!M27</f>
        <v>61967599192</v>
      </c>
      <c r="K61" s="411">
        <v>55292407770.110001</v>
      </c>
      <c r="L61" s="373">
        <v>59071210998</v>
      </c>
      <c r="M61" s="373">
        <v>48479599678.169998</v>
      </c>
      <c r="N61" s="374">
        <v>55644343702</v>
      </c>
      <c r="O61" s="374">
        <v>27225476659.119999</v>
      </c>
      <c r="P61" s="374">
        <f>(N61*0.03)+N61</f>
        <v>57313674013.059998</v>
      </c>
      <c r="Q61" s="345" t="s">
        <v>532</v>
      </c>
      <c r="R61" s="53" t="s">
        <v>533</v>
      </c>
      <c r="S61" s="53" t="s">
        <v>534</v>
      </c>
      <c r="T61" s="53" t="s">
        <v>109</v>
      </c>
      <c r="U61" s="21">
        <v>0</v>
      </c>
      <c r="V61" s="21">
        <f t="shared" ref="V61:V64" si="19">Z61</f>
        <v>1</v>
      </c>
      <c r="W61" s="140"/>
      <c r="X61" s="140"/>
      <c r="Y61" s="21">
        <v>1</v>
      </c>
      <c r="Z61" s="22">
        <v>1</v>
      </c>
      <c r="AA61" s="21" t="s">
        <v>149</v>
      </c>
      <c r="AB61" s="21"/>
      <c r="AC61" s="21" t="s">
        <v>149</v>
      </c>
      <c r="AD61" s="21" t="s">
        <v>149</v>
      </c>
      <c r="AE61" s="21" t="s">
        <v>149</v>
      </c>
      <c r="AF61" s="21"/>
      <c r="AG61" s="21" t="s">
        <v>149</v>
      </c>
      <c r="AH61" s="21"/>
      <c r="AI61" s="21" t="s">
        <v>149</v>
      </c>
      <c r="AJ61" s="19"/>
      <c r="AK61" s="21" t="s">
        <v>149</v>
      </c>
      <c r="AL61" s="19">
        <v>0</v>
      </c>
      <c r="AM61" s="21" t="s">
        <v>149</v>
      </c>
      <c r="AN61" s="21" t="s">
        <v>149</v>
      </c>
      <c r="AO61" s="21" t="s">
        <v>149</v>
      </c>
      <c r="AP61" s="21" t="s">
        <v>149</v>
      </c>
      <c r="AQ61" s="21" t="s">
        <v>149</v>
      </c>
      <c r="AR61" s="21" t="s">
        <v>149</v>
      </c>
      <c r="AS61" s="21" t="s">
        <v>149</v>
      </c>
      <c r="AT61" s="21" t="s">
        <v>149</v>
      </c>
      <c r="AU61" s="21">
        <v>1</v>
      </c>
      <c r="AV61" s="21">
        <v>1</v>
      </c>
      <c r="AW61" s="345" t="s">
        <v>535</v>
      </c>
      <c r="AX61" s="204" t="s">
        <v>535</v>
      </c>
      <c r="AY61" s="30" t="s">
        <v>536</v>
      </c>
    </row>
    <row r="62" spans="1:51" ht="81.650000000000006" customHeight="1" x14ac:dyDescent="0.35">
      <c r="A62" s="335"/>
      <c r="B62" s="335"/>
      <c r="C62" s="335"/>
      <c r="D62" s="335"/>
      <c r="E62" s="335"/>
      <c r="F62" s="335"/>
      <c r="G62" s="335"/>
      <c r="H62" s="335"/>
      <c r="I62" s="335"/>
      <c r="J62" s="361"/>
      <c r="K62" s="412"/>
      <c r="L62" s="407"/>
      <c r="M62" s="407"/>
      <c r="N62" s="409"/>
      <c r="O62" s="409"/>
      <c r="P62" s="409"/>
      <c r="Q62" s="350"/>
      <c r="R62" s="18" t="s">
        <v>537</v>
      </c>
      <c r="S62" s="18" t="s">
        <v>538</v>
      </c>
      <c r="T62" s="18" t="s">
        <v>109</v>
      </c>
      <c r="U62" s="18">
        <v>0</v>
      </c>
      <c r="V62" s="65">
        <v>0.95</v>
      </c>
      <c r="W62" s="128" t="s">
        <v>539</v>
      </c>
      <c r="X62" s="128" t="s">
        <v>540</v>
      </c>
      <c r="Y62" s="129">
        <v>0.95</v>
      </c>
      <c r="Z62" s="129">
        <v>0.99</v>
      </c>
      <c r="AA62" s="129">
        <v>0.95</v>
      </c>
      <c r="AB62" s="129">
        <v>0.95</v>
      </c>
      <c r="AC62" s="158">
        <v>0.95</v>
      </c>
      <c r="AD62" s="159">
        <v>0.23699999999999999</v>
      </c>
      <c r="AE62" s="159">
        <v>0.23699999999999999</v>
      </c>
      <c r="AF62" s="130"/>
      <c r="AG62" s="62">
        <v>0.23699999999999999</v>
      </c>
      <c r="AH62" s="92"/>
      <c r="AI62" s="64">
        <f>AD62+AE62+AG62</f>
        <v>0.71099999999999997</v>
      </c>
      <c r="AJ62" s="18"/>
      <c r="AK62" s="65">
        <v>0.95</v>
      </c>
      <c r="AL62" s="18"/>
      <c r="AM62" s="205" t="s">
        <v>541</v>
      </c>
      <c r="AN62" s="205" t="s">
        <v>542</v>
      </c>
      <c r="AO62" s="205" t="s">
        <v>543</v>
      </c>
      <c r="AP62" s="205" t="s">
        <v>544</v>
      </c>
      <c r="AQ62" s="206" t="s">
        <v>545</v>
      </c>
      <c r="AR62" s="206" t="s">
        <v>546</v>
      </c>
      <c r="AS62" s="132"/>
      <c r="AT62" s="132"/>
      <c r="AU62" s="65">
        <v>0.95</v>
      </c>
      <c r="AV62" s="69">
        <f>AB62</f>
        <v>0.95</v>
      </c>
      <c r="AW62" s="350"/>
      <c r="AX62" s="204" t="s">
        <v>535</v>
      </c>
      <c r="AY62" s="30" t="s">
        <v>536</v>
      </c>
    </row>
    <row r="63" spans="1:51" ht="40.5" customHeight="1" x14ac:dyDescent="0.35">
      <c r="A63" s="334"/>
      <c r="B63" s="334"/>
      <c r="C63" s="334"/>
      <c r="D63" s="334"/>
      <c r="E63" s="334"/>
      <c r="F63" s="334"/>
      <c r="G63" s="334"/>
      <c r="H63" s="334"/>
      <c r="I63" s="334"/>
      <c r="J63" s="410">
        <v>0</v>
      </c>
      <c r="K63" s="413"/>
      <c r="L63" s="408"/>
      <c r="M63" s="408"/>
      <c r="N63" s="346"/>
      <c r="O63" s="346"/>
      <c r="P63" s="346"/>
      <c r="Q63" s="346"/>
      <c r="R63" s="53" t="s">
        <v>547</v>
      </c>
      <c r="S63" s="53" t="s">
        <v>548</v>
      </c>
      <c r="T63" s="53" t="s">
        <v>109</v>
      </c>
      <c r="U63" s="21">
        <v>0</v>
      </c>
      <c r="V63" s="21">
        <f t="shared" si="19"/>
        <v>13</v>
      </c>
      <c r="W63" s="140"/>
      <c r="X63" s="140"/>
      <c r="Y63" s="21">
        <v>13</v>
      </c>
      <c r="Z63" s="22">
        <v>13</v>
      </c>
      <c r="AA63" s="21" t="s">
        <v>149</v>
      </c>
      <c r="AB63" s="21"/>
      <c r="AC63" s="21" t="s">
        <v>149</v>
      </c>
      <c r="AD63" s="21" t="s">
        <v>149</v>
      </c>
      <c r="AE63" s="21" t="s">
        <v>149</v>
      </c>
      <c r="AF63" s="21"/>
      <c r="AG63" s="21" t="s">
        <v>149</v>
      </c>
      <c r="AH63" s="21"/>
      <c r="AI63" s="21" t="s">
        <v>149</v>
      </c>
      <c r="AJ63" s="21"/>
      <c r="AK63" s="21" t="s">
        <v>149</v>
      </c>
      <c r="AL63" s="21"/>
      <c r="AM63" s="21" t="s">
        <v>149</v>
      </c>
      <c r="AN63" s="21" t="s">
        <v>149</v>
      </c>
      <c r="AO63" s="21" t="s">
        <v>149</v>
      </c>
      <c r="AP63" s="21" t="s">
        <v>149</v>
      </c>
      <c r="AQ63" s="21" t="s">
        <v>149</v>
      </c>
      <c r="AR63" s="21" t="s">
        <v>149</v>
      </c>
      <c r="AS63" s="21" t="s">
        <v>149</v>
      </c>
      <c r="AT63" s="21" t="s">
        <v>149</v>
      </c>
      <c r="AU63" s="21">
        <v>13</v>
      </c>
      <c r="AV63" s="21">
        <v>13</v>
      </c>
      <c r="AW63" s="346"/>
      <c r="AX63" s="204" t="s">
        <v>535</v>
      </c>
      <c r="AY63" s="30" t="s">
        <v>536</v>
      </c>
    </row>
    <row r="64" spans="1:51" ht="285.64999999999998" customHeight="1" x14ac:dyDescent="0.35">
      <c r="A64" s="333" t="s">
        <v>465</v>
      </c>
      <c r="B64" s="333" t="s">
        <v>466</v>
      </c>
      <c r="C64" s="333" t="s">
        <v>467</v>
      </c>
      <c r="D64" s="333" t="s">
        <v>528</v>
      </c>
      <c r="E64" s="333" t="s">
        <v>549</v>
      </c>
      <c r="F64" s="333" t="s">
        <v>550</v>
      </c>
      <c r="G64" s="333" t="s">
        <v>551</v>
      </c>
      <c r="H64" s="333" t="s">
        <v>57</v>
      </c>
      <c r="I64" s="333" t="s">
        <v>472</v>
      </c>
      <c r="J64" s="397">
        <v>724633333</v>
      </c>
      <c r="K64" s="399">
        <v>723433333</v>
      </c>
      <c r="L64" s="401">
        <v>969792733</v>
      </c>
      <c r="M64" s="401">
        <v>969792733</v>
      </c>
      <c r="N64" s="343">
        <v>1117668433</v>
      </c>
      <c r="O64" s="343">
        <v>577979933</v>
      </c>
      <c r="P64" s="343">
        <f>(N64*0.03)+N64</f>
        <v>1151198485.99</v>
      </c>
      <c r="Q64" s="345" t="s">
        <v>473</v>
      </c>
      <c r="R64" s="18" t="s">
        <v>552</v>
      </c>
      <c r="S64" s="18" t="s">
        <v>553</v>
      </c>
      <c r="T64" s="18" t="s">
        <v>62</v>
      </c>
      <c r="U64" s="19">
        <v>0</v>
      </c>
      <c r="V64" s="19">
        <f t="shared" si="19"/>
        <v>16</v>
      </c>
      <c r="W64" s="20" t="s">
        <v>554</v>
      </c>
      <c r="X64" s="20" t="s">
        <v>555</v>
      </c>
      <c r="Y64" s="21">
        <v>16</v>
      </c>
      <c r="Z64" s="22">
        <v>16</v>
      </c>
      <c r="AA64" s="21">
        <v>16</v>
      </c>
      <c r="AB64" s="21">
        <v>16</v>
      </c>
      <c r="AC64" s="31">
        <v>16</v>
      </c>
      <c r="AD64" s="23">
        <v>5</v>
      </c>
      <c r="AE64" s="23">
        <v>3</v>
      </c>
      <c r="AF64" s="38"/>
      <c r="AG64" s="25">
        <v>4</v>
      </c>
      <c r="AH64" s="26"/>
      <c r="AI64" s="19">
        <f t="shared" ref="AI64:AI76" si="20">AD64+AE64+AG64+AH64</f>
        <v>12</v>
      </c>
      <c r="AJ64" s="19"/>
      <c r="AK64" s="19">
        <v>16</v>
      </c>
      <c r="AL64" s="19">
        <v>0</v>
      </c>
      <c r="AM64" s="23" t="s">
        <v>556</v>
      </c>
      <c r="AN64" s="23" t="s">
        <v>113</v>
      </c>
      <c r="AO64" s="23" t="s">
        <v>557</v>
      </c>
      <c r="AP64" s="23"/>
      <c r="AQ64" s="207" t="s">
        <v>558</v>
      </c>
      <c r="AR64" s="27" t="s">
        <v>57</v>
      </c>
      <c r="AS64" s="28"/>
      <c r="AT64" s="28"/>
      <c r="AU64" s="19">
        <f t="shared" ref="AU64:AU70" si="21">+_xlfn.IFS(T64="Acumulado",Y64+AA64+AC64+AK64,T64="Capacidad",AK64,T64="Flujo",AK64,T64="Reducción",AK64,T64="Stock",AK64)</f>
        <v>64</v>
      </c>
      <c r="AV64" s="19">
        <f t="shared" ref="AV64:AV69" si="22">+_xlfn.IFS(T64="Acumulado",Z64+AB64+AI64+AJ64+AL64,T64="Capacidad",AI64,T64="Flujo",AI64,T64="Reducción",AI64,T64="Stock",AI64)</f>
        <v>44</v>
      </c>
      <c r="AW64" s="345" t="s">
        <v>559</v>
      </c>
      <c r="AX64" s="132" t="s">
        <v>559</v>
      </c>
      <c r="AY64" s="30" t="s">
        <v>560</v>
      </c>
    </row>
    <row r="65" spans="1:51" ht="162" customHeight="1" x14ac:dyDescent="0.35">
      <c r="A65" s="335"/>
      <c r="B65" s="335"/>
      <c r="C65" s="335"/>
      <c r="D65" s="335"/>
      <c r="E65" s="335"/>
      <c r="F65" s="335"/>
      <c r="G65" s="335"/>
      <c r="H65" s="335"/>
      <c r="I65" s="335"/>
      <c r="J65" s="404">
        <v>0</v>
      </c>
      <c r="K65" s="405"/>
      <c r="L65" s="406"/>
      <c r="M65" s="406"/>
      <c r="N65" s="403"/>
      <c r="O65" s="403"/>
      <c r="P65" s="403"/>
      <c r="Q65" s="350"/>
      <c r="R65" s="18" t="s">
        <v>561</v>
      </c>
      <c r="S65" s="18" t="s">
        <v>562</v>
      </c>
      <c r="T65" s="18" t="s">
        <v>62</v>
      </c>
      <c r="U65" s="19">
        <v>11</v>
      </c>
      <c r="V65" s="19">
        <v>11</v>
      </c>
      <c r="W65" s="20" t="s">
        <v>563</v>
      </c>
      <c r="X65" s="20" t="s">
        <v>564</v>
      </c>
      <c r="Y65" s="21">
        <v>24</v>
      </c>
      <c r="Z65" s="22">
        <v>24</v>
      </c>
      <c r="AA65" s="21">
        <v>24</v>
      </c>
      <c r="AB65" s="21">
        <v>24</v>
      </c>
      <c r="AC65" s="208">
        <v>24</v>
      </c>
      <c r="AD65" s="209">
        <v>6</v>
      </c>
      <c r="AE65" s="209">
        <v>6</v>
      </c>
      <c r="AF65" s="38"/>
      <c r="AG65" s="210">
        <v>6</v>
      </c>
      <c r="AH65" s="211"/>
      <c r="AI65" s="19">
        <f t="shared" si="20"/>
        <v>18</v>
      </c>
      <c r="AJ65" s="19"/>
      <c r="AK65" s="212">
        <v>24</v>
      </c>
      <c r="AL65" s="174">
        <v>0</v>
      </c>
      <c r="AM65" s="23" t="s">
        <v>565</v>
      </c>
      <c r="AN65" s="23" t="s">
        <v>113</v>
      </c>
      <c r="AO65" s="23" t="s">
        <v>566</v>
      </c>
      <c r="AP65" s="23"/>
      <c r="AQ65" s="207" t="s">
        <v>567</v>
      </c>
      <c r="AR65" s="27" t="s">
        <v>57</v>
      </c>
      <c r="AS65" s="28"/>
      <c r="AT65" s="28"/>
      <c r="AU65" s="19">
        <f t="shared" si="21"/>
        <v>96</v>
      </c>
      <c r="AV65" s="19">
        <f t="shared" si="22"/>
        <v>66</v>
      </c>
      <c r="AW65" s="350"/>
      <c r="AX65" s="132" t="s">
        <v>559</v>
      </c>
      <c r="AY65" s="30" t="s">
        <v>560</v>
      </c>
    </row>
    <row r="66" spans="1:51" ht="204" customHeight="1" x14ac:dyDescent="0.35">
      <c r="A66" s="335"/>
      <c r="B66" s="335"/>
      <c r="C66" s="335"/>
      <c r="D66" s="335"/>
      <c r="E66" s="335"/>
      <c r="F66" s="335"/>
      <c r="G66" s="335"/>
      <c r="H66" s="335"/>
      <c r="I66" s="335"/>
      <c r="J66" s="404">
        <v>0</v>
      </c>
      <c r="K66" s="405"/>
      <c r="L66" s="406"/>
      <c r="M66" s="406"/>
      <c r="N66" s="403"/>
      <c r="O66" s="403"/>
      <c r="P66" s="403"/>
      <c r="Q66" s="350"/>
      <c r="R66" s="345" t="s">
        <v>568</v>
      </c>
      <c r="S66" s="18" t="s">
        <v>569</v>
      </c>
      <c r="T66" s="18" t="s">
        <v>62</v>
      </c>
      <c r="U66" s="19">
        <v>4</v>
      </c>
      <c r="V66" s="19">
        <v>4</v>
      </c>
      <c r="W66" s="20" t="s">
        <v>569</v>
      </c>
      <c r="X66" s="20" t="s">
        <v>570</v>
      </c>
      <c r="Y66" s="21">
        <v>4</v>
      </c>
      <c r="Z66" s="22">
        <v>4</v>
      </c>
      <c r="AA66" s="21">
        <v>4</v>
      </c>
      <c r="AB66" s="21">
        <v>4</v>
      </c>
      <c r="AC66" s="208">
        <v>4</v>
      </c>
      <c r="AD66" s="209">
        <v>1</v>
      </c>
      <c r="AE66" s="209">
        <v>1</v>
      </c>
      <c r="AF66" s="38"/>
      <c r="AG66" s="210">
        <v>1</v>
      </c>
      <c r="AH66" s="211"/>
      <c r="AI66" s="19">
        <f t="shared" si="20"/>
        <v>3</v>
      </c>
      <c r="AJ66" s="19"/>
      <c r="AK66" s="212">
        <v>4</v>
      </c>
      <c r="AL66" s="174">
        <v>0</v>
      </c>
      <c r="AM66" s="23" t="s">
        <v>571</v>
      </c>
      <c r="AN66" s="23" t="s">
        <v>113</v>
      </c>
      <c r="AO66" s="23" t="s">
        <v>572</v>
      </c>
      <c r="AP66" s="23"/>
      <c r="AQ66" s="207" t="s">
        <v>573</v>
      </c>
      <c r="AR66" s="27" t="s">
        <v>57</v>
      </c>
      <c r="AS66" s="28"/>
      <c r="AT66" s="28"/>
      <c r="AU66" s="19">
        <f t="shared" si="21"/>
        <v>16</v>
      </c>
      <c r="AV66" s="19">
        <f t="shared" si="22"/>
        <v>11</v>
      </c>
      <c r="AW66" s="350"/>
      <c r="AX66" s="132" t="s">
        <v>559</v>
      </c>
      <c r="AY66" s="30" t="s">
        <v>560</v>
      </c>
    </row>
    <row r="67" spans="1:51" ht="81" customHeight="1" x14ac:dyDescent="0.35">
      <c r="A67" s="334"/>
      <c r="B67" s="334"/>
      <c r="C67" s="334"/>
      <c r="D67" s="334"/>
      <c r="E67" s="334"/>
      <c r="F67" s="334"/>
      <c r="G67" s="334"/>
      <c r="H67" s="334"/>
      <c r="I67" s="334"/>
      <c r="J67" s="398">
        <v>0</v>
      </c>
      <c r="K67" s="400"/>
      <c r="L67" s="402"/>
      <c r="M67" s="402"/>
      <c r="N67" s="344"/>
      <c r="O67" s="344"/>
      <c r="P67" s="344"/>
      <c r="Q67" s="346"/>
      <c r="R67" s="346"/>
      <c r="S67" s="18" t="s">
        <v>574</v>
      </c>
      <c r="T67" s="18" t="s">
        <v>62</v>
      </c>
      <c r="U67" s="19">
        <v>0</v>
      </c>
      <c r="V67" s="19">
        <f t="shared" ref="V67" si="23">Z67</f>
        <v>12</v>
      </c>
      <c r="W67" s="20" t="s">
        <v>574</v>
      </c>
      <c r="X67" s="20" t="s">
        <v>575</v>
      </c>
      <c r="Y67" s="21">
        <v>12</v>
      </c>
      <c r="Z67" s="22">
        <v>12</v>
      </c>
      <c r="AA67" s="21">
        <v>12</v>
      </c>
      <c r="AB67" s="21">
        <v>12</v>
      </c>
      <c r="AC67" s="208">
        <v>12</v>
      </c>
      <c r="AD67" s="209">
        <v>3</v>
      </c>
      <c r="AE67" s="209">
        <v>3</v>
      </c>
      <c r="AF67" s="138"/>
      <c r="AG67" s="210">
        <v>3</v>
      </c>
      <c r="AH67" s="211"/>
      <c r="AI67" s="19">
        <f t="shared" si="20"/>
        <v>9</v>
      </c>
      <c r="AJ67" s="19"/>
      <c r="AK67" s="212">
        <v>12</v>
      </c>
      <c r="AL67" s="174">
        <v>0</v>
      </c>
      <c r="AM67" s="23" t="s">
        <v>576</v>
      </c>
      <c r="AN67" s="23" t="s">
        <v>113</v>
      </c>
      <c r="AO67" s="23" t="s">
        <v>577</v>
      </c>
      <c r="AP67" s="23"/>
      <c r="AQ67" s="207" t="s">
        <v>578</v>
      </c>
      <c r="AR67" s="27" t="s">
        <v>57</v>
      </c>
      <c r="AS67" s="28"/>
      <c r="AT67" s="28"/>
      <c r="AU67" s="19">
        <f t="shared" si="21"/>
        <v>48</v>
      </c>
      <c r="AV67" s="19">
        <f t="shared" si="22"/>
        <v>33</v>
      </c>
      <c r="AW67" s="346"/>
      <c r="AX67" s="132" t="s">
        <v>559</v>
      </c>
      <c r="AY67" s="30" t="s">
        <v>560</v>
      </c>
    </row>
    <row r="68" spans="1:51" ht="178.25" customHeight="1" x14ac:dyDescent="0.35">
      <c r="A68" s="46" t="s">
        <v>465</v>
      </c>
      <c r="B68" s="46" t="s">
        <v>466</v>
      </c>
      <c r="C68" s="46" t="s">
        <v>467</v>
      </c>
      <c r="D68" s="46" t="s">
        <v>528</v>
      </c>
      <c r="E68" s="46" t="s">
        <v>579</v>
      </c>
      <c r="F68" s="46" t="s">
        <v>580</v>
      </c>
      <c r="G68" s="46" t="s">
        <v>551</v>
      </c>
      <c r="H68" s="46" t="s">
        <v>57</v>
      </c>
      <c r="I68" s="46" t="s">
        <v>581</v>
      </c>
      <c r="J68" s="213">
        <v>0</v>
      </c>
      <c r="K68" s="213">
        <v>0</v>
      </c>
      <c r="L68" s="214">
        <f>J68*1.03</f>
        <v>0</v>
      </c>
      <c r="M68" s="214"/>
      <c r="N68" s="215">
        <f>L68*1.03</f>
        <v>0</v>
      </c>
      <c r="O68" s="215"/>
      <c r="P68" s="215">
        <f t="shared" ref="P68:P69" si="24">N68*1.03</f>
        <v>0</v>
      </c>
      <c r="Q68" s="18" t="s">
        <v>473</v>
      </c>
      <c r="R68" s="152" t="s">
        <v>582</v>
      </c>
      <c r="S68" s="152" t="s">
        <v>583</v>
      </c>
      <c r="T68" s="152" t="s">
        <v>62</v>
      </c>
      <c r="U68" s="216">
        <v>4</v>
      </c>
      <c r="V68" s="216">
        <v>12</v>
      </c>
      <c r="W68" s="217" t="s">
        <v>584</v>
      </c>
      <c r="X68" s="217" t="s">
        <v>585</v>
      </c>
      <c r="Y68" s="75">
        <v>12</v>
      </c>
      <c r="Z68" s="22">
        <v>12</v>
      </c>
      <c r="AA68" s="75">
        <v>12</v>
      </c>
      <c r="AB68" s="75">
        <v>12</v>
      </c>
      <c r="AC68" s="218">
        <v>12</v>
      </c>
      <c r="AD68" s="219">
        <v>3</v>
      </c>
      <c r="AE68" s="219">
        <v>3</v>
      </c>
      <c r="AF68" s="38"/>
      <c r="AG68" s="220">
        <v>3</v>
      </c>
      <c r="AH68" s="221"/>
      <c r="AI68" s="19">
        <f t="shared" si="20"/>
        <v>9</v>
      </c>
      <c r="AJ68" s="19"/>
      <c r="AK68" s="216">
        <v>12</v>
      </c>
      <c r="AL68" s="19">
        <v>0</v>
      </c>
      <c r="AM68" s="105" t="s">
        <v>586</v>
      </c>
      <c r="AN68" s="23" t="s">
        <v>57</v>
      </c>
      <c r="AO68" s="23" t="s">
        <v>587</v>
      </c>
      <c r="AP68" s="23" t="s">
        <v>57</v>
      </c>
      <c r="AQ68" s="27" t="s">
        <v>588</v>
      </c>
      <c r="AR68" s="27" t="s">
        <v>57</v>
      </c>
      <c r="AS68" s="28"/>
      <c r="AT68" s="28"/>
      <c r="AU68" s="19">
        <f t="shared" si="21"/>
        <v>48</v>
      </c>
      <c r="AV68" s="19">
        <f t="shared" si="22"/>
        <v>33</v>
      </c>
      <c r="AW68" s="341" t="s">
        <v>589</v>
      </c>
      <c r="AX68" s="222" t="s">
        <v>589</v>
      </c>
      <c r="AY68" s="30" t="s">
        <v>590</v>
      </c>
    </row>
    <row r="69" spans="1:51" ht="162" customHeight="1" x14ac:dyDescent="0.35">
      <c r="A69" s="46" t="s">
        <v>465</v>
      </c>
      <c r="B69" s="46" t="s">
        <v>466</v>
      </c>
      <c r="C69" s="46" t="s">
        <v>467</v>
      </c>
      <c r="D69" s="46" t="s">
        <v>528</v>
      </c>
      <c r="E69" s="46" t="s">
        <v>591</v>
      </c>
      <c r="F69" s="46" t="s">
        <v>592</v>
      </c>
      <c r="G69" s="46" t="s">
        <v>551</v>
      </c>
      <c r="H69" s="46" t="s">
        <v>57</v>
      </c>
      <c r="I69" s="46" t="s">
        <v>581</v>
      </c>
      <c r="J69" s="213">
        <v>1745049997.6700001</v>
      </c>
      <c r="K69" s="213">
        <v>1745049997.6700001</v>
      </c>
      <c r="L69" s="49">
        <v>2689824298</v>
      </c>
      <c r="M69" s="49">
        <v>2682572398</v>
      </c>
      <c r="N69" s="50">
        <v>2556005777</v>
      </c>
      <c r="O69" s="50">
        <v>1482330401</v>
      </c>
      <c r="P69" s="50">
        <f t="shared" si="24"/>
        <v>2632685950.3099999</v>
      </c>
      <c r="Q69" s="18" t="s">
        <v>473</v>
      </c>
      <c r="R69" s="18" t="s">
        <v>582</v>
      </c>
      <c r="S69" s="18" t="s">
        <v>593</v>
      </c>
      <c r="T69" s="18" t="s">
        <v>62</v>
      </c>
      <c r="U69" s="19">
        <v>4</v>
      </c>
      <c r="V69" s="216">
        <v>12</v>
      </c>
      <c r="W69" s="217" t="s">
        <v>584</v>
      </c>
      <c r="X69" s="217" t="s">
        <v>585</v>
      </c>
      <c r="Y69" s="75">
        <v>12</v>
      </c>
      <c r="Z69" s="22">
        <v>12</v>
      </c>
      <c r="AA69" s="75">
        <v>12</v>
      </c>
      <c r="AB69" s="75">
        <v>12</v>
      </c>
      <c r="AC69" s="218">
        <v>12</v>
      </c>
      <c r="AD69" s="219">
        <v>3</v>
      </c>
      <c r="AE69" s="219">
        <v>3</v>
      </c>
      <c r="AF69" s="38"/>
      <c r="AG69" s="220">
        <v>3</v>
      </c>
      <c r="AH69" s="221"/>
      <c r="AI69" s="19">
        <f t="shared" si="20"/>
        <v>9</v>
      </c>
      <c r="AJ69" s="19"/>
      <c r="AK69" s="216">
        <v>12</v>
      </c>
      <c r="AL69" s="19">
        <v>0</v>
      </c>
      <c r="AM69" s="105" t="s">
        <v>594</v>
      </c>
      <c r="AN69" s="23" t="s">
        <v>57</v>
      </c>
      <c r="AO69" s="23" t="s">
        <v>595</v>
      </c>
      <c r="AP69" s="23" t="s">
        <v>57</v>
      </c>
      <c r="AQ69" s="223" t="s">
        <v>596</v>
      </c>
      <c r="AR69" s="27" t="s">
        <v>57</v>
      </c>
      <c r="AS69" s="28"/>
      <c r="AT69" s="28"/>
      <c r="AU69" s="19">
        <f t="shared" si="21"/>
        <v>48</v>
      </c>
      <c r="AV69" s="19">
        <f t="shared" si="22"/>
        <v>33</v>
      </c>
      <c r="AW69" s="342"/>
      <c r="AX69" s="222" t="s">
        <v>589</v>
      </c>
      <c r="AY69" s="30" t="s">
        <v>597</v>
      </c>
    </row>
    <row r="70" spans="1:51" ht="121.5" customHeight="1" x14ac:dyDescent="0.35">
      <c r="A70" s="46" t="s">
        <v>465</v>
      </c>
      <c r="B70" s="46" t="s">
        <v>466</v>
      </c>
      <c r="C70" s="46" t="s">
        <v>467</v>
      </c>
      <c r="D70" s="46" t="s">
        <v>528</v>
      </c>
      <c r="E70" s="46" t="s">
        <v>598</v>
      </c>
      <c r="F70" s="46" t="s">
        <v>599</v>
      </c>
      <c r="G70" s="46" t="s">
        <v>600</v>
      </c>
      <c r="H70" s="46" t="s">
        <v>57</v>
      </c>
      <c r="I70" s="46" t="s">
        <v>601</v>
      </c>
      <c r="J70" s="47">
        <f>'[3]1. Iniciativas-PA (2)'!M31</f>
        <v>22151528945</v>
      </c>
      <c r="K70" s="151">
        <v>21857441102.82</v>
      </c>
      <c r="L70" s="49">
        <v>17787028269</v>
      </c>
      <c r="M70" s="49">
        <v>16125714856</v>
      </c>
      <c r="N70" s="50">
        <v>5275210925</v>
      </c>
      <c r="O70" s="50">
        <v>3398335174</v>
      </c>
      <c r="P70" s="50">
        <f>(N70*0.03)+N70</f>
        <v>5433467252.75</v>
      </c>
      <c r="Q70" s="18" t="s">
        <v>602</v>
      </c>
      <c r="R70" s="18" t="s">
        <v>603</v>
      </c>
      <c r="S70" s="18" t="s">
        <v>604</v>
      </c>
      <c r="T70" s="18" t="s">
        <v>109</v>
      </c>
      <c r="U70" s="19">
        <v>0</v>
      </c>
      <c r="V70" s="19">
        <f t="shared" ref="V70" si="25">Z70</f>
        <v>1</v>
      </c>
      <c r="W70" s="20" t="s">
        <v>605</v>
      </c>
      <c r="X70" s="20" t="s">
        <v>606</v>
      </c>
      <c r="Y70" s="21">
        <v>1</v>
      </c>
      <c r="Z70" s="22">
        <v>1</v>
      </c>
      <c r="AA70" s="21">
        <v>1</v>
      </c>
      <c r="AB70" s="21">
        <v>1</v>
      </c>
      <c r="AC70" s="31">
        <v>1</v>
      </c>
      <c r="AD70" s="39">
        <v>1</v>
      </c>
      <c r="AE70" s="39">
        <v>1</v>
      </c>
      <c r="AF70" s="40"/>
      <c r="AG70" s="41">
        <v>1</v>
      </c>
      <c r="AH70" s="134"/>
      <c r="AI70" s="19">
        <f t="shared" ref="AI70" si="26">AB70</f>
        <v>1</v>
      </c>
      <c r="AJ70" s="19"/>
      <c r="AK70" s="19">
        <v>1</v>
      </c>
      <c r="AL70" s="19">
        <v>0</v>
      </c>
      <c r="AM70" s="23" t="s">
        <v>607</v>
      </c>
      <c r="AN70" s="23" t="s">
        <v>608</v>
      </c>
      <c r="AO70" s="23" t="s">
        <v>609</v>
      </c>
      <c r="AP70" s="23"/>
      <c r="AQ70" s="27" t="s">
        <v>610</v>
      </c>
      <c r="AR70" s="27"/>
      <c r="AS70" s="224"/>
      <c r="AT70" s="28"/>
      <c r="AU70" s="19">
        <f t="shared" si="21"/>
        <v>1</v>
      </c>
      <c r="AV70" s="19">
        <f>+_xlfn.IFS(T70="Acumulado",Z70+AI70+AJ70+AL70,T70="Capacidad",AI70,T70="Flujo",AI70,T70="Reducción",AI70,T70="Stock",AI70)</f>
        <v>1</v>
      </c>
      <c r="AW70" s="152" t="s">
        <v>611</v>
      </c>
      <c r="AX70" s="225" t="s">
        <v>611</v>
      </c>
      <c r="AY70" s="30" t="s">
        <v>612</v>
      </c>
    </row>
    <row r="71" spans="1:51" ht="180" customHeight="1" x14ac:dyDescent="0.35">
      <c r="A71" s="333" t="s">
        <v>465</v>
      </c>
      <c r="B71" s="333" t="s">
        <v>466</v>
      </c>
      <c r="C71" s="333" t="s">
        <v>467</v>
      </c>
      <c r="D71" s="333" t="s">
        <v>528</v>
      </c>
      <c r="E71" s="333" t="s">
        <v>613</v>
      </c>
      <c r="F71" s="333" t="s">
        <v>614</v>
      </c>
      <c r="G71" s="333" t="s">
        <v>615</v>
      </c>
      <c r="H71" s="333" t="s">
        <v>57</v>
      </c>
      <c r="I71" s="333" t="s">
        <v>616</v>
      </c>
      <c r="J71" s="397">
        <v>3404949996</v>
      </c>
      <c r="K71" s="399">
        <v>3390116659.1199999</v>
      </c>
      <c r="L71" s="401">
        <v>4344084149</v>
      </c>
      <c r="M71" s="401">
        <v>4177938566</v>
      </c>
      <c r="N71" s="343">
        <v>4420815612</v>
      </c>
      <c r="O71" s="343">
        <v>2433176030</v>
      </c>
      <c r="P71" s="343">
        <f>(N71*0.03)+N71</f>
        <v>4553440080.3599997</v>
      </c>
      <c r="Q71" s="343" t="s">
        <v>473</v>
      </c>
      <c r="R71" s="18" t="s">
        <v>617</v>
      </c>
      <c r="S71" s="18" t="s">
        <v>618</v>
      </c>
      <c r="T71" s="18" t="s">
        <v>109</v>
      </c>
      <c r="U71" s="226">
        <v>1</v>
      </c>
      <c r="V71" s="226">
        <v>1</v>
      </c>
      <c r="W71" s="227"/>
      <c r="X71" s="227" t="s">
        <v>619</v>
      </c>
      <c r="Y71" s="184">
        <v>1</v>
      </c>
      <c r="Z71" s="58">
        <v>1</v>
      </c>
      <c r="AA71" s="184">
        <v>1</v>
      </c>
      <c r="AB71" s="184">
        <v>1</v>
      </c>
      <c r="AC71" s="185">
        <v>1</v>
      </c>
      <c r="AD71" s="159">
        <v>0.25</v>
      </c>
      <c r="AE71" s="159">
        <v>0.25</v>
      </c>
      <c r="AF71" s="130"/>
      <c r="AG71" s="62">
        <v>0.25</v>
      </c>
      <c r="AH71" s="92"/>
      <c r="AI71" s="64">
        <f>AD71+AE71+AG71</f>
        <v>0.75</v>
      </c>
      <c r="AJ71" s="65"/>
      <c r="AK71" s="226">
        <v>1</v>
      </c>
      <c r="AL71" s="65"/>
      <c r="AM71" s="23" t="s">
        <v>620</v>
      </c>
      <c r="AN71" s="23" t="s">
        <v>57</v>
      </c>
      <c r="AO71" s="23" t="s">
        <v>621</v>
      </c>
      <c r="AP71" s="23"/>
      <c r="AQ71" s="93" t="s">
        <v>622</v>
      </c>
      <c r="AR71" s="93" t="s">
        <v>57</v>
      </c>
      <c r="AS71" s="68"/>
      <c r="AT71" s="68"/>
      <c r="AU71" s="65">
        <f>+_xlfn.IFS(T71="Acumulado",Y71+AA71+#REF!+AK71,T71="Capacidad",AK71,T71="Flujo",AK71,T71="Reducción",AK71,T71="Stock",AK71)</f>
        <v>1</v>
      </c>
      <c r="AV71" s="65">
        <f>AB71</f>
        <v>1</v>
      </c>
      <c r="AW71" s="345" t="s">
        <v>623</v>
      </c>
      <c r="AX71" s="228" t="s">
        <v>623</v>
      </c>
      <c r="AY71" s="30" t="s">
        <v>624</v>
      </c>
    </row>
    <row r="72" spans="1:51" ht="176.4" customHeight="1" x14ac:dyDescent="0.35">
      <c r="A72" s="334"/>
      <c r="B72" s="334"/>
      <c r="C72" s="334"/>
      <c r="D72" s="334"/>
      <c r="E72" s="334"/>
      <c r="F72" s="334"/>
      <c r="G72" s="334"/>
      <c r="H72" s="334"/>
      <c r="I72" s="334"/>
      <c r="J72" s="398">
        <v>0</v>
      </c>
      <c r="K72" s="400"/>
      <c r="L72" s="402"/>
      <c r="M72" s="402"/>
      <c r="N72" s="344"/>
      <c r="O72" s="344"/>
      <c r="P72" s="344"/>
      <c r="Q72" s="344"/>
      <c r="R72" s="152" t="s">
        <v>625</v>
      </c>
      <c r="S72" s="152" t="s">
        <v>626</v>
      </c>
      <c r="T72" s="152" t="s">
        <v>62</v>
      </c>
      <c r="U72" s="152">
        <v>0</v>
      </c>
      <c r="V72" s="226">
        <f t="shared" ref="V72:V75" si="27">Z72</f>
        <v>0.25</v>
      </c>
      <c r="W72" s="141"/>
      <c r="X72" s="141" t="s">
        <v>627</v>
      </c>
      <c r="Y72" s="229">
        <v>0.25</v>
      </c>
      <c r="Z72" s="58">
        <v>0.25</v>
      </c>
      <c r="AA72" s="229">
        <v>0.25</v>
      </c>
      <c r="AB72" s="229">
        <v>0.25</v>
      </c>
      <c r="AC72" s="230">
        <v>0.25</v>
      </c>
      <c r="AD72" s="231">
        <v>0.06</v>
      </c>
      <c r="AE72" s="231">
        <v>0.06</v>
      </c>
      <c r="AF72" s="232"/>
      <c r="AG72" s="233">
        <v>0.06</v>
      </c>
      <c r="AH72" s="234"/>
      <c r="AI72" s="64">
        <f>AD72+AE72+AG72</f>
        <v>0.18</v>
      </c>
      <c r="AJ72" s="65"/>
      <c r="AK72" s="226">
        <v>0.25</v>
      </c>
      <c r="AL72" s="65"/>
      <c r="AM72" s="23" t="s">
        <v>628</v>
      </c>
      <c r="AN72" s="23" t="s">
        <v>57</v>
      </c>
      <c r="AO72" s="23" t="s">
        <v>628</v>
      </c>
      <c r="AP72" s="23"/>
      <c r="AQ72" s="93" t="s">
        <v>629</v>
      </c>
      <c r="AR72" s="93" t="s">
        <v>57</v>
      </c>
      <c r="AS72" s="68"/>
      <c r="AT72" s="68"/>
      <c r="AU72" s="65">
        <f>+_xlfn.IFS(T72="Acumulado",Y72+AA72+AC72+AK72,T72="Capacidad",AK72,T72="Flujo",AK72,T72="Reducción",AK72,T72="Stock",AK72)</f>
        <v>1</v>
      </c>
      <c r="AV72" s="65">
        <f>+_xlfn.IFS(T72="Acumulado",Z72+AB72+AI72+AJ72+AL72,T72="Capacidad",AI72,T72="Flujo",AI72,T72="Reducción",AI72,T72="Stock",AI72)</f>
        <v>0.67999999999999994</v>
      </c>
      <c r="AW72" s="346"/>
      <c r="AX72" s="228" t="s">
        <v>623</v>
      </c>
      <c r="AY72" s="30" t="s">
        <v>624</v>
      </c>
    </row>
    <row r="73" spans="1:51" ht="306" customHeight="1" x14ac:dyDescent="0.35">
      <c r="A73" s="333" t="s">
        <v>465</v>
      </c>
      <c r="B73" s="333" t="s">
        <v>466</v>
      </c>
      <c r="C73" s="333" t="s">
        <v>467</v>
      </c>
      <c r="D73" s="333" t="s">
        <v>630</v>
      </c>
      <c r="E73" s="333" t="s">
        <v>631</v>
      </c>
      <c r="F73" s="333" t="s">
        <v>632</v>
      </c>
      <c r="G73" s="333" t="s">
        <v>633</v>
      </c>
      <c r="H73" s="333" t="s">
        <v>57</v>
      </c>
      <c r="I73" s="333" t="s">
        <v>634</v>
      </c>
      <c r="J73" s="376">
        <f>'[3]1. Iniciativas-PA (2)'!M33</f>
        <v>223960000</v>
      </c>
      <c r="K73" s="357">
        <v>221159999.59999999</v>
      </c>
      <c r="L73" s="379">
        <v>327141266</v>
      </c>
      <c r="M73" s="379">
        <v>254832466</v>
      </c>
      <c r="N73" s="347">
        <v>338422000</v>
      </c>
      <c r="O73" s="347">
        <v>159156433</v>
      </c>
      <c r="P73" s="347">
        <f>(N73*0.03)+N73</f>
        <v>348574660</v>
      </c>
      <c r="Q73" s="345" t="s">
        <v>473</v>
      </c>
      <c r="R73" s="18" t="s">
        <v>635</v>
      </c>
      <c r="S73" s="18" t="s">
        <v>636</v>
      </c>
      <c r="T73" s="18" t="s">
        <v>109</v>
      </c>
      <c r="U73" s="18">
        <v>0</v>
      </c>
      <c r="V73" s="18">
        <f t="shared" si="27"/>
        <v>1</v>
      </c>
      <c r="W73" s="141" t="s">
        <v>637</v>
      </c>
      <c r="X73" s="141" t="s">
        <v>638</v>
      </c>
      <c r="Y73" s="184">
        <v>1</v>
      </c>
      <c r="Z73" s="58">
        <v>1</v>
      </c>
      <c r="AA73" s="184">
        <v>1</v>
      </c>
      <c r="AB73" s="184">
        <v>1</v>
      </c>
      <c r="AC73" s="185">
        <v>1</v>
      </c>
      <c r="AD73" s="159">
        <v>0.25</v>
      </c>
      <c r="AE73" s="159">
        <v>0.25</v>
      </c>
      <c r="AF73" s="130"/>
      <c r="AG73" s="62">
        <v>0.25</v>
      </c>
      <c r="AH73" s="92"/>
      <c r="AI73" s="64">
        <f>AD73+AE73+AG73</f>
        <v>0.75</v>
      </c>
      <c r="AJ73" s="65"/>
      <c r="AK73" s="182">
        <v>1</v>
      </c>
      <c r="AL73" s="65"/>
      <c r="AM73" s="23" t="s">
        <v>639</v>
      </c>
      <c r="AN73" s="23"/>
      <c r="AO73" s="23" t="s">
        <v>640</v>
      </c>
      <c r="AP73" s="23"/>
      <c r="AQ73" s="67" t="s">
        <v>641</v>
      </c>
      <c r="AR73" s="67"/>
      <c r="AS73" s="68"/>
      <c r="AT73" s="68"/>
      <c r="AU73" s="65">
        <f>+_xlfn.IFS(T73="Acumulado",Y73+AA73+#REF!+AK73,T73="Capacidad",AK73,T73="Flujo",AK73,T73="Reducción",AK73,T73="Stock",AK73)</f>
        <v>1</v>
      </c>
      <c r="AV73" s="65">
        <f>AB73</f>
        <v>1</v>
      </c>
      <c r="AW73" s="345" t="s">
        <v>642</v>
      </c>
      <c r="AX73" s="235" t="s">
        <v>643</v>
      </c>
      <c r="AY73" s="30" t="s">
        <v>644</v>
      </c>
    </row>
    <row r="74" spans="1:51" ht="141.75" customHeight="1" x14ac:dyDescent="0.35">
      <c r="A74" s="334"/>
      <c r="B74" s="334"/>
      <c r="C74" s="334"/>
      <c r="D74" s="334"/>
      <c r="E74" s="334"/>
      <c r="F74" s="334"/>
      <c r="G74" s="334"/>
      <c r="H74" s="334"/>
      <c r="I74" s="334"/>
      <c r="J74" s="378">
        <v>0</v>
      </c>
      <c r="K74" s="359"/>
      <c r="L74" s="381"/>
      <c r="M74" s="381"/>
      <c r="N74" s="349"/>
      <c r="O74" s="349"/>
      <c r="P74" s="349"/>
      <c r="Q74" s="346"/>
      <c r="R74" s="18" t="s">
        <v>645</v>
      </c>
      <c r="S74" s="18" t="s">
        <v>646</v>
      </c>
      <c r="T74" s="18" t="s">
        <v>109</v>
      </c>
      <c r="U74" s="18">
        <v>0</v>
      </c>
      <c r="V74" s="18">
        <f t="shared" si="27"/>
        <v>1</v>
      </c>
      <c r="W74" s="141" t="s">
        <v>647</v>
      </c>
      <c r="X74" s="141" t="s">
        <v>648</v>
      </c>
      <c r="Y74" s="184">
        <v>1</v>
      </c>
      <c r="Z74" s="58">
        <v>1</v>
      </c>
      <c r="AA74" s="184">
        <v>1</v>
      </c>
      <c r="AB74" s="184">
        <v>1</v>
      </c>
      <c r="AC74" s="185">
        <v>1</v>
      </c>
      <c r="AD74" s="159">
        <v>0.25</v>
      </c>
      <c r="AE74" s="159">
        <v>0.25</v>
      </c>
      <c r="AF74" s="130"/>
      <c r="AG74" s="62">
        <v>0.25</v>
      </c>
      <c r="AH74" s="92"/>
      <c r="AI74" s="64">
        <f>AD74+AE74+AG74</f>
        <v>0.75</v>
      </c>
      <c r="AJ74" s="65"/>
      <c r="AK74" s="182">
        <v>1</v>
      </c>
      <c r="AL74" s="65"/>
      <c r="AM74" s="23" t="s">
        <v>649</v>
      </c>
      <c r="AN74" s="23"/>
      <c r="AO74" s="23" t="s">
        <v>650</v>
      </c>
      <c r="AP74" s="23"/>
      <c r="AQ74" s="67" t="s">
        <v>651</v>
      </c>
      <c r="AR74" s="93"/>
      <c r="AS74" s="68"/>
      <c r="AT74" s="68"/>
      <c r="AU74" s="65">
        <f>+_xlfn.IFS(T74="Acumulado",Y74+AA74+#REF!+AK74,T74="Capacidad",AK74,T74="Flujo",AK74,T74="Reducción",AK74,T74="Stock",AK74)</f>
        <v>1</v>
      </c>
      <c r="AV74" s="65">
        <f>AB74</f>
        <v>1</v>
      </c>
      <c r="AW74" s="396"/>
      <c r="AX74" s="235" t="s">
        <v>643</v>
      </c>
      <c r="AY74" s="30" t="s">
        <v>644</v>
      </c>
    </row>
    <row r="75" spans="1:51" ht="179" customHeight="1" x14ac:dyDescent="0.35">
      <c r="A75" s="46" t="s">
        <v>465</v>
      </c>
      <c r="B75" s="46" t="s">
        <v>466</v>
      </c>
      <c r="C75" s="46" t="s">
        <v>467</v>
      </c>
      <c r="D75" s="46" t="s">
        <v>630</v>
      </c>
      <c r="E75" s="46" t="s">
        <v>652</v>
      </c>
      <c r="F75" s="46" t="s">
        <v>653</v>
      </c>
      <c r="G75" s="46" t="s">
        <v>633</v>
      </c>
      <c r="H75" s="46" t="s">
        <v>57</v>
      </c>
      <c r="I75" s="46" t="s">
        <v>654</v>
      </c>
      <c r="J75" s="236">
        <f>'[3]1. Iniciativas-PA (2)'!M34</f>
        <v>12189749183</v>
      </c>
      <c r="K75" s="213">
        <v>12035265661.67</v>
      </c>
      <c r="L75" s="237">
        <v>17766640000</v>
      </c>
      <c r="M75" s="237">
        <v>17403630802</v>
      </c>
      <c r="N75" s="238">
        <v>16103550000</v>
      </c>
      <c r="O75" s="238">
        <v>4807637690</v>
      </c>
      <c r="P75" s="238">
        <f t="shared" ref="P75:P77" si="28">(N75*0.03)+N75</f>
        <v>16586656500</v>
      </c>
      <c r="Q75" s="18" t="s">
        <v>655</v>
      </c>
      <c r="R75" s="18" t="s">
        <v>656</v>
      </c>
      <c r="S75" s="152" t="s">
        <v>657</v>
      </c>
      <c r="T75" s="18" t="s">
        <v>62</v>
      </c>
      <c r="U75" s="19">
        <v>0</v>
      </c>
      <c r="V75" s="19">
        <f t="shared" si="27"/>
        <v>7622272</v>
      </c>
      <c r="W75" s="20"/>
      <c r="X75" s="20"/>
      <c r="Y75" s="21">
        <v>6409600</v>
      </c>
      <c r="Z75" s="21">
        <v>7622272</v>
      </c>
      <c r="AA75" s="21">
        <v>6537792</v>
      </c>
      <c r="AB75" s="21">
        <v>24121914</v>
      </c>
      <c r="AC75" s="31">
        <v>6668548</v>
      </c>
      <c r="AD75" s="23">
        <v>2008874</v>
      </c>
      <c r="AE75" s="51">
        <v>2216693</v>
      </c>
      <c r="AF75" s="239">
        <v>2646756</v>
      </c>
      <c r="AG75" s="25">
        <v>2646756</v>
      </c>
      <c r="AH75" s="26"/>
      <c r="AI75" s="19">
        <f>AD75+AE75+AG75+AH75</f>
        <v>6872323</v>
      </c>
      <c r="AJ75" s="19"/>
      <c r="AK75" s="19">
        <v>6801919</v>
      </c>
      <c r="AL75" s="19"/>
      <c r="AM75" s="23" t="s">
        <v>658</v>
      </c>
      <c r="AN75" s="23" t="s">
        <v>659</v>
      </c>
      <c r="AO75" s="23" t="s">
        <v>660</v>
      </c>
      <c r="AP75" s="23"/>
      <c r="AQ75" s="177" t="s">
        <v>661</v>
      </c>
      <c r="AR75" s="43"/>
      <c r="AS75" s="28"/>
      <c r="AT75" s="28"/>
      <c r="AU75" s="19">
        <f t="shared" ref="AU75:AU83" si="29">+_xlfn.IFS(T75="Acumulado",Y75+AA75+AC75+AK75,T75="Capacidad",AK75,T75="Flujo",AK75,T75="Reducción",AK75,T75="Stock",AK75)</f>
        <v>26417859</v>
      </c>
      <c r="AV75" s="19">
        <f>+_xlfn.IFS(T75="Acumulado",Z75+AB75+AI75+AJ75+AL75,T75="Capacidad",AI75,T75="Flujo",AI75,T75="Reducción",AI75,T75="Stock",AI75)</f>
        <v>38616509</v>
      </c>
      <c r="AW75" s="18" t="s">
        <v>662</v>
      </c>
      <c r="AX75" s="141" t="s">
        <v>662</v>
      </c>
      <c r="AY75" s="30" t="s">
        <v>663</v>
      </c>
    </row>
    <row r="76" spans="1:51" ht="243" customHeight="1" x14ac:dyDescent="0.35">
      <c r="A76" s="46" t="s">
        <v>465</v>
      </c>
      <c r="B76" s="46" t="s">
        <v>466</v>
      </c>
      <c r="C76" s="46" t="s">
        <v>467</v>
      </c>
      <c r="D76" s="46" t="s">
        <v>630</v>
      </c>
      <c r="E76" s="46" t="s">
        <v>664</v>
      </c>
      <c r="F76" s="46" t="s">
        <v>665</v>
      </c>
      <c r="G76" s="46" t="s">
        <v>666</v>
      </c>
      <c r="H76" s="46" t="s">
        <v>57</v>
      </c>
      <c r="I76" s="46" t="s">
        <v>667</v>
      </c>
      <c r="J76" s="236">
        <v>805100833</v>
      </c>
      <c r="K76" s="213">
        <v>690286082</v>
      </c>
      <c r="L76" s="237">
        <v>1357419300</v>
      </c>
      <c r="M76" s="237">
        <v>1364829083</v>
      </c>
      <c r="N76" s="238">
        <v>1146568996</v>
      </c>
      <c r="O76" s="238">
        <v>712318298</v>
      </c>
      <c r="P76" s="238">
        <f t="shared" si="28"/>
        <v>1180966065.8800001</v>
      </c>
      <c r="Q76" s="18" t="s">
        <v>473</v>
      </c>
      <c r="R76" s="18" t="s">
        <v>668</v>
      </c>
      <c r="S76" s="240" t="s">
        <v>669</v>
      </c>
      <c r="T76" s="18" t="s">
        <v>62</v>
      </c>
      <c r="U76" s="19">
        <v>4</v>
      </c>
      <c r="V76" s="19">
        <v>4</v>
      </c>
      <c r="W76" s="20" t="s">
        <v>668</v>
      </c>
      <c r="X76" s="20" t="s">
        <v>670</v>
      </c>
      <c r="Y76" s="21">
        <v>4</v>
      </c>
      <c r="Z76" s="22">
        <v>4</v>
      </c>
      <c r="AA76" s="21">
        <v>4</v>
      </c>
      <c r="AB76" s="21">
        <v>4</v>
      </c>
      <c r="AC76" s="31">
        <v>4</v>
      </c>
      <c r="AD76" s="39">
        <v>1</v>
      </c>
      <c r="AE76" s="39">
        <v>1</v>
      </c>
      <c r="AF76" s="38"/>
      <c r="AG76" s="41">
        <v>1</v>
      </c>
      <c r="AH76" s="134"/>
      <c r="AI76" s="19">
        <f t="shared" si="20"/>
        <v>3</v>
      </c>
      <c r="AJ76" s="19"/>
      <c r="AK76" s="19">
        <v>4</v>
      </c>
      <c r="AL76" s="19">
        <v>0</v>
      </c>
      <c r="AM76" s="241" t="s">
        <v>671</v>
      </c>
      <c r="AN76" s="23"/>
      <c r="AO76" s="23" t="s">
        <v>672</v>
      </c>
      <c r="AP76" s="23"/>
      <c r="AQ76" s="242" t="s">
        <v>673</v>
      </c>
      <c r="AR76" s="93"/>
      <c r="AS76" s="243"/>
      <c r="AT76" s="28"/>
      <c r="AU76" s="19">
        <f t="shared" si="29"/>
        <v>16</v>
      </c>
      <c r="AV76" s="19">
        <f>+_xlfn.IFS(T76="Acumulado",Z76+AB76+AI76+AJ76+AL76,T76="Capacidad",AI76,T76="Flujo",AI76,T76="Reducción",AI76,T76="Stock",AI76)</f>
        <v>11</v>
      </c>
      <c r="AW76" s="18" t="s">
        <v>674</v>
      </c>
      <c r="AX76" s="244" t="s">
        <v>674</v>
      </c>
      <c r="AY76" s="30" t="s">
        <v>675</v>
      </c>
    </row>
    <row r="77" spans="1:51" ht="326.39999999999998" customHeight="1" x14ac:dyDescent="0.35">
      <c r="A77" s="333" t="s">
        <v>676</v>
      </c>
      <c r="B77" s="333" t="s">
        <v>51</v>
      </c>
      <c r="C77" s="333" t="s">
        <v>467</v>
      </c>
      <c r="D77" s="333" t="s">
        <v>630</v>
      </c>
      <c r="E77" s="333" t="s">
        <v>677</v>
      </c>
      <c r="F77" s="333" t="s">
        <v>678</v>
      </c>
      <c r="G77" s="333" t="s">
        <v>408</v>
      </c>
      <c r="H77" s="333" t="s">
        <v>57</v>
      </c>
      <c r="I77" s="333" t="s">
        <v>679</v>
      </c>
      <c r="J77" s="384">
        <f>'[3]1. Iniciativas-PA (2)'!M36</f>
        <v>9582823268</v>
      </c>
      <c r="K77" s="357">
        <v>9278316503.3500004</v>
      </c>
      <c r="L77" s="390">
        <v>13445953566</v>
      </c>
      <c r="M77" s="390">
        <v>12949788075</v>
      </c>
      <c r="N77" s="393">
        <v>14104860381</v>
      </c>
      <c r="O77" s="393">
        <v>9104723430</v>
      </c>
      <c r="P77" s="393">
        <f t="shared" si="28"/>
        <v>14528006192.43</v>
      </c>
      <c r="Q77" s="345" t="s">
        <v>680</v>
      </c>
      <c r="R77" s="18" t="s">
        <v>681</v>
      </c>
      <c r="S77" s="245" t="s">
        <v>682</v>
      </c>
      <c r="T77" s="18" t="s">
        <v>62</v>
      </c>
      <c r="U77" s="18">
        <v>120</v>
      </c>
      <c r="V77" s="182">
        <v>1</v>
      </c>
      <c r="W77" s="246" t="s">
        <v>683</v>
      </c>
      <c r="X77" s="246" t="s">
        <v>684</v>
      </c>
      <c r="Y77" s="247">
        <v>120</v>
      </c>
      <c r="Z77" s="247">
        <v>120</v>
      </c>
      <c r="AA77" s="21">
        <v>240</v>
      </c>
      <c r="AB77" s="21">
        <v>240</v>
      </c>
      <c r="AC77" s="215">
        <v>166</v>
      </c>
      <c r="AD77" s="248">
        <v>45</v>
      </c>
      <c r="AE77" s="248">
        <v>57</v>
      </c>
      <c r="AF77" s="38"/>
      <c r="AG77" s="249">
        <v>55</v>
      </c>
      <c r="AH77" s="250"/>
      <c r="AI77" s="19">
        <f>AD77+AE77+AG77+AH77</f>
        <v>157</v>
      </c>
      <c r="AJ77" s="65"/>
      <c r="AK77" s="215">
        <v>166</v>
      </c>
      <c r="AL77" s="65">
        <v>0</v>
      </c>
      <c r="AM77" s="251" t="s">
        <v>685</v>
      </c>
      <c r="AN77" s="23" t="s">
        <v>113</v>
      </c>
      <c r="AO77" s="23" t="s">
        <v>686</v>
      </c>
      <c r="AP77" s="23"/>
      <c r="AQ77" s="252" t="s">
        <v>687</v>
      </c>
      <c r="AR77" s="93" t="s">
        <v>113</v>
      </c>
      <c r="AS77" s="253"/>
      <c r="AT77" s="68"/>
      <c r="AU77" s="19">
        <f t="shared" si="29"/>
        <v>692</v>
      </c>
      <c r="AV77" s="19">
        <f>+_xlfn.IFS(T77="Acumulado",Z77+AB77+AI77+AJ77+AL77,T77="Capacidad",AI77,T77="Flujo",AI77,T77="Reducción",AI77,T77="Stock",AI77)</f>
        <v>517</v>
      </c>
      <c r="AW77" s="345" t="s">
        <v>688</v>
      </c>
      <c r="AX77" s="254" t="s">
        <v>688</v>
      </c>
      <c r="AY77" s="30" t="s">
        <v>689</v>
      </c>
    </row>
    <row r="78" spans="1:51" ht="326.39999999999998" customHeight="1" x14ac:dyDescent="0.35">
      <c r="A78" s="335"/>
      <c r="B78" s="335"/>
      <c r="C78" s="335"/>
      <c r="D78" s="335"/>
      <c r="E78" s="335"/>
      <c r="F78" s="335"/>
      <c r="G78" s="335"/>
      <c r="H78" s="335"/>
      <c r="I78" s="335"/>
      <c r="J78" s="385"/>
      <c r="K78" s="358"/>
      <c r="L78" s="391"/>
      <c r="M78" s="391"/>
      <c r="N78" s="394"/>
      <c r="O78" s="394"/>
      <c r="P78" s="394"/>
      <c r="Q78" s="350"/>
      <c r="R78" s="18" t="s">
        <v>690</v>
      </c>
      <c r="S78" s="245" t="s">
        <v>691</v>
      </c>
      <c r="T78" s="18" t="s">
        <v>109</v>
      </c>
      <c r="U78" s="215">
        <v>0</v>
      </c>
      <c r="V78" s="182"/>
      <c r="W78" s="87"/>
      <c r="X78" s="87"/>
      <c r="Y78" s="247">
        <v>0</v>
      </c>
      <c r="Z78" s="247">
        <v>0</v>
      </c>
      <c r="AA78" s="247">
        <v>1</v>
      </c>
      <c r="AB78" s="247">
        <v>1</v>
      </c>
      <c r="AC78" s="175">
        <v>0</v>
      </c>
      <c r="AD78" s="175">
        <v>0</v>
      </c>
      <c r="AE78" s="175">
        <v>0</v>
      </c>
      <c r="AF78" s="255"/>
      <c r="AG78" s="175">
        <v>0</v>
      </c>
      <c r="AH78" s="255"/>
      <c r="AI78" s="19">
        <v>1</v>
      </c>
      <c r="AJ78" s="65"/>
      <c r="AK78" s="215">
        <v>0</v>
      </c>
      <c r="AL78" s="65"/>
      <c r="AM78" s="176" t="s">
        <v>451</v>
      </c>
      <c r="AN78" s="176" t="s">
        <v>451</v>
      </c>
      <c r="AO78" s="176" t="s">
        <v>692</v>
      </c>
      <c r="AP78" s="176" t="s">
        <v>451</v>
      </c>
      <c r="AQ78" s="256" t="s">
        <v>451</v>
      </c>
      <c r="AR78" s="256" t="s">
        <v>451</v>
      </c>
      <c r="AS78" s="257"/>
      <c r="AT78" s="68"/>
      <c r="AU78" s="19">
        <v>1</v>
      </c>
      <c r="AV78" s="258">
        <f>+_xlfn.IFS(T78="Acumulado",Z78+AI78+AJ78+AL78,T78="Capacidad",AI78,T78="Flujo",AI78,T78="Reducción",AI78,T78="Stock",AI78)</f>
        <v>1</v>
      </c>
      <c r="AW78" s="350"/>
      <c r="AX78" s="254" t="s">
        <v>688</v>
      </c>
      <c r="AY78" s="30" t="s">
        <v>689</v>
      </c>
    </row>
    <row r="79" spans="1:51" ht="326.39999999999998" customHeight="1" x14ac:dyDescent="0.35">
      <c r="A79" s="335"/>
      <c r="B79" s="335"/>
      <c r="C79" s="335"/>
      <c r="D79" s="335"/>
      <c r="E79" s="335"/>
      <c r="F79" s="335"/>
      <c r="G79" s="335"/>
      <c r="H79" s="335"/>
      <c r="I79" s="335"/>
      <c r="J79" s="385"/>
      <c r="K79" s="358"/>
      <c r="L79" s="391"/>
      <c r="M79" s="391"/>
      <c r="N79" s="394"/>
      <c r="O79" s="394"/>
      <c r="P79" s="394"/>
      <c r="Q79" s="350"/>
      <c r="R79" s="18" t="s">
        <v>693</v>
      </c>
      <c r="S79" s="245" t="s">
        <v>694</v>
      </c>
      <c r="T79" s="18" t="s">
        <v>82</v>
      </c>
      <c r="U79" s="215">
        <v>0</v>
      </c>
      <c r="V79" s="182"/>
      <c r="W79" s="259" t="s">
        <v>695</v>
      </c>
      <c r="X79" s="259" t="s">
        <v>695</v>
      </c>
      <c r="Y79" s="247">
        <v>0</v>
      </c>
      <c r="Z79" s="247">
        <v>0</v>
      </c>
      <c r="AA79" s="247">
        <v>0</v>
      </c>
      <c r="AB79" s="247">
        <v>0</v>
      </c>
      <c r="AC79" s="215">
        <v>8000</v>
      </c>
      <c r="AD79" s="248">
        <v>0</v>
      </c>
      <c r="AE79" s="248">
        <v>0</v>
      </c>
      <c r="AF79" s="38"/>
      <c r="AG79" s="249">
        <v>0</v>
      </c>
      <c r="AH79" s="250"/>
      <c r="AI79" s="19">
        <f t="shared" ref="AI79" si="30">AB79</f>
        <v>0</v>
      </c>
      <c r="AJ79" s="65"/>
      <c r="AK79" s="215">
        <v>0</v>
      </c>
      <c r="AL79" s="65"/>
      <c r="AM79" s="23">
        <v>0</v>
      </c>
      <c r="AN79" s="251" t="s">
        <v>696</v>
      </c>
      <c r="AO79" s="251" t="s">
        <v>696</v>
      </c>
      <c r="AP79" s="251" t="s">
        <v>696</v>
      </c>
      <c r="AQ79" s="252" t="s">
        <v>697</v>
      </c>
      <c r="AR79" s="93" t="s">
        <v>113</v>
      </c>
      <c r="AS79" s="68"/>
      <c r="AT79" s="253"/>
      <c r="AU79" s="19">
        <v>8000</v>
      </c>
      <c r="AV79" s="258">
        <f>+_xlfn.IFS(T79="Acumulado",Z79+AI79+AJ79+AL79,T79="Capacidad",AI79,T79="Flujo",AI79,T79="Reducción",AI79,T79="Stock",AI79)</f>
        <v>0</v>
      </c>
      <c r="AW79" s="350"/>
      <c r="AX79" s="254" t="s">
        <v>688</v>
      </c>
      <c r="AY79" s="30" t="s">
        <v>689</v>
      </c>
    </row>
    <row r="80" spans="1:51" ht="326.39999999999998" customHeight="1" x14ac:dyDescent="0.35">
      <c r="A80" s="335"/>
      <c r="B80" s="335"/>
      <c r="C80" s="335"/>
      <c r="D80" s="335"/>
      <c r="E80" s="335"/>
      <c r="F80" s="335"/>
      <c r="G80" s="335"/>
      <c r="H80" s="335"/>
      <c r="I80" s="335"/>
      <c r="J80" s="385"/>
      <c r="K80" s="358"/>
      <c r="L80" s="391"/>
      <c r="M80" s="391"/>
      <c r="N80" s="394"/>
      <c r="O80" s="394"/>
      <c r="P80" s="394"/>
      <c r="Q80" s="350"/>
      <c r="R80" s="18" t="s">
        <v>698</v>
      </c>
      <c r="S80" s="245" t="s">
        <v>699</v>
      </c>
      <c r="T80" s="18" t="s">
        <v>62</v>
      </c>
      <c r="U80" s="215">
        <v>0</v>
      </c>
      <c r="V80" s="182"/>
      <c r="W80" s="259" t="s">
        <v>695</v>
      </c>
      <c r="X80" s="259" t="s">
        <v>695</v>
      </c>
      <c r="Y80" s="247">
        <v>0</v>
      </c>
      <c r="Z80" s="247">
        <v>0</v>
      </c>
      <c r="AA80" s="247">
        <v>1500</v>
      </c>
      <c r="AB80" s="247">
        <v>949</v>
      </c>
      <c r="AC80" s="215">
        <v>1500</v>
      </c>
      <c r="AD80" s="248">
        <v>61</v>
      </c>
      <c r="AE80" s="248">
        <v>315</v>
      </c>
      <c r="AF80" s="38"/>
      <c r="AG80" s="249">
        <v>36</v>
      </c>
      <c r="AH80" s="250"/>
      <c r="AI80" s="19">
        <f>AD80+AE80+AG80</f>
        <v>412</v>
      </c>
      <c r="AJ80" s="65"/>
      <c r="AK80" s="215">
        <v>2000</v>
      </c>
      <c r="AL80" s="65"/>
      <c r="AM80" s="251" t="s">
        <v>700</v>
      </c>
      <c r="AN80" s="23" t="s">
        <v>113</v>
      </c>
      <c r="AO80" s="23" t="s">
        <v>701</v>
      </c>
      <c r="AP80" s="23" t="s">
        <v>113</v>
      </c>
      <c r="AQ80" s="207" t="s">
        <v>702</v>
      </c>
      <c r="AR80" s="207" t="s">
        <v>703</v>
      </c>
      <c r="AS80" s="253"/>
      <c r="AT80" s="68"/>
      <c r="AU80" s="19">
        <f t="shared" si="29"/>
        <v>5000</v>
      </c>
      <c r="AV80" s="19">
        <f>+_xlfn.IFS(T80="Acumulado",Z80+AB80+AI80+AJ80+AL80,T80="Capacidad",AI80,T80="Flujo",AI80,T80="Reducción",AI80,T80="Stock",AI80)</f>
        <v>1361</v>
      </c>
      <c r="AW80" s="350"/>
      <c r="AX80" s="254" t="s">
        <v>688</v>
      </c>
      <c r="AY80" s="30" t="s">
        <v>689</v>
      </c>
    </row>
    <row r="81" spans="1:51" ht="175.5" customHeight="1" x14ac:dyDescent="0.35">
      <c r="A81" s="334"/>
      <c r="B81" s="334"/>
      <c r="C81" s="334"/>
      <c r="D81" s="334"/>
      <c r="E81" s="334"/>
      <c r="F81" s="334"/>
      <c r="G81" s="334"/>
      <c r="H81" s="334"/>
      <c r="I81" s="334"/>
      <c r="J81" s="386">
        <v>0</v>
      </c>
      <c r="K81" s="359"/>
      <c r="L81" s="392"/>
      <c r="M81" s="392"/>
      <c r="N81" s="395"/>
      <c r="O81" s="395"/>
      <c r="P81" s="395"/>
      <c r="Q81" s="346"/>
      <c r="R81" s="18" t="s">
        <v>704</v>
      </c>
      <c r="S81" s="152" t="s">
        <v>705</v>
      </c>
      <c r="T81" s="18" t="s">
        <v>62</v>
      </c>
      <c r="U81" s="19">
        <v>2264</v>
      </c>
      <c r="V81" s="19">
        <v>2264</v>
      </c>
      <c r="W81" s="260" t="s">
        <v>706</v>
      </c>
      <c r="X81" s="260" t="s">
        <v>707</v>
      </c>
      <c r="Y81" s="21">
        <v>2000</v>
      </c>
      <c r="Z81" s="22">
        <v>2000</v>
      </c>
      <c r="AA81" s="21">
        <v>2500</v>
      </c>
      <c r="AB81" s="21">
        <v>2525</v>
      </c>
      <c r="AC81" s="19">
        <v>3080</v>
      </c>
      <c r="AD81" s="261">
        <v>304</v>
      </c>
      <c r="AE81" s="261">
        <v>1435</v>
      </c>
      <c r="AF81" s="38"/>
      <c r="AG81" s="249">
        <v>1461</v>
      </c>
      <c r="AH81" s="250"/>
      <c r="AI81" s="19">
        <f>AD81+AE81+AG81+AH81</f>
        <v>3200</v>
      </c>
      <c r="AJ81" s="19"/>
      <c r="AK81" s="19">
        <v>2500</v>
      </c>
      <c r="AL81" s="19">
        <v>0</v>
      </c>
      <c r="AM81" s="251" t="s">
        <v>708</v>
      </c>
      <c r="AN81" s="23" t="s">
        <v>113</v>
      </c>
      <c r="AO81" s="23" t="s">
        <v>709</v>
      </c>
      <c r="AP81" s="23" t="s">
        <v>113</v>
      </c>
      <c r="AQ81" s="207" t="s">
        <v>710</v>
      </c>
      <c r="AR81" s="207" t="s">
        <v>113</v>
      </c>
      <c r="AS81" s="262"/>
      <c r="AT81" s="68"/>
      <c r="AU81" s="19">
        <f t="shared" si="29"/>
        <v>10080</v>
      </c>
      <c r="AV81" s="19">
        <f>+_xlfn.IFS(T81="Acumulado",Z81+AB81+AI81+AJ81+AL81,T81="Capacidad",AI81,T81="Flujo",AI81,T81="Reducción",AI81,T81="Stock",AI81)</f>
        <v>7725</v>
      </c>
      <c r="AW81" s="350"/>
      <c r="AX81" s="254" t="s">
        <v>688</v>
      </c>
      <c r="AY81" s="30" t="s">
        <v>689</v>
      </c>
    </row>
    <row r="82" spans="1:51" ht="233.4" customHeight="1" x14ac:dyDescent="0.35">
      <c r="A82" s="333" t="s">
        <v>676</v>
      </c>
      <c r="B82" s="333" t="s">
        <v>51</v>
      </c>
      <c r="C82" s="333" t="s">
        <v>467</v>
      </c>
      <c r="D82" s="333" t="s">
        <v>630</v>
      </c>
      <c r="E82" s="333" t="s">
        <v>711</v>
      </c>
      <c r="F82" s="333" t="s">
        <v>712</v>
      </c>
      <c r="G82" s="387" t="s">
        <v>408</v>
      </c>
      <c r="H82" s="333" t="s">
        <v>57</v>
      </c>
      <c r="I82" s="387" t="s">
        <v>679</v>
      </c>
      <c r="J82" s="384">
        <v>6345665460</v>
      </c>
      <c r="K82" s="357">
        <v>5399335263</v>
      </c>
      <c r="L82" s="390">
        <v>22207822958</v>
      </c>
      <c r="M82" s="390">
        <v>20839366263</v>
      </c>
      <c r="N82" s="393">
        <v>20016772380</v>
      </c>
      <c r="O82" s="393">
        <v>8700642567</v>
      </c>
      <c r="P82" s="393">
        <f>(N82*0.03)+N82</f>
        <v>20617275551.400002</v>
      </c>
      <c r="Q82" s="345" t="s">
        <v>713</v>
      </c>
      <c r="R82" s="18" t="s">
        <v>714</v>
      </c>
      <c r="S82" s="152" t="s">
        <v>715</v>
      </c>
      <c r="T82" s="18" t="s">
        <v>62</v>
      </c>
      <c r="U82" s="19">
        <v>0</v>
      </c>
      <c r="V82" s="19">
        <f t="shared" ref="V82" si="31">Z82</f>
        <v>141</v>
      </c>
      <c r="W82" s="260" t="s">
        <v>716</v>
      </c>
      <c r="X82" s="260" t="s">
        <v>717</v>
      </c>
      <c r="Y82" s="21">
        <v>100</v>
      </c>
      <c r="Z82" s="22">
        <v>141</v>
      </c>
      <c r="AA82" s="21">
        <v>105</v>
      </c>
      <c r="AB82" s="21">
        <v>191</v>
      </c>
      <c r="AC82" s="31">
        <v>100</v>
      </c>
      <c r="AD82" s="23">
        <v>8</v>
      </c>
      <c r="AE82" s="23">
        <v>0</v>
      </c>
      <c r="AF82" s="38"/>
      <c r="AG82" s="249">
        <v>0</v>
      </c>
      <c r="AH82" s="250"/>
      <c r="AI82" s="19">
        <f>AD82+AE82+AG82+AH82</f>
        <v>8</v>
      </c>
      <c r="AJ82" s="19"/>
      <c r="AK82" s="19">
        <v>100</v>
      </c>
      <c r="AL82" s="19">
        <v>0</v>
      </c>
      <c r="AM82" s="251" t="s">
        <v>718</v>
      </c>
      <c r="AN82" s="251" t="s">
        <v>113</v>
      </c>
      <c r="AO82" s="251" t="s">
        <v>719</v>
      </c>
      <c r="AP82" s="251" t="s">
        <v>720</v>
      </c>
      <c r="AQ82" s="84" t="s">
        <v>721</v>
      </c>
      <c r="AR82" s="84" t="s">
        <v>722</v>
      </c>
      <c r="AS82" s="28"/>
      <c r="AT82" s="28"/>
      <c r="AU82" s="19">
        <f t="shared" si="29"/>
        <v>405</v>
      </c>
      <c r="AV82" s="19">
        <f>+_xlfn.IFS(T82="Acumulado",Z82+AB82+AI82+AJ82+AL82,T82="Capacidad",AI82,T82="Flujo",AI82,T82="Reducción",AI82,T82="Stock",AI82)</f>
        <v>340</v>
      </c>
      <c r="AW82" s="350"/>
      <c r="AX82" s="254" t="s">
        <v>723</v>
      </c>
      <c r="AY82" s="30" t="s">
        <v>724</v>
      </c>
    </row>
    <row r="83" spans="1:51" ht="409.5" customHeight="1" x14ac:dyDescent="0.35">
      <c r="A83" s="335"/>
      <c r="B83" s="335"/>
      <c r="C83" s="335"/>
      <c r="D83" s="335"/>
      <c r="E83" s="335"/>
      <c r="F83" s="335"/>
      <c r="G83" s="388"/>
      <c r="H83" s="335"/>
      <c r="I83" s="388"/>
      <c r="J83" s="385">
        <v>0</v>
      </c>
      <c r="K83" s="358"/>
      <c r="L83" s="391"/>
      <c r="M83" s="391"/>
      <c r="N83" s="394"/>
      <c r="O83" s="394"/>
      <c r="P83" s="394"/>
      <c r="Q83" s="350"/>
      <c r="R83" s="18" t="s">
        <v>725</v>
      </c>
      <c r="S83" s="152" t="s">
        <v>726</v>
      </c>
      <c r="T83" s="18" t="s">
        <v>62</v>
      </c>
      <c r="U83" s="19">
        <v>2</v>
      </c>
      <c r="V83" s="19">
        <v>2</v>
      </c>
      <c r="W83" s="263" t="s">
        <v>727</v>
      </c>
      <c r="X83" s="260" t="s">
        <v>728</v>
      </c>
      <c r="Y83" s="21">
        <v>2</v>
      </c>
      <c r="Z83" s="22">
        <v>2</v>
      </c>
      <c r="AA83" s="21">
        <v>9</v>
      </c>
      <c r="AB83" s="21">
        <v>8</v>
      </c>
      <c r="AC83" s="31">
        <v>9</v>
      </c>
      <c r="AD83" s="23">
        <v>0</v>
      </c>
      <c r="AE83" s="23">
        <v>0</v>
      </c>
      <c r="AF83" s="38"/>
      <c r="AG83" s="264">
        <v>0</v>
      </c>
      <c r="AH83" s="265"/>
      <c r="AI83" s="149">
        <f>AD83+AE83+AG83+AH83</f>
        <v>0</v>
      </c>
      <c r="AJ83" s="19"/>
      <c r="AK83" s="19">
        <v>9</v>
      </c>
      <c r="AL83" s="19">
        <v>0</v>
      </c>
      <c r="AM83" s="154" t="s">
        <v>729</v>
      </c>
      <c r="AN83" s="251" t="s">
        <v>113</v>
      </c>
      <c r="AO83" s="251" t="s">
        <v>730</v>
      </c>
      <c r="AP83" s="251" t="s">
        <v>113</v>
      </c>
      <c r="AQ83" s="84" t="s">
        <v>731</v>
      </c>
      <c r="AR83" s="84" t="s">
        <v>732</v>
      </c>
      <c r="AS83" s="28"/>
      <c r="AT83" s="28"/>
      <c r="AU83" s="19">
        <f t="shared" si="29"/>
        <v>29</v>
      </c>
      <c r="AV83" s="19">
        <f>+_xlfn.IFS(T83="Acumulado",Z83+AB83+AI83+AJ83+AL83,T83="Capacidad",AI83,T83="Flujo",AI83,T83="Reducción",AI83,T83="Stock",AI83)</f>
        <v>10</v>
      </c>
      <c r="AW83" s="350"/>
      <c r="AX83" s="254" t="s">
        <v>723</v>
      </c>
      <c r="AY83" s="30" t="s">
        <v>724</v>
      </c>
    </row>
    <row r="84" spans="1:51" ht="331.5" customHeight="1" x14ac:dyDescent="0.35">
      <c r="A84" s="335"/>
      <c r="B84" s="335"/>
      <c r="C84" s="335"/>
      <c r="D84" s="335"/>
      <c r="E84" s="335"/>
      <c r="F84" s="335"/>
      <c r="G84" s="388"/>
      <c r="H84" s="335"/>
      <c r="I84" s="388"/>
      <c r="J84" s="385">
        <v>0</v>
      </c>
      <c r="K84" s="358"/>
      <c r="L84" s="391"/>
      <c r="M84" s="391"/>
      <c r="N84" s="394"/>
      <c r="O84" s="394"/>
      <c r="P84" s="394"/>
      <c r="Q84" s="350"/>
      <c r="R84" s="18" t="s">
        <v>733</v>
      </c>
      <c r="S84" s="152" t="s">
        <v>734</v>
      </c>
      <c r="T84" s="18" t="s">
        <v>109</v>
      </c>
      <c r="U84" s="182">
        <v>1</v>
      </c>
      <c r="V84" s="182">
        <v>1</v>
      </c>
      <c r="W84" s="246" t="s">
        <v>735</v>
      </c>
      <c r="X84" s="246" t="s">
        <v>736</v>
      </c>
      <c r="Y84" s="184">
        <v>1</v>
      </c>
      <c r="Z84" s="58">
        <v>1</v>
      </c>
      <c r="AA84" s="184">
        <v>1</v>
      </c>
      <c r="AB84" s="184">
        <v>1</v>
      </c>
      <c r="AC84" s="185">
        <v>1</v>
      </c>
      <c r="AD84" s="186">
        <v>0.25</v>
      </c>
      <c r="AE84" s="186">
        <v>0.25</v>
      </c>
      <c r="AF84" s="130"/>
      <c r="AG84" s="62">
        <v>0.25</v>
      </c>
      <c r="AH84" s="92"/>
      <c r="AI84" s="64">
        <f>AD84+AE84</f>
        <v>0.5</v>
      </c>
      <c r="AJ84" s="65"/>
      <c r="AK84" s="182">
        <v>1</v>
      </c>
      <c r="AL84" s="65"/>
      <c r="AM84" s="266" t="s">
        <v>737</v>
      </c>
      <c r="AN84" s="251" t="s">
        <v>113</v>
      </c>
      <c r="AO84" s="251" t="s">
        <v>738</v>
      </c>
      <c r="AP84" s="251" t="s">
        <v>113</v>
      </c>
      <c r="AQ84" s="190" t="s">
        <v>887</v>
      </c>
      <c r="AR84" s="84" t="s">
        <v>739</v>
      </c>
      <c r="AS84" s="68"/>
      <c r="AT84" s="68"/>
      <c r="AU84" s="65">
        <f>+_xlfn.IFS(T84="Acumulado",Y84+AA84+#REF!+AK84,T84="Capacidad",AK84,T84="Flujo",AK84,T84="Reducción",AK84,T84="Stock",AK84)</f>
        <v>1</v>
      </c>
      <c r="AV84" s="65">
        <f>AB84</f>
        <v>1</v>
      </c>
      <c r="AW84" s="350"/>
      <c r="AX84" s="254" t="s">
        <v>723</v>
      </c>
      <c r="AY84" s="30" t="s">
        <v>724</v>
      </c>
    </row>
    <row r="85" spans="1:51" ht="102" customHeight="1" x14ac:dyDescent="0.35">
      <c r="A85" s="334"/>
      <c r="B85" s="334"/>
      <c r="C85" s="334"/>
      <c r="D85" s="334"/>
      <c r="E85" s="334"/>
      <c r="F85" s="334"/>
      <c r="G85" s="389"/>
      <c r="H85" s="334"/>
      <c r="I85" s="389"/>
      <c r="J85" s="386">
        <v>0</v>
      </c>
      <c r="K85" s="359"/>
      <c r="L85" s="392"/>
      <c r="M85" s="392"/>
      <c r="N85" s="395"/>
      <c r="O85" s="395"/>
      <c r="P85" s="395"/>
      <c r="Q85" s="346"/>
      <c r="R85" s="18" t="s">
        <v>740</v>
      </c>
      <c r="S85" s="152" t="s">
        <v>741</v>
      </c>
      <c r="T85" s="18" t="s">
        <v>62</v>
      </c>
      <c r="U85" s="19">
        <v>4</v>
      </c>
      <c r="V85" s="19">
        <v>4</v>
      </c>
      <c r="W85" s="260" t="s">
        <v>742</v>
      </c>
      <c r="X85" s="260" t="s">
        <v>743</v>
      </c>
      <c r="Y85" s="21">
        <v>4</v>
      </c>
      <c r="Z85" s="22">
        <v>4</v>
      </c>
      <c r="AA85" s="21">
        <v>4</v>
      </c>
      <c r="AB85" s="21">
        <v>4</v>
      </c>
      <c r="AC85" s="31">
        <v>4</v>
      </c>
      <c r="AD85" s="23">
        <v>1</v>
      </c>
      <c r="AE85" s="23">
        <v>1</v>
      </c>
      <c r="AF85" s="38"/>
      <c r="AG85" s="25">
        <v>0</v>
      </c>
      <c r="AH85" s="26"/>
      <c r="AI85" s="19">
        <f>AD85+AE85+AG85+AH85</f>
        <v>2</v>
      </c>
      <c r="AJ85" s="19"/>
      <c r="AK85" s="19">
        <v>4</v>
      </c>
      <c r="AL85" s="19">
        <v>0</v>
      </c>
      <c r="AM85" s="251" t="s">
        <v>744</v>
      </c>
      <c r="AN85" s="251" t="s">
        <v>113</v>
      </c>
      <c r="AO85" s="251" t="s">
        <v>745</v>
      </c>
      <c r="AP85" s="251" t="s">
        <v>113</v>
      </c>
      <c r="AQ85" s="267" t="s">
        <v>746</v>
      </c>
      <c r="AR85" s="84" t="s">
        <v>739</v>
      </c>
      <c r="AS85" s="28"/>
      <c r="AT85" s="28"/>
      <c r="AU85" s="19">
        <f>+_xlfn.IFS(T85="Acumulado",Y85+AA85+AC85+AK85,T85="Capacidad",AK85,T85="Flujo",AK85,T85="Reducción",AK85,T85="Stock",AK85)</f>
        <v>16</v>
      </c>
      <c r="AV85" s="19">
        <f>+_xlfn.IFS(T85="Acumulado",Z85+AB85+AI85+AJ85+AL85,T85="Capacidad",AI85,T85="Flujo",AI85,T85="Reducción",AI85,T85="Stock",AI85)</f>
        <v>10</v>
      </c>
      <c r="AW85" s="346"/>
      <c r="AX85" s="254" t="s">
        <v>723</v>
      </c>
      <c r="AY85" s="30" t="s">
        <v>724</v>
      </c>
    </row>
    <row r="86" spans="1:51" ht="81.650000000000006" customHeight="1" x14ac:dyDescent="0.35">
      <c r="A86" s="333" t="s">
        <v>465</v>
      </c>
      <c r="B86" s="333" t="s">
        <v>466</v>
      </c>
      <c r="C86" s="382" t="s">
        <v>467</v>
      </c>
      <c r="D86" s="382" t="s">
        <v>630</v>
      </c>
      <c r="E86" s="333" t="s">
        <v>747</v>
      </c>
      <c r="F86" s="382" t="s">
        <v>748</v>
      </c>
      <c r="G86" s="333" t="s">
        <v>749</v>
      </c>
      <c r="H86" s="333" t="s">
        <v>57</v>
      </c>
      <c r="I86" s="333" t="s">
        <v>750</v>
      </c>
      <c r="J86" s="369">
        <v>4863931489</v>
      </c>
      <c r="K86" s="357">
        <v>4796034125.7799997</v>
      </c>
      <c r="L86" s="371">
        <v>6335809667</v>
      </c>
      <c r="M86" s="373">
        <v>5687561882.3999996</v>
      </c>
      <c r="N86" s="374">
        <v>6573723968</v>
      </c>
      <c r="O86" s="374">
        <v>2764967416.6599998</v>
      </c>
      <c r="P86" s="374">
        <f>(N86*0.03)+N86</f>
        <v>6770935687.04</v>
      </c>
      <c r="Q86" s="345" t="s">
        <v>473</v>
      </c>
      <c r="R86" s="18" t="s">
        <v>751</v>
      </c>
      <c r="S86" s="152" t="s">
        <v>752</v>
      </c>
      <c r="T86" s="152" t="s">
        <v>109</v>
      </c>
      <c r="U86" s="182">
        <v>1</v>
      </c>
      <c r="V86" s="182">
        <v>1</v>
      </c>
      <c r="W86" s="87" t="s">
        <v>753</v>
      </c>
      <c r="X86" s="87" t="s">
        <v>754</v>
      </c>
      <c r="Y86" s="184">
        <v>1</v>
      </c>
      <c r="Z86" s="58">
        <v>1</v>
      </c>
      <c r="AA86" s="184">
        <v>1</v>
      </c>
      <c r="AB86" s="184">
        <v>1</v>
      </c>
      <c r="AC86" s="185">
        <v>1</v>
      </c>
      <c r="AD86" s="159">
        <v>1</v>
      </c>
      <c r="AE86" s="159">
        <v>1</v>
      </c>
      <c r="AF86" s="130"/>
      <c r="AG86" s="62">
        <v>1</v>
      </c>
      <c r="AH86" s="92"/>
      <c r="AI86" s="64">
        <f t="shared" ref="AI86:AI87" si="32">AB86</f>
        <v>1</v>
      </c>
      <c r="AJ86" s="65"/>
      <c r="AK86" s="182">
        <v>1</v>
      </c>
      <c r="AL86" s="65"/>
      <c r="AM86" s="23" t="s">
        <v>755</v>
      </c>
      <c r="AN86" s="23" t="s">
        <v>57</v>
      </c>
      <c r="AO86" s="23" t="s">
        <v>756</v>
      </c>
      <c r="AP86" s="23" t="s">
        <v>57</v>
      </c>
      <c r="AQ86" s="43" t="s">
        <v>757</v>
      </c>
      <c r="AR86" s="268" t="s">
        <v>57</v>
      </c>
      <c r="AS86" s="269"/>
      <c r="AT86" s="68"/>
      <c r="AU86" s="65">
        <f>+_xlfn.IFS(T86="Acumulado",Y86+AA86+#REF!+AK86,T86="Capacidad",AK86,T86="Flujo",AK86,T86="Reducción",AK86,T86="Stock",AK86)</f>
        <v>1</v>
      </c>
      <c r="AV86" s="65">
        <f>+_xlfn.IFS(T86="Acumulado",Z86+AI86+AJ86+AL86,T86="Capacidad",AI86,T86="Flujo",AI86,T86="Reducción",AI86,T86="Stock",AI86)</f>
        <v>1</v>
      </c>
      <c r="AW86" s="345" t="s">
        <v>758</v>
      </c>
      <c r="AX86" s="270" t="s">
        <v>758</v>
      </c>
      <c r="AY86" s="30" t="s">
        <v>759</v>
      </c>
    </row>
    <row r="87" spans="1:51" ht="122.4" customHeight="1" x14ac:dyDescent="0.35">
      <c r="A87" s="334"/>
      <c r="B87" s="334"/>
      <c r="C87" s="383"/>
      <c r="D87" s="383"/>
      <c r="E87" s="334"/>
      <c r="F87" s="383"/>
      <c r="G87" s="334"/>
      <c r="H87" s="334"/>
      <c r="I87" s="334"/>
      <c r="J87" s="370">
        <v>0</v>
      </c>
      <c r="K87" s="359"/>
      <c r="L87" s="372"/>
      <c r="M87" s="372"/>
      <c r="N87" s="375"/>
      <c r="O87" s="375"/>
      <c r="P87" s="375"/>
      <c r="Q87" s="346"/>
      <c r="R87" s="152" t="s">
        <v>760</v>
      </c>
      <c r="S87" s="152" t="s">
        <v>761</v>
      </c>
      <c r="T87" s="152" t="s">
        <v>109</v>
      </c>
      <c r="U87" s="182">
        <v>1</v>
      </c>
      <c r="V87" s="182">
        <v>1</v>
      </c>
      <c r="W87" s="87" t="s">
        <v>762</v>
      </c>
      <c r="X87" s="87" t="s">
        <v>754</v>
      </c>
      <c r="Y87" s="229">
        <v>1</v>
      </c>
      <c r="Z87" s="58">
        <v>1</v>
      </c>
      <c r="AA87" s="229">
        <v>1</v>
      </c>
      <c r="AB87" s="229">
        <v>1</v>
      </c>
      <c r="AC87" s="230">
        <v>1</v>
      </c>
      <c r="AD87" s="231">
        <v>1</v>
      </c>
      <c r="AE87" s="231">
        <v>1</v>
      </c>
      <c r="AF87" s="130"/>
      <c r="AG87" s="233">
        <v>1</v>
      </c>
      <c r="AH87" s="234"/>
      <c r="AI87" s="64">
        <f t="shared" si="32"/>
        <v>1</v>
      </c>
      <c r="AJ87" s="65"/>
      <c r="AK87" s="226">
        <v>1</v>
      </c>
      <c r="AL87" s="65"/>
      <c r="AM87" s="23" t="s">
        <v>763</v>
      </c>
      <c r="AN87" s="23" t="s">
        <v>57</v>
      </c>
      <c r="AO87" s="23" t="s">
        <v>764</v>
      </c>
      <c r="AP87" s="23" t="s">
        <v>57</v>
      </c>
      <c r="AQ87" s="43" t="s">
        <v>765</v>
      </c>
      <c r="AR87" s="271" t="s">
        <v>57</v>
      </c>
      <c r="AS87" s="68"/>
      <c r="AT87" s="68"/>
      <c r="AU87" s="65">
        <f>+_xlfn.IFS(T87="Acumulado",Y87+AA87+#REF!+AK87,T87="Capacidad",AK87,T87="Flujo",AK87,T87="Reducción",AK87,T87="Stock",AK87)</f>
        <v>1</v>
      </c>
      <c r="AV87" s="65">
        <f>+_xlfn.IFS(T87="Acumulado",Z87+AI87+AJ87+AL87,T87="Capacidad",AI87,T87="Flujo",AI87,T87="Reducción",AI87,T87="Stock",AI87)</f>
        <v>1</v>
      </c>
      <c r="AW87" s="346"/>
      <c r="AX87" s="270" t="s">
        <v>758</v>
      </c>
      <c r="AY87" s="30" t="s">
        <v>759</v>
      </c>
    </row>
    <row r="88" spans="1:51" ht="102" customHeight="1" x14ac:dyDescent="0.35">
      <c r="A88" s="46" t="s">
        <v>465</v>
      </c>
      <c r="B88" s="46" t="s">
        <v>466</v>
      </c>
      <c r="C88" s="46" t="s">
        <v>467</v>
      </c>
      <c r="D88" s="46" t="s">
        <v>630</v>
      </c>
      <c r="E88" s="46" t="s">
        <v>766</v>
      </c>
      <c r="F88" s="46" t="s">
        <v>767</v>
      </c>
      <c r="G88" s="46" t="s">
        <v>768</v>
      </c>
      <c r="H88" s="46" t="s">
        <v>57</v>
      </c>
      <c r="I88" s="46" t="s">
        <v>634</v>
      </c>
      <c r="J88" s="47">
        <f>'[3]1. Iniciativas-PA (2)'!M39</f>
        <v>9941096360</v>
      </c>
      <c r="K88" s="48">
        <v>9573754979.1800003</v>
      </c>
      <c r="L88" s="49">
        <v>13863202357</v>
      </c>
      <c r="M88" s="49">
        <v>11963929722.969999</v>
      </c>
      <c r="N88" s="50">
        <v>15070965171</v>
      </c>
      <c r="O88" s="50">
        <v>7406019831.7700005</v>
      </c>
      <c r="P88" s="50">
        <f t="shared" ref="P88:P90" si="33">(N88*0.03)+N88</f>
        <v>15523094126.129999</v>
      </c>
      <c r="Q88" s="18" t="s">
        <v>769</v>
      </c>
      <c r="R88" s="18" t="s">
        <v>770</v>
      </c>
      <c r="S88" s="152" t="s">
        <v>771</v>
      </c>
      <c r="T88" s="18" t="s">
        <v>62</v>
      </c>
      <c r="U88" s="19">
        <v>0</v>
      </c>
      <c r="V88" s="19">
        <f t="shared" ref="V88" si="34">Z88</f>
        <v>1</v>
      </c>
      <c r="W88" s="20" t="s">
        <v>772</v>
      </c>
      <c r="X88" s="20" t="s">
        <v>771</v>
      </c>
      <c r="Y88" s="21">
        <v>1</v>
      </c>
      <c r="Z88" s="22">
        <v>1</v>
      </c>
      <c r="AA88" s="21">
        <v>1</v>
      </c>
      <c r="AB88" s="21">
        <v>1</v>
      </c>
      <c r="AC88" s="31">
        <v>1</v>
      </c>
      <c r="AD88" s="39">
        <v>0.25</v>
      </c>
      <c r="AE88" s="39">
        <v>0.25</v>
      </c>
      <c r="AF88" s="272"/>
      <c r="AG88" s="41">
        <v>0.25</v>
      </c>
      <c r="AH88" s="134"/>
      <c r="AI88" s="42">
        <f t="shared" ref="AI88" si="35">AD88+AE88+AG88+AH88</f>
        <v>0.75</v>
      </c>
      <c r="AJ88" s="42"/>
      <c r="AK88" s="19">
        <v>1</v>
      </c>
      <c r="AL88" s="19">
        <v>0</v>
      </c>
      <c r="AM88" s="273" t="s">
        <v>773</v>
      </c>
      <c r="AN88" s="23" t="s">
        <v>57</v>
      </c>
      <c r="AO88" s="23" t="s">
        <v>773</v>
      </c>
      <c r="AP88" s="23"/>
      <c r="AQ88" s="43" t="s">
        <v>773</v>
      </c>
      <c r="AR88" s="274"/>
      <c r="AS88" s="28"/>
      <c r="AT88" s="28"/>
      <c r="AU88" s="19">
        <f>+_xlfn.IFS(T88="Acumulado",Y88+AA88+AC88+AK88,T88="Capacidad",AK88,T88="Flujo",AK88,T88="Reducción",AK88,T88="Stock",AK88)</f>
        <v>4</v>
      </c>
      <c r="AV88" s="42">
        <f>+_xlfn.IFS(T88="Acumulado",Z88+AB88+AI88+AJ88+AL88,T88="Capacidad",AI88,T88="Flujo",AI88,T88="Reducción",AI88,T88="Stock",AI88)</f>
        <v>2.75</v>
      </c>
      <c r="AW88" s="19" t="s">
        <v>611</v>
      </c>
      <c r="AX88" s="275" t="s">
        <v>611</v>
      </c>
      <c r="AY88" s="30" t="s">
        <v>774</v>
      </c>
    </row>
    <row r="89" spans="1:51" ht="150.65" customHeight="1" x14ac:dyDescent="0.35">
      <c r="A89" s="46" t="s">
        <v>465</v>
      </c>
      <c r="B89" s="46" t="s">
        <v>466</v>
      </c>
      <c r="C89" s="46" t="s">
        <v>467</v>
      </c>
      <c r="D89" s="46" t="s">
        <v>775</v>
      </c>
      <c r="E89" s="46" t="s">
        <v>776</v>
      </c>
      <c r="F89" s="46" t="s">
        <v>777</v>
      </c>
      <c r="G89" s="46" t="s">
        <v>778</v>
      </c>
      <c r="H89" s="46" t="s">
        <v>57</v>
      </c>
      <c r="I89" s="46" t="s">
        <v>779</v>
      </c>
      <c r="J89" s="276">
        <v>842800000</v>
      </c>
      <c r="K89" s="277">
        <v>842799999.66999996</v>
      </c>
      <c r="L89" s="278">
        <v>963171435</v>
      </c>
      <c r="M89" s="279">
        <v>963171435</v>
      </c>
      <c r="N89" s="50">
        <v>1037329219</v>
      </c>
      <c r="O89" s="50">
        <v>567522484</v>
      </c>
      <c r="P89" s="50">
        <f t="shared" si="33"/>
        <v>1068449095.5700001</v>
      </c>
      <c r="Q89" s="18" t="s">
        <v>473</v>
      </c>
      <c r="R89" s="18" t="s">
        <v>780</v>
      </c>
      <c r="S89" s="152" t="s">
        <v>781</v>
      </c>
      <c r="T89" s="18" t="s">
        <v>109</v>
      </c>
      <c r="U89" s="182">
        <v>1</v>
      </c>
      <c r="V89" s="182">
        <v>1</v>
      </c>
      <c r="W89" s="183" t="s">
        <v>782</v>
      </c>
      <c r="X89" s="87" t="s">
        <v>783</v>
      </c>
      <c r="Y89" s="184">
        <v>1</v>
      </c>
      <c r="Z89" s="58">
        <v>1</v>
      </c>
      <c r="AA89" s="184">
        <v>1</v>
      </c>
      <c r="AB89" s="184">
        <v>1</v>
      </c>
      <c r="AC89" s="185">
        <v>1</v>
      </c>
      <c r="AD89" s="159">
        <v>0.2</v>
      </c>
      <c r="AE89" s="159">
        <v>0.21</v>
      </c>
      <c r="AF89" s="130"/>
      <c r="AG89" s="62">
        <v>0.3</v>
      </c>
      <c r="AH89" s="92"/>
      <c r="AI89" s="64">
        <f>AD89+AE89+AG89</f>
        <v>0.71</v>
      </c>
      <c r="AJ89" s="65"/>
      <c r="AK89" s="182">
        <v>1</v>
      </c>
      <c r="AL89" s="65"/>
      <c r="AM89" s="280" t="s">
        <v>784</v>
      </c>
      <c r="AN89" s="23" t="s">
        <v>57</v>
      </c>
      <c r="AO89" s="23" t="s">
        <v>785</v>
      </c>
      <c r="AP89" s="23" t="s">
        <v>57</v>
      </c>
      <c r="AQ89" s="281" t="s">
        <v>786</v>
      </c>
      <c r="AR89" s="93" t="s">
        <v>57</v>
      </c>
      <c r="AS89" s="68"/>
      <c r="AT89" s="68"/>
      <c r="AU89" s="65">
        <f>+_xlfn.IFS(T89="Acumulado",Y89+AA89+#REF!+AK89,T89="Capacidad",AK89,T89="Flujo",AK89,T89="Reducción",AK89,T89="Stock",AK89)</f>
        <v>1</v>
      </c>
      <c r="AV89" s="65">
        <f t="shared" ref="AV89:AV94" si="36">AB89</f>
        <v>1</v>
      </c>
      <c r="AW89" s="19" t="s">
        <v>787</v>
      </c>
      <c r="AX89" s="282" t="s">
        <v>787</v>
      </c>
      <c r="AY89" s="30" t="s">
        <v>788</v>
      </c>
    </row>
    <row r="90" spans="1:51" ht="118.25" customHeight="1" x14ac:dyDescent="0.35">
      <c r="A90" s="333" t="s">
        <v>465</v>
      </c>
      <c r="B90" s="333" t="s">
        <v>466</v>
      </c>
      <c r="C90" s="333" t="s">
        <v>467</v>
      </c>
      <c r="D90" s="333" t="s">
        <v>789</v>
      </c>
      <c r="E90" s="333" t="s">
        <v>790</v>
      </c>
      <c r="F90" s="333" t="s">
        <v>791</v>
      </c>
      <c r="G90" s="333" t="s">
        <v>792</v>
      </c>
      <c r="H90" s="333" t="s">
        <v>57</v>
      </c>
      <c r="I90" s="333" t="s">
        <v>793</v>
      </c>
      <c r="J90" s="376">
        <v>8339334925</v>
      </c>
      <c r="K90" s="357">
        <v>8316543428.6800003</v>
      </c>
      <c r="L90" s="379">
        <v>8271309605</v>
      </c>
      <c r="M90" s="379">
        <v>7687789853.8900003</v>
      </c>
      <c r="N90" s="347">
        <v>15301595444</v>
      </c>
      <c r="O90" s="347">
        <v>7432718746.4099998</v>
      </c>
      <c r="P90" s="347">
        <f t="shared" si="33"/>
        <v>15760643307.32</v>
      </c>
      <c r="Q90" s="345" t="s">
        <v>794</v>
      </c>
      <c r="R90" s="18" t="s">
        <v>795</v>
      </c>
      <c r="S90" s="18" t="s">
        <v>796</v>
      </c>
      <c r="T90" s="18" t="s">
        <v>109</v>
      </c>
      <c r="U90" s="18">
        <v>0</v>
      </c>
      <c r="V90" s="18">
        <f t="shared" ref="V90:V93" si="37">Z90</f>
        <v>1</v>
      </c>
      <c r="W90" s="141" t="s">
        <v>797</v>
      </c>
      <c r="X90" s="141" t="s">
        <v>798</v>
      </c>
      <c r="Y90" s="184">
        <v>1</v>
      </c>
      <c r="Z90" s="58">
        <v>1</v>
      </c>
      <c r="AA90" s="184">
        <v>1</v>
      </c>
      <c r="AB90" s="184">
        <v>1</v>
      </c>
      <c r="AC90" s="185">
        <v>1</v>
      </c>
      <c r="AD90" s="159">
        <v>0.25</v>
      </c>
      <c r="AE90" s="159">
        <v>0.25</v>
      </c>
      <c r="AF90" s="130"/>
      <c r="AG90" s="62">
        <v>0.25</v>
      </c>
      <c r="AH90" s="92"/>
      <c r="AI90" s="64">
        <f t="shared" ref="AI90:AI93" si="38">AD90+AE90+AG90</f>
        <v>0.75</v>
      </c>
      <c r="AJ90" s="65"/>
      <c r="AK90" s="182">
        <v>1</v>
      </c>
      <c r="AL90" s="65"/>
      <c r="AM90" s="23" t="s">
        <v>799</v>
      </c>
      <c r="AN90" s="23"/>
      <c r="AO90" s="23" t="s">
        <v>660</v>
      </c>
      <c r="AP90" s="23"/>
      <c r="AQ90" s="43" t="s">
        <v>800</v>
      </c>
      <c r="AR90" s="67"/>
      <c r="AS90" s="68"/>
      <c r="AT90" s="68"/>
      <c r="AU90" s="65">
        <f>+_xlfn.IFS(T90="Acumulado",Y90+AA90+#REF!+AK90,T90="Capacidad",AK90,T90="Flujo",AK90,T90="Reducción",AK90,T90="Stock",AK90)</f>
        <v>1</v>
      </c>
      <c r="AV90" s="65">
        <f t="shared" si="36"/>
        <v>1</v>
      </c>
      <c r="AW90" s="331" t="s">
        <v>642</v>
      </c>
      <c r="AX90" s="235" t="s">
        <v>643</v>
      </c>
      <c r="AY90" s="30" t="s">
        <v>801</v>
      </c>
    </row>
    <row r="91" spans="1:51" ht="143.4" customHeight="1" x14ac:dyDescent="0.35">
      <c r="A91" s="335"/>
      <c r="B91" s="335"/>
      <c r="C91" s="335"/>
      <c r="D91" s="335"/>
      <c r="E91" s="335"/>
      <c r="F91" s="335"/>
      <c r="G91" s="335"/>
      <c r="H91" s="335"/>
      <c r="I91" s="335"/>
      <c r="J91" s="377"/>
      <c r="K91" s="358"/>
      <c r="L91" s="380"/>
      <c r="M91" s="380"/>
      <c r="N91" s="348"/>
      <c r="O91" s="348"/>
      <c r="P91" s="348"/>
      <c r="Q91" s="350"/>
      <c r="R91" s="18" t="s">
        <v>802</v>
      </c>
      <c r="S91" s="18" t="s">
        <v>803</v>
      </c>
      <c r="T91" s="18" t="s">
        <v>109</v>
      </c>
      <c r="U91" s="18">
        <v>0</v>
      </c>
      <c r="V91" s="18">
        <f t="shared" si="37"/>
        <v>1</v>
      </c>
      <c r="W91" s="141" t="s">
        <v>804</v>
      </c>
      <c r="X91" s="141" t="s">
        <v>805</v>
      </c>
      <c r="Y91" s="184">
        <v>1</v>
      </c>
      <c r="Z91" s="58">
        <v>1</v>
      </c>
      <c r="AA91" s="184">
        <v>1</v>
      </c>
      <c r="AB91" s="184">
        <v>1</v>
      </c>
      <c r="AC91" s="185">
        <v>1</v>
      </c>
      <c r="AD91" s="159">
        <v>0.25</v>
      </c>
      <c r="AE91" s="159">
        <v>0.25</v>
      </c>
      <c r="AF91" s="130"/>
      <c r="AG91" s="62">
        <v>0.25</v>
      </c>
      <c r="AH91" s="92"/>
      <c r="AI91" s="64">
        <f t="shared" si="38"/>
        <v>0.75</v>
      </c>
      <c r="AJ91" s="65"/>
      <c r="AK91" s="182">
        <v>1</v>
      </c>
      <c r="AL91" s="65"/>
      <c r="AM91" s="23" t="s">
        <v>806</v>
      </c>
      <c r="AN91" s="23"/>
      <c r="AO91" s="23" t="s">
        <v>672</v>
      </c>
      <c r="AP91" s="23"/>
      <c r="AQ91" s="93" t="s">
        <v>807</v>
      </c>
      <c r="AR91" s="93"/>
      <c r="AS91" s="68"/>
      <c r="AT91" s="68"/>
      <c r="AU91" s="65">
        <f>+_xlfn.IFS(T91="Acumulado",Y91+AA91+#REF!+AK91,T91="Capacidad",AK91,T91="Flujo",AK91,T91="Reducción",AK91,T91="Stock",AK91)</f>
        <v>1</v>
      </c>
      <c r="AV91" s="65">
        <f t="shared" si="36"/>
        <v>1</v>
      </c>
      <c r="AW91" s="351"/>
      <c r="AX91" s="235" t="s">
        <v>643</v>
      </c>
      <c r="AY91" s="30" t="s">
        <v>801</v>
      </c>
    </row>
    <row r="92" spans="1:51" ht="270.64999999999998" customHeight="1" x14ac:dyDescent="0.35">
      <c r="A92" s="335"/>
      <c r="B92" s="335"/>
      <c r="C92" s="335"/>
      <c r="D92" s="335"/>
      <c r="E92" s="335"/>
      <c r="F92" s="335"/>
      <c r="G92" s="335"/>
      <c r="H92" s="335"/>
      <c r="I92" s="335"/>
      <c r="J92" s="377"/>
      <c r="K92" s="358"/>
      <c r="L92" s="380"/>
      <c r="M92" s="380"/>
      <c r="N92" s="348"/>
      <c r="O92" s="348"/>
      <c r="P92" s="348"/>
      <c r="Q92" s="350"/>
      <c r="R92" s="18" t="s">
        <v>808</v>
      </c>
      <c r="S92" s="18" t="s">
        <v>809</v>
      </c>
      <c r="T92" s="18" t="s">
        <v>109</v>
      </c>
      <c r="U92" s="18">
        <v>0</v>
      </c>
      <c r="V92" s="18">
        <f t="shared" si="37"/>
        <v>1</v>
      </c>
      <c r="W92" s="141" t="s">
        <v>810</v>
      </c>
      <c r="X92" s="141" t="s">
        <v>811</v>
      </c>
      <c r="Y92" s="184">
        <v>1</v>
      </c>
      <c r="Z92" s="58">
        <v>1</v>
      </c>
      <c r="AA92" s="184">
        <v>1</v>
      </c>
      <c r="AB92" s="184">
        <v>1</v>
      </c>
      <c r="AC92" s="185">
        <v>1</v>
      </c>
      <c r="AD92" s="159">
        <v>0.25</v>
      </c>
      <c r="AE92" s="159">
        <v>0.25</v>
      </c>
      <c r="AF92" s="130"/>
      <c r="AG92" s="62">
        <v>0.25</v>
      </c>
      <c r="AH92" s="92"/>
      <c r="AI92" s="64">
        <f t="shared" si="38"/>
        <v>0.75</v>
      </c>
      <c r="AJ92" s="65"/>
      <c r="AK92" s="182">
        <v>1</v>
      </c>
      <c r="AL92" s="65"/>
      <c r="AM92" s="23" t="s">
        <v>812</v>
      </c>
      <c r="AN92" s="23"/>
      <c r="AO92" s="23"/>
      <c r="AP92" s="23"/>
      <c r="AQ92" s="93" t="s">
        <v>813</v>
      </c>
      <c r="AR92" s="268"/>
      <c r="AS92" s="68"/>
      <c r="AT92" s="68"/>
      <c r="AU92" s="65">
        <f>+_xlfn.IFS(T92="Acumulado",Y92+AA92+#REF!+AK92,T92="Capacidad",AK92,T92="Flujo",AK92,T92="Reducción",AK92,T92="Stock",AK92)</f>
        <v>1</v>
      </c>
      <c r="AV92" s="65">
        <f t="shared" si="36"/>
        <v>1</v>
      </c>
      <c r="AW92" s="351"/>
      <c r="AX92" s="235" t="s">
        <v>643</v>
      </c>
      <c r="AY92" s="30" t="s">
        <v>801</v>
      </c>
    </row>
    <row r="93" spans="1:51" ht="248.4" customHeight="1" x14ac:dyDescent="0.35">
      <c r="A93" s="335"/>
      <c r="B93" s="335"/>
      <c r="C93" s="335"/>
      <c r="D93" s="335"/>
      <c r="E93" s="335"/>
      <c r="F93" s="335"/>
      <c r="G93" s="335"/>
      <c r="H93" s="335"/>
      <c r="I93" s="335"/>
      <c r="J93" s="377"/>
      <c r="K93" s="358"/>
      <c r="L93" s="380"/>
      <c r="M93" s="380"/>
      <c r="N93" s="348"/>
      <c r="O93" s="348"/>
      <c r="P93" s="348"/>
      <c r="Q93" s="350"/>
      <c r="R93" s="18" t="s">
        <v>814</v>
      </c>
      <c r="S93" s="18" t="s">
        <v>815</v>
      </c>
      <c r="T93" s="18" t="s">
        <v>109</v>
      </c>
      <c r="U93" s="18">
        <v>0</v>
      </c>
      <c r="V93" s="18">
        <f t="shared" si="37"/>
        <v>1</v>
      </c>
      <c r="W93" s="141" t="s">
        <v>816</v>
      </c>
      <c r="X93" s="141" t="s">
        <v>817</v>
      </c>
      <c r="Y93" s="184">
        <v>1</v>
      </c>
      <c r="Z93" s="58">
        <v>1</v>
      </c>
      <c r="AA93" s="184">
        <v>1</v>
      </c>
      <c r="AB93" s="184">
        <v>1</v>
      </c>
      <c r="AC93" s="185">
        <v>1</v>
      </c>
      <c r="AD93" s="159">
        <v>0.25</v>
      </c>
      <c r="AE93" s="159">
        <v>0.25</v>
      </c>
      <c r="AF93" s="130"/>
      <c r="AG93" s="62">
        <v>0.25</v>
      </c>
      <c r="AH93" s="92"/>
      <c r="AI93" s="64">
        <f t="shared" si="38"/>
        <v>0.75</v>
      </c>
      <c r="AJ93" s="65"/>
      <c r="AK93" s="182">
        <v>1</v>
      </c>
      <c r="AL93" s="65"/>
      <c r="AM93" s="23" t="s">
        <v>818</v>
      </c>
      <c r="AN93" s="23"/>
      <c r="AO93" s="23"/>
      <c r="AP93" s="23"/>
      <c r="AQ93" s="93" t="s">
        <v>692</v>
      </c>
      <c r="AR93" s="268"/>
      <c r="AS93" s="68"/>
      <c r="AT93" s="68"/>
      <c r="AU93" s="65">
        <f>+_xlfn.IFS(T93="Acumulado",Y93+AA93+#REF!+AK93,T93="Capacidad",AK93,T93="Flujo",AK93,T93="Reducción",AK93,T93="Stock",AK93)</f>
        <v>1</v>
      </c>
      <c r="AV93" s="65">
        <f t="shared" si="36"/>
        <v>1</v>
      </c>
      <c r="AW93" s="351"/>
      <c r="AX93" s="235" t="s">
        <v>643</v>
      </c>
      <c r="AY93" s="30" t="s">
        <v>801</v>
      </c>
    </row>
    <row r="94" spans="1:51" ht="81.650000000000006" customHeight="1" x14ac:dyDescent="0.35">
      <c r="A94" s="335"/>
      <c r="B94" s="335"/>
      <c r="C94" s="335"/>
      <c r="D94" s="335"/>
      <c r="E94" s="335"/>
      <c r="F94" s="335"/>
      <c r="G94" s="335"/>
      <c r="H94" s="335"/>
      <c r="I94" s="335"/>
      <c r="J94" s="377"/>
      <c r="K94" s="358"/>
      <c r="L94" s="380"/>
      <c r="M94" s="380"/>
      <c r="N94" s="348"/>
      <c r="O94" s="348"/>
      <c r="P94" s="348"/>
      <c r="Q94" s="350"/>
      <c r="R94" s="345" t="s">
        <v>819</v>
      </c>
      <c r="S94" s="18" t="s">
        <v>820</v>
      </c>
      <c r="T94" s="18" t="s">
        <v>109</v>
      </c>
      <c r="U94" s="65">
        <v>0.94</v>
      </c>
      <c r="V94" s="182">
        <v>0.98</v>
      </c>
      <c r="W94" s="87" t="s">
        <v>821</v>
      </c>
      <c r="X94" s="87" t="s">
        <v>822</v>
      </c>
      <c r="Y94" s="184">
        <v>0.95</v>
      </c>
      <c r="Z94" s="58">
        <v>0.99</v>
      </c>
      <c r="AA94" s="184">
        <v>0.96</v>
      </c>
      <c r="AB94" s="184">
        <v>0.96</v>
      </c>
      <c r="AC94" s="185">
        <v>0.97</v>
      </c>
      <c r="AD94" s="159">
        <v>0.1265</v>
      </c>
      <c r="AE94" s="159">
        <v>0.53959999999999997</v>
      </c>
      <c r="AF94" s="130"/>
      <c r="AG94" s="62">
        <v>0.61580000000000001</v>
      </c>
      <c r="AH94" s="92"/>
      <c r="AI94" s="64">
        <f>AG94</f>
        <v>0.61580000000000001</v>
      </c>
      <c r="AJ94" s="65"/>
      <c r="AK94" s="182">
        <v>0.98</v>
      </c>
      <c r="AL94" s="65"/>
      <c r="AM94" s="23" t="s">
        <v>889</v>
      </c>
      <c r="AN94" s="66"/>
      <c r="AO94" s="66" t="s">
        <v>823</v>
      </c>
      <c r="AP94" s="66"/>
      <c r="AQ94" s="67" t="s">
        <v>888</v>
      </c>
      <c r="AR94" s="67" t="s">
        <v>57</v>
      </c>
      <c r="AS94" s="65"/>
      <c r="AT94" s="65"/>
      <c r="AU94" s="65">
        <f>+_xlfn.IFS(T94="Acumulado",Y94+AA94+#REF!+AK94,T94="Capacidad",AK94,T94="Flujo",AK94,T94="Reducción",AK94,T94="Stock",AK94)</f>
        <v>0.98</v>
      </c>
      <c r="AV94" s="65">
        <f t="shared" si="36"/>
        <v>0.96</v>
      </c>
      <c r="AW94" s="351"/>
      <c r="AX94" s="283" t="s">
        <v>824</v>
      </c>
      <c r="AY94" s="30" t="s">
        <v>801</v>
      </c>
    </row>
    <row r="95" spans="1:51" ht="79.25" customHeight="1" x14ac:dyDescent="0.35">
      <c r="A95" s="334"/>
      <c r="B95" s="334"/>
      <c r="C95" s="334"/>
      <c r="D95" s="334"/>
      <c r="E95" s="334"/>
      <c r="F95" s="334"/>
      <c r="G95" s="334"/>
      <c r="H95" s="334"/>
      <c r="I95" s="334"/>
      <c r="J95" s="378"/>
      <c r="K95" s="359"/>
      <c r="L95" s="381"/>
      <c r="M95" s="381"/>
      <c r="N95" s="349"/>
      <c r="O95" s="349"/>
      <c r="P95" s="349"/>
      <c r="Q95" s="346"/>
      <c r="R95" s="346"/>
      <c r="S95" s="18" t="s">
        <v>825</v>
      </c>
      <c r="T95" s="18" t="s">
        <v>62</v>
      </c>
      <c r="U95" s="18">
        <v>0</v>
      </c>
      <c r="V95" s="18">
        <f t="shared" ref="V95:V97" si="39">Z95</f>
        <v>0.3</v>
      </c>
      <c r="W95" s="141" t="s">
        <v>826</v>
      </c>
      <c r="X95" s="141" t="s">
        <v>827</v>
      </c>
      <c r="Y95" s="184">
        <v>0.3</v>
      </c>
      <c r="Z95" s="58">
        <v>0.3</v>
      </c>
      <c r="AA95" s="184">
        <v>0.7</v>
      </c>
      <c r="AB95" s="184">
        <v>0.7</v>
      </c>
      <c r="AC95" s="21" t="s">
        <v>828</v>
      </c>
      <c r="AD95" s="21" t="s">
        <v>828</v>
      </c>
      <c r="AE95" s="21" t="s">
        <v>828</v>
      </c>
      <c r="AF95" s="129"/>
      <c r="AG95" s="21" t="s">
        <v>828</v>
      </c>
      <c r="AH95" s="129"/>
      <c r="AI95" s="21" t="s">
        <v>828</v>
      </c>
      <c r="AJ95" s="284"/>
      <c r="AK95" s="54">
        <v>0</v>
      </c>
      <c r="AL95" s="284"/>
      <c r="AM95" s="129" t="s">
        <v>829</v>
      </c>
      <c r="AN95" s="129" t="s">
        <v>829</v>
      </c>
      <c r="AO95" s="129" t="s">
        <v>829</v>
      </c>
      <c r="AP95" s="129" t="s">
        <v>829</v>
      </c>
      <c r="AQ95" s="129" t="s">
        <v>829</v>
      </c>
      <c r="AR95" s="129" t="s">
        <v>829</v>
      </c>
      <c r="AS95" s="129" t="s">
        <v>829</v>
      </c>
      <c r="AT95" s="129" t="s">
        <v>829</v>
      </c>
      <c r="AU95" s="129">
        <v>1</v>
      </c>
      <c r="AV95" s="129">
        <v>1</v>
      </c>
      <c r="AW95" s="351"/>
      <c r="AX95" s="283" t="s">
        <v>824</v>
      </c>
      <c r="AY95" s="30" t="s">
        <v>801</v>
      </c>
    </row>
    <row r="96" spans="1:51" ht="103.25" customHeight="1" x14ac:dyDescent="0.35">
      <c r="A96" s="333" t="s">
        <v>465</v>
      </c>
      <c r="B96" s="333" t="s">
        <v>466</v>
      </c>
      <c r="C96" s="333" t="s">
        <v>467</v>
      </c>
      <c r="D96" s="333" t="s">
        <v>789</v>
      </c>
      <c r="E96" s="333" t="s">
        <v>830</v>
      </c>
      <c r="F96" s="333" t="s">
        <v>831</v>
      </c>
      <c r="G96" s="333" t="s">
        <v>832</v>
      </c>
      <c r="H96" s="355" t="s">
        <v>57</v>
      </c>
      <c r="I96" s="355" t="s">
        <v>833</v>
      </c>
      <c r="J96" s="357">
        <v>970702400</v>
      </c>
      <c r="K96" s="360">
        <v>927785732.66999996</v>
      </c>
      <c r="L96" s="352">
        <v>14971746119</v>
      </c>
      <c r="M96" s="352">
        <v>14923409285</v>
      </c>
      <c r="N96" s="338">
        <v>1714391570</v>
      </c>
      <c r="O96" s="338">
        <v>703907249</v>
      </c>
      <c r="P96" s="338">
        <f>(N96*0.03)+N96</f>
        <v>1765823317.0999999</v>
      </c>
      <c r="Q96" s="338" t="s">
        <v>834</v>
      </c>
      <c r="R96" s="285" t="s">
        <v>835</v>
      </c>
      <c r="S96" s="18" t="s">
        <v>836</v>
      </c>
      <c r="T96" s="18" t="s">
        <v>62</v>
      </c>
      <c r="U96" s="18">
        <v>0</v>
      </c>
      <c r="V96" s="18">
        <f t="shared" si="39"/>
        <v>0.25</v>
      </c>
      <c r="W96" s="141" t="s">
        <v>837</v>
      </c>
      <c r="X96" s="141" t="s">
        <v>838</v>
      </c>
      <c r="Y96" s="286">
        <v>0.25</v>
      </c>
      <c r="Z96" s="58">
        <v>0.25</v>
      </c>
      <c r="AA96" s="286">
        <v>0.25</v>
      </c>
      <c r="AB96" s="286">
        <v>0.25</v>
      </c>
      <c r="AC96" s="287">
        <v>0.25</v>
      </c>
      <c r="AD96" s="231">
        <v>0.06</v>
      </c>
      <c r="AE96" s="231">
        <v>0.06</v>
      </c>
      <c r="AF96" s="232"/>
      <c r="AG96" s="233">
        <v>0.06</v>
      </c>
      <c r="AH96" s="234"/>
      <c r="AI96" s="64">
        <f>AD96+AE96+AG96</f>
        <v>0.18</v>
      </c>
      <c r="AJ96" s="18"/>
      <c r="AK96" s="288">
        <v>0.25</v>
      </c>
      <c r="AL96" s="18">
        <v>0</v>
      </c>
      <c r="AM96" s="289" t="s">
        <v>839</v>
      </c>
      <c r="AN96" s="23" t="s">
        <v>57</v>
      </c>
      <c r="AO96" s="23" t="s">
        <v>840</v>
      </c>
      <c r="AP96" s="23" t="s">
        <v>841</v>
      </c>
      <c r="AQ96" s="290" t="s">
        <v>842</v>
      </c>
      <c r="AR96" s="290"/>
      <c r="AS96" s="291"/>
      <c r="AT96" s="132"/>
      <c r="AU96" s="65">
        <f>+_xlfn.IFS(T96="Acumulado",Y96+AA96+AC96+AK96,T96="Capacidad",AK96,T96="Flujo",AK96,T96="Reducción",AK96,T96="Stock",AK96)</f>
        <v>1</v>
      </c>
      <c r="AV96" s="65">
        <f>+_xlfn.IFS(T96="Acumulado",Z96+AI96+AJ96+AL96,T96="Capacidad",AI96,T96="Flujo",AI96,T96="Reducción",AI96,T96="Stock",AI96)</f>
        <v>0.43</v>
      </c>
      <c r="AW96" s="351"/>
      <c r="AX96" s="283" t="s">
        <v>843</v>
      </c>
      <c r="AY96" s="145" t="s">
        <v>844</v>
      </c>
    </row>
    <row r="97" spans="1:51" ht="60.75" customHeight="1" x14ac:dyDescent="0.35">
      <c r="A97" s="335"/>
      <c r="B97" s="335"/>
      <c r="C97" s="335"/>
      <c r="D97" s="335"/>
      <c r="E97" s="335"/>
      <c r="F97" s="335"/>
      <c r="G97" s="335"/>
      <c r="H97" s="356"/>
      <c r="I97" s="356"/>
      <c r="J97" s="358"/>
      <c r="K97" s="361"/>
      <c r="L97" s="353"/>
      <c r="M97" s="353"/>
      <c r="N97" s="339"/>
      <c r="O97" s="339"/>
      <c r="P97" s="339"/>
      <c r="Q97" s="339"/>
      <c r="R97" s="285" t="s">
        <v>845</v>
      </c>
      <c r="S97" s="50" t="s">
        <v>846</v>
      </c>
      <c r="T97" s="18" t="s">
        <v>62</v>
      </c>
      <c r="U97" s="19">
        <v>0</v>
      </c>
      <c r="V97" s="19">
        <f t="shared" si="39"/>
        <v>1</v>
      </c>
      <c r="W97" s="20" t="s">
        <v>157</v>
      </c>
      <c r="X97" s="20" t="s">
        <v>157</v>
      </c>
      <c r="Y97" s="75">
        <v>1</v>
      </c>
      <c r="Z97" s="22">
        <v>1</v>
      </c>
      <c r="AA97" s="21">
        <v>0</v>
      </c>
      <c r="AB97" s="21">
        <v>0</v>
      </c>
      <c r="AC97" s="293">
        <v>1</v>
      </c>
      <c r="AD97" s="39">
        <v>0.25</v>
      </c>
      <c r="AE97" s="39">
        <v>0.25</v>
      </c>
      <c r="AF97" s="232"/>
      <c r="AG97" s="41">
        <v>0.25</v>
      </c>
      <c r="AH97" s="26"/>
      <c r="AI97" s="42">
        <f>AD97+AE97+AG97+AH97</f>
        <v>0.75</v>
      </c>
      <c r="AJ97" s="19"/>
      <c r="AK97" s="19">
        <v>0</v>
      </c>
      <c r="AL97" s="19">
        <v>0</v>
      </c>
      <c r="AM97" s="294" t="s">
        <v>847</v>
      </c>
      <c r="AN97" s="23" t="s">
        <v>57</v>
      </c>
      <c r="AO97" s="23" t="s">
        <v>848</v>
      </c>
      <c r="AP97" s="23" t="s">
        <v>841</v>
      </c>
      <c r="AQ97" s="290" t="s">
        <v>849</v>
      </c>
      <c r="AR97" s="290"/>
      <c r="AS97" s="295"/>
      <c r="AT97" s="19"/>
      <c r="AU97" s="19">
        <f>+_xlfn.IFS(T97="Acumulado",Y97+AA97+AC97+AK97,T97="Capacidad",AK97,T97="Flujo",AK97,T97="Reducción",AK97,T97="Stock",AK97)</f>
        <v>2</v>
      </c>
      <c r="AV97" s="19">
        <f>+_xlfn.IFS(T97="Acumulado",Z97+AI97+AJ97+AL97,T97="Capacidad",AI97,T97="Flujo",AI97,T97="Reducción",AI97,T97="Stock",AI97)</f>
        <v>1.75</v>
      </c>
      <c r="AW97" s="351"/>
      <c r="AX97" s="283" t="s">
        <v>843</v>
      </c>
      <c r="AY97" s="145" t="s">
        <v>844</v>
      </c>
    </row>
    <row r="98" spans="1:51" ht="20.399999999999999" customHeight="1" x14ac:dyDescent="0.35">
      <c r="A98" s="335"/>
      <c r="B98" s="335"/>
      <c r="C98" s="335"/>
      <c r="D98" s="335"/>
      <c r="E98" s="335"/>
      <c r="F98" s="335"/>
      <c r="G98" s="335"/>
      <c r="H98" s="292" t="s">
        <v>57</v>
      </c>
      <c r="I98" s="292"/>
      <c r="J98" s="358"/>
      <c r="K98" s="361"/>
      <c r="L98" s="353"/>
      <c r="M98" s="353"/>
      <c r="N98" s="339"/>
      <c r="O98" s="339"/>
      <c r="P98" s="339"/>
      <c r="Q98" s="339"/>
      <c r="R98" s="341" t="s">
        <v>845</v>
      </c>
      <c r="S98" s="343" t="s">
        <v>850</v>
      </c>
      <c r="T98" s="345" t="s">
        <v>62</v>
      </c>
      <c r="U98" s="331">
        <v>0</v>
      </c>
      <c r="V98" s="331">
        <v>0</v>
      </c>
      <c r="W98" s="336" t="s">
        <v>851</v>
      </c>
      <c r="X98" s="336" t="s">
        <v>852</v>
      </c>
      <c r="Y98" s="363">
        <v>0</v>
      </c>
      <c r="Z98" s="365">
        <v>0</v>
      </c>
      <c r="AA98" s="367">
        <v>1</v>
      </c>
      <c r="AB98" s="367">
        <v>1</v>
      </c>
      <c r="AC98" s="314">
        <v>0</v>
      </c>
      <c r="AD98" s="316"/>
      <c r="AE98" s="316"/>
      <c r="AF98" s="232"/>
      <c r="AG98" s="317"/>
      <c r="AH98" s="296"/>
      <c r="AI98" s="319">
        <v>0</v>
      </c>
      <c r="AJ98" s="321"/>
      <c r="AK98" s="331">
        <v>1</v>
      </c>
      <c r="AL98" s="321"/>
      <c r="AM98" s="327" t="s">
        <v>451</v>
      </c>
      <c r="AN98" s="327" t="s">
        <v>451</v>
      </c>
      <c r="AO98" s="327" t="s">
        <v>451</v>
      </c>
      <c r="AP98" s="327" t="s">
        <v>451</v>
      </c>
      <c r="AQ98" s="327"/>
      <c r="AR98" s="327"/>
      <c r="AS98" s="329"/>
      <c r="AT98" s="329"/>
      <c r="AU98" s="331">
        <f>+_xlfn.IFS(T98="Acumulado",Y98+AA98+AC98+AK98,T98="Capacidad",AK98,T98="Flujo",AK98,T98="Reducción",AK98,T98="Stock",AK98)</f>
        <v>2</v>
      </c>
      <c r="AV98" s="321">
        <f>AB98</f>
        <v>1</v>
      </c>
      <c r="AW98" s="351"/>
      <c r="AX98" s="323" t="s">
        <v>843</v>
      </c>
      <c r="AY98" s="325" t="s">
        <v>844</v>
      </c>
    </row>
    <row r="99" spans="1:51" ht="81.650000000000006" customHeight="1" x14ac:dyDescent="0.35">
      <c r="A99" s="334"/>
      <c r="B99" s="334"/>
      <c r="C99" s="334"/>
      <c r="D99" s="334"/>
      <c r="E99" s="334"/>
      <c r="F99" s="334"/>
      <c r="G99" s="334"/>
      <c r="H99" s="292" t="s">
        <v>57</v>
      </c>
      <c r="I99" s="292"/>
      <c r="J99" s="359"/>
      <c r="K99" s="362"/>
      <c r="L99" s="354"/>
      <c r="M99" s="354"/>
      <c r="N99" s="340"/>
      <c r="O99" s="340"/>
      <c r="P99" s="340"/>
      <c r="Q99" s="340"/>
      <c r="R99" s="342"/>
      <c r="S99" s="344"/>
      <c r="T99" s="346"/>
      <c r="U99" s="332"/>
      <c r="V99" s="332"/>
      <c r="W99" s="337"/>
      <c r="X99" s="337"/>
      <c r="Y99" s="364"/>
      <c r="Z99" s="366"/>
      <c r="AA99" s="368"/>
      <c r="AB99" s="368"/>
      <c r="AC99" s="315"/>
      <c r="AD99" s="316"/>
      <c r="AE99" s="316"/>
      <c r="AF99" s="40"/>
      <c r="AG99" s="318"/>
      <c r="AH99" s="297"/>
      <c r="AI99" s="320"/>
      <c r="AJ99" s="322"/>
      <c r="AK99" s="332"/>
      <c r="AL99" s="322"/>
      <c r="AM99" s="328"/>
      <c r="AN99" s="328"/>
      <c r="AO99" s="328"/>
      <c r="AP99" s="328"/>
      <c r="AQ99" s="328"/>
      <c r="AR99" s="328"/>
      <c r="AS99" s="330"/>
      <c r="AT99" s="330"/>
      <c r="AU99" s="332"/>
      <c r="AV99" s="322"/>
      <c r="AW99" s="332"/>
      <c r="AX99" s="324"/>
      <c r="AY99" s="326"/>
    </row>
    <row r="100" spans="1:51" ht="405" customHeight="1" x14ac:dyDescent="0.35">
      <c r="A100" s="46" t="s">
        <v>465</v>
      </c>
      <c r="B100" s="46" t="s">
        <v>466</v>
      </c>
      <c r="C100" s="46" t="s">
        <v>467</v>
      </c>
      <c r="D100" s="46" t="s">
        <v>789</v>
      </c>
      <c r="E100" s="46" t="s">
        <v>853</v>
      </c>
      <c r="F100" s="46" t="s">
        <v>854</v>
      </c>
      <c r="G100" s="46" t="s">
        <v>855</v>
      </c>
      <c r="H100" s="46" t="s">
        <v>57</v>
      </c>
      <c r="I100" s="46" t="s">
        <v>856</v>
      </c>
      <c r="J100" s="47">
        <v>1377233907</v>
      </c>
      <c r="K100" s="48">
        <v>1326789472.3299999</v>
      </c>
      <c r="L100" s="49">
        <v>2387932300</v>
      </c>
      <c r="M100" s="298">
        <v>1225671916</v>
      </c>
      <c r="N100" s="50">
        <v>1719375806</v>
      </c>
      <c r="O100" s="50">
        <v>305455634</v>
      </c>
      <c r="P100" s="50">
        <f>(N100*0.03)+N100</f>
        <v>1770957080.1800001</v>
      </c>
      <c r="Q100" s="18" t="s">
        <v>473</v>
      </c>
      <c r="R100" s="18" t="s">
        <v>857</v>
      </c>
      <c r="S100" s="50" t="s">
        <v>858</v>
      </c>
      <c r="T100" s="18" t="s">
        <v>109</v>
      </c>
      <c r="U100" s="182">
        <v>1</v>
      </c>
      <c r="V100" s="182">
        <v>1</v>
      </c>
      <c r="W100" s="87" t="s">
        <v>857</v>
      </c>
      <c r="X100" s="87" t="s">
        <v>859</v>
      </c>
      <c r="Y100" s="184">
        <v>1</v>
      </c>
      <c r="Z100" s="58">
        <v>1</v>
      </c>
      <c r="AA100" s="184">
        <v>1</v>
      </c>
      <c r="AB100" s="436">
        <v>1.0003</v>
      </c>
      <c r="AC100" s="437">
        <v>1</v>
      </c>
      <c r="AD100" s="299">
        <v>0.25</v>
      </c>
      <c r="AE100" s="299">
        <v>0.14799999999999999</v>
      </c>
      <c r="AF100" s="232"/>
      <c r="AG100" s="62">
        <v>7.2999999999999995E-2</v>
      </c>
      <c r="AH100" s="92"/>
      <c r="AI100" s="69">
        <f>AD100+AE100+AG100</f>
        <v>0.47100000000000003</v>
      </c>
      <c r="AJ100" s="65"/>
      <c r="AK100" s="182">
        <v>1</v>
      </c>
      <c r="AL100" s="65"/>
      <c r="AM100" s="23" t="s">
        <v>860</v>
      </c>
      <c r="AN100" s="23" t="s">
        <v>861</v>
      </c>
      <c r="AO100" s="23" t="s">
        <v>862</v>
      </c>
      <c r="AP100" s="23" t="s">
        <v>863</v>
      </c>
      <c r="AQ100" s="93" t="s">
        <v>864</v>
      </c>
      <c r="AR100" s="93" t="s">
        <v>865</v>
      </c>
      <c r="AS100" s="68"/>
      <c r="AT100" s="68"/>
      <c r="AU100" s="65">
        <f>+_xlfn.IFS(T100="Acumulado",Y100+AA100+#REF!+AK100,T100="Capacidad",AK100,T100="Flujo",AK100,T100="Reducción",AK100,T100="Stock",AK100)</f>
        <v>1</v>
      </c>
      <c r="AV100" s="65">
        <f>AB100</f>
        <v>1.0003</v>
      </c>
      <c r="AW100" s="18" t="s">
        <v>866</v>
      </c>
      <c r="AX100" s="300" t="s">
        <v>866</v>
      </c>
      <c r="AY100" s="145" t="s">
        <v>867</v>
      </c>
    </row>
  </sheetData>
  <autoFilter ref="A8:AY8" xr:uid="{15C226B1-C376-4A9A-8201-B6E8B4636C74}"/>
  <mergeCells count="397">
    <mergeCell ref="C9:C12"/>
    <mergeCell ref="D9:D12"/>
    <mergeCell ref="E9:E12"/>
    <mergeCell ref="F9:F12"/>
    <mergeCell ref="AW9:AW12"/>
    <mergeCell ref="A13:A14"/>
    <mergeCell ref="B13:B14"/>
    <mergeCell ref="C13:C14"/>
    <mergeCell ref="D13:D14"/>
    <mergeCell ref="E13:E14"/>
    <mergeCell ref="F13:F14"/>
    <mergeCell ref="G13:G14"/>
    <mergeCell ref="H13:H14"/>
    <mergeCell ref="I13:I14"/>
    <mergeCell ref="M9:M12"/>
    <mergeCell ref="N9:N12"/>
    <mergeCell ref="O9:O12"/>
    <mergeCell ref="P9:P12"/>
    <mergeCell ref="Q9:Q12"/>
    <mergeCell ref="R9:R10"/>
    <mergeCell ref="G9:G12"/>
    <mergeCell ref="H9:H12"/>
    <mergeCell ref="I9:I12"/>
    <mergeCell ref="J9:J12"/>
    <mergeCell ref="K9:K12"/>
    <mergeCell ref="L9:L12"/>
    <mergeCell ref="A9:A12"/>
    <mergeCell ref="B9:B12"/>
    <mergeCell ref="P13:P14"/>
    <mergeCell ref="Q13:Q14"/>
    <mergeCell ref="R13:R14"/>
    <mergeCell ref="AW13:AW19"/>
    <mergeCell ref="A16:A18"/>
    <mergeCell ref="B16:B18"/>
    <mergeCell ref="C16:C18"/>
    <mergeCell ref="D16:D18"/>
    <mergeCell ref="E16:E18"/>
    <mergeCell ref="F16:F18"/>
    <mergeCell ref="J13:J14"/>
    <mergeCell ref="K13:K14"/>
    <mergeCell ref="L13:L14"/>
    <mergeCell ref="M13:M14"/>
    <mergeCell ref="N13:N14"/>
    <mergeCell ref="O13:O14"/>
    <mergeCell ref="M16:M18"/>
    <mergeCell ref="N16:N18"/>
    <mergeCell ref="O16:O18"/>
    <mergeCell ref="P16:P18"/>
    <mergeCell ref="Q16:Q18"/>
    <mergeCell ref="R17:R18"/>
    <mergeCell ref="G16:G18"/>
    <mergeCell ref="H16:H18"/>
    <mergeCell ref="I16:I18"/>
    <mergeCell ref="J16:J18"/>
    <mergeCell ref="K16:K18"/>
    <mergeCell ref="L16:L18"/>
    <mergeCell ref="Q20:Q22"/>
    <mergeCell ref="R20:R22"/>
    <mergeCell ref="AW20:AW22"/>
    <mergeCell ref="P21:P22"/>
    <mergeCell ref="G20:G22"/>
    <mergeCell ref="H20:H22"/>
    <mergeCell ref="I20:I22"/>
    <mergeCell ref="J20:J22"/>
    <mergeCell ref="K20:K22"/>
    <mergeCell ref="L20:L22"/>
    <mergeCell ref="A23:A26"/>
    <mergeCell ref="B23:B26"/>
    <mergeCell ref="C23:C26"/>
    <mergeCell ref="D23:D26"/>
    <mergeCell ref="E23:E26"/>
    <mergeCell ref="F23:F26"/>
    <mergeCell ref="M20:M22"/>
    <mergeCell ref="N20:N22"/>
    <mergeCell ref="O20:O22"/>
    <mergeCell ref="A20:A22"/>
    <mergeCell ref="B20:B22"/>
    <mergeCell ref="C20:C22"/>
    <mergeCell ref="D20:D22"/>
    <mergeCell ref="E20:E22"/>
    <mergeCell ref="F20:F22"/>
    <mergeCell ref="M23:M26"/>
    <mergeCell ref="N23:N26"/>
    <mergeCell ref="O23:O26"/>
    <mergeCell ref="P23:P26"/>
    <mergeCell ref="Q23:Q26"/>
    <mergeCell ref="AW23:AW26"/>
    <mergeCell ref="G23:G26"/>
    <mergeCell ref="H23:H26"/>
    <mergeCell ref="I23:I26"/>
    <mergeCell ref="J23:J26"/>
    <mergeCell ref="K23:K26"/>
    <mergeCell ref="L23:L26"/>
    <mergeCell ref="AW29:AW34"/>
    <mergeCell ref="G29:G33"/>
    <mergeCell ref="H29:H33"/>
    <mergeCell ref="I29:I33"/>
    <mergeCell ref="J29:J33"/>
    <mergeCell ref="K29:K33"/>
    <mergeCell ref="L29:L33"/>
    <mergeCell ref="A29:A33"/>
    <mergeCell ref="B29:B33"/>
    <mergeCell ref="C29:C33"/>
    <mergeCell ref="D29:D33"/>
    <mergeCell ref="E29:E33"/>
    <mergeCell ref="F29:F33"/>
    <mergeCell ref="C35:C36"/>
    <mergeCell ref="D35:D36"/>
    <mergeCell ref="E35:E36"/>
    <mergeCell ref="F35:F36"/>
    <mergeCell ref="M29:M33"/>
    <mergeCell ref="N29:N33"/>
    <mergeCell ref="O29:O33"/>
    <mergeCell ref="P29:P33"/>
    <mergeCell ref="Q29:Q33"/>
    <mergeCell ref="AW35:AW36"/>
    <mergeCell ref="A37:A40"/>
    <mergeCell ref="B37:B40"/>
    <mergeCell ref="C37:C40"/>
    <mergeCell ref="D37:D40"/>
    <mergeCell ref="E37:E40"/>
    <mergeCell ref="F37:F40"/>
    <mergeCell ref="G37:G40"/>
    <mergeCell ref="H37:H40"/>
    <mergeCell ref="I37:I40"/>
    <mergeCell ref="M35:M36"/>
    <mergeCell ref="N35:N36"/>
    <mergeCell ref="O35:O36"/>
    <mergeCell ref="P35:P36"/>
    <mergeCell ref="Q35:Q36"/>
    <mergeCell ref="R35:R36"/>
    <mergeCell ref="G35:G36"/>
    <mergeCell ref="H35:H36"/>
    <mergeCell ref="I35:I36"/>
    <mergeCell ref="J35:J36"/>
    <mergeCell ref="K35:K36"/>
    <mergeCell ref="L35:L36"/>
    <mergeCell ref="A35:A36"/>
    <mergeCell ref="B35:B36"/>
    <mergeCell ref="P37:P40"/>
    <mergeCell ref="Q37:Q40"/>
    <mergeCell ref="AW37:AW41"/>
    <mergeCell ref="A44:A46"/>
    <mergeCell ref="B44:B46"/>
    <mergeCell ref="C44:C46"/>
    <mergeCell ref="D44:D46"/>
    <mergeCell ref="E44:E46"/>
    <mergeCell ref="F44:F46"/>
    <mergeCell ref="G44:G46"/>
    <mergeCell ref="J37:J40"/>
    <mergeCell ref="K37:K40"/>
    <mergeCell ref="L37:L40"/>
    <mergeCell ref="M37:M40"/>
    <mergeCell ref="N37:N40"/>
    <mergeCell ref="O37:O40"/>
    <mergeCell ref="N44:N46"/>
    <mergeCell ref="O44:O46"/>
    <mergeCell ref="P44:P46"/>
    <mergeCell ref="Q44:Q46"/>
    <mergeCell ref="AW44:AW46"/>
    <mergeCell ref="L44:L46"/>
    <mergeCell ref="M44:M46"/>
    <mergeCell ref="A47:A50"/>
    <mergeCell ref="B47:B50"/>
    <mergeCell ref="C47:C50"/>
    <mergeCell ref="D47:D50"/>
    <mergeCell ref="E47:E50"/>
    <mergeCell ref="H44:H46"/>
    <mergeCell ref="I44:I46"/>
    <mergeCell ref="J44:J46"/>
    <mergeCell ref="K44:K46"/>
    <mergeCell ref="AW47:AW50"/>
    <mergeCell ref="A51:A60"/>
    <mergeCell ref="B51:B60"/>
    <mergeCell ref="C51:C60"/>
    <mergeCell ref="D51:D60"/>
    <mergeCell ref="E51:E60"/>
    <mergeCell ref="F51:F60"/>
    <mergeCell ref="G51:G60"/>
    <mergeCell ref="H51:H60"/>
    <mergeCell ref="I51:I60"/>
    <mergeCell ref="L47:L50"/>
    <mergeCell ref="M47:M50"/>
    <mergeCell ref="N47:N50"/>
    <mergeCell ref="O47:O50"/>
    <mergeCell ref="P47:P50"/>
    <mergeCell ref="Q47:Q50"/>
    <mergeCell ref="F47:F50"/>
    <mergeCell ref="G47:G50"/>
    <mergeCell ref="H47:H50"/>
    <mergeCell ref="I47:I50"/>
    <mergeCell ref="J47:J50"/>
    <mergeCell ref="K47:K50"/>
    <mergeCell ref="P51:P60"/>
    <mergeCell ref="Q51:Q60"/>
    <mergeCell ref="AW51:AW60"/>
    <mergeCell ref="R58:R59"/>
    <mergeCell ref="A61:A63"/>
    <mergeCell ref="B61:B63"/>
    <mergeCell ref="C61:C63"/>
    <mergeCell ref="D61:D63"/>
    <mergeCell ref="E61:E63"/>
    <mergeCell ref="F61:F63"/>
    <mergeCell ref="J51:J60"/>
    <mergeCell ref="K51:K60"/>
    <mergeCell ref="L51:L60"/>
    <mergeCell ref="M51:M60"/>
    <mergeCell ref="N51:N60"/>
    <mergeCell ref="O51:O60"/>
    <mergeCell ref="P61:P63"/>
    <mergeCell ref="Q61:Q63"/>
    <mergeCell ref="AW61:AW63"/>
    <mergeCell ref="G61:G63"/>
    <mergeCell ref="H61:H63"/>
    <mergeCell ref="I61:I63"/>
    <mergeCell ref="J61:J63"/>
    <mergeCell ref="K61:K63"/>
    <mergeCell ref="L61:L63"/>
    <mergeCell ref="A64:A67"/>
    <mergeCell ref="B64:B67"/>
    <mergeCell ref="C64:C67"/>
    <mergeCell ref="D64:D67"/>
    <mergeCell ref="E64:E67"/>
    <mergeCell ref="F64:F67"/>
    <mergeCell ref="M61:M63"/>
    <mergeCell ref="N61:N63"/>
    <mergeCell ref="O61:O63"/>
    <mergeCell ref="M64:M67"/>
    <mergeCell ref="N64:N67"/>
    <mergeCell ref="O64:O67"/>
    <mergeCell ref="P64:P67"/>
    <mergeCell ref="Q64:Q67"/>
    <mergeCell ref="AW64:AW67"/>
    <mergeCell ref="R66:R67"/>
    <mergeCell ref="G64:G67"/>
    <mergeCell ref="H64:H67"/>
    <mergeCell ref="I64:I67"/>
    <mergeCell ref="J64:J67"/>
    <mergeCell ref="K64:K67"/>
    <mergeCell ref="L64:L67"/>
    <mergeCell ref="E73:E74"/>
    <mergeCell ref="F73:F74"/>
    <mergeCell ref="G73:G74"/>
    <mergeCell ref="J71:J72"/>
    <mergeCell ref="K71:K72"/>
    <mergeCell ref="AW68:AW69"/>
    <mergeCell ref="A71:A72"/>
    <mergeCell ref="B71:B72"/>
    <mergeCell ref="C71:C72"/>
    <mergeCell ref="D71:D72"/>
    <mergeCell ref="E71:E72"/>
    <mergeCell ref="F71:F72"/>
    <mergeCell ref="G71:G72"/>
    <mergeCell ref="H71:H72"/>
    <mergeCell ref="I71:I72"/>
    <mergeCell ref="P71:P72"/>
    <mergeCell ref="Q71:Q72"/>
    <mergeCell ref="AW71:AW72"/>
    <mergeCell ref="L71:L72"/>
    <mergeCell ref="M71:M72"/>
    <mergeCell ref="N71:N72"/>
    <mergeCell ref="O71:O72"/>
    <mergeCell ref="AW73:AW74"/>
    <mergeCell ref="A77:A81"/>
    <mergeCell ref="B77:B81"/>
    <mergeCell ref="C77:C81"/>
    <mergeCell ref="D77:D81"/>
    <mergeCell ref="E77:E81"/>
    <mergeCell ref="H73:H74"/>
    <mergeCell ref="I73:I74"/>
    <mergeCell ref="J73:J74"/>
    <mergeCell ref="K73:K74"/>
    <mergeCell ref="L73:L74"/>
    <mergeCell ref="M73:M74"/>
    <mergeCell ref="AW77:AW85"/>
    <mergeCell ref="A82:A85"/>
    <mergeCell ref="B82:B85"/>
    <mergeCell ref="C82:C85"/>
    <mergeCell ref="D82:D85"/>
    <mergeCell ref="E82:E85"/>
    <mergeCell ref="F82:F85"/>
    <mergeCell ref="G82:G85"/>
    <mergeCell ref="A73:A74"/>
    <mergeCell ref="B73:B74"/>
    <mergeCell ref="C73:C74"/>
    <mergeCell ref="D73:D74"/>
    <mergeCell ref="P82:P85"/>
    <mergeCell ref="Q82:Q85"/>
    <mergeCell ref="K82:K85"/>
    <mergeCell ref="L82:L85"/>
    <mergeCell ref="M82:M85"/>
    <mergeCell ref="N82:N85"/>
    <mergeCell ref="O82:O85"/>
    <mergeCell ref="N73:N74"/>
    <mergeCell ref="O73:O74"/>
    <mergeCell ref="P73:P74"/>
    <mergeCell ref="Q73:Q74"/>
    <mergeCell ref="L77:L81"/>
    <mergeCell ref="M77:M81"/>
    <mergeCell ref="N77:N81"/>
    <mergeCell ref="O77:O81"/>
    <mergeCell ref="P77:P81"/>
    <mergeCell ref="Q77:Q81"/>
    <mergeCell ref="F77:F81"/>
    <mergeCell ref="G77:G81"/>
    <mergeCell ref="H77:H81"/>
    <mergeCell ref="I77:I81"/>
    <mergeCell ref="J77:J81"/>
    <mergeCell ref="K77:K81"/>
    <mergeCell ref="A86:A87"/>
    <mergeCell ref="B86:B87"/>
    <mergeCell ref="C86:C87"/>
    <mergeCell ref="D86:D87"/>
    <mergeCell ref="E86:E87"/>
    <mergeCell ref="F86:F87"/>
    <mergeCell ref="G86:G87"/>
    <mergeCell ref="H86:H87"/>
    <mergeCell ref="J82:J85"/>
    <mergeCell ref="H82:H85"/>
    <mergeCell ref="I82:I85"/>
    <mergeCell ref="AW86:AW87"/>
    <mergeCell ref="A90:A95"/>
    <mergeCell ref="B90:B95"/>
    <mergeCell ref="C90:C95"/>
    <mergeCell ref="D90:D95"/>
    <mergeCell ref="E90:E95"/>
    <mergeCell ref="F90:F95"/>
    <mergeCell ref="I86:I87"/>
    <mergeCell ref="J86:J87"/>
    <mergeCell ref="K86:K87"/>
    <mergeCell ref="L86:L87"/>
    <mergeCell ref="M86:M87"/>
    <mergeCell ref="N86:N87"/>
    <mergeCell ref="G90:G95"/>
    <mergeCell ref="H90:H95"/>
    <mergeCell ref="I90:I95"/>
    <mergeCell ref="J90:J95"/>
    <mergeCell ref="K90:K95"/>
    <mergeCell ref="L90:L95"/>
    <mergeCell ref="O86:O87"/>
    <mergeCell ref="P86:P87"/>
    <mergeCell ref="Q86:Q87"/>
    <mergeCell ref="M90:M95"/>
    <mergeCell ref="N90:N95"/>
    <mergeCell ref="O90:O95"/>
    <mergeCell ref="P90:P95"/>
    <mergeCell ref="Q90:Q95"/>
    <mergeCell ref="AW90:AW99"/>
    <mergeCell ref="R94:R95"/>
    <mergeCell ref="M96:M99"/>
    <mergeCell ref="N96:N99"/>
    <mergeCell ref="O96:O99"/>
    <mergeCell ref="G96:G99"/>
    <mergeCell ref="H96:H97"/>
    <mergeCell ref="I96:I97"/>
    <mergeCell ref="J96:J99"/>
    <mergeCell ref="K96:K99"/>
    <mergeCell ref="L96:L99"/>
    <mergeCell ref="Y98:Y99"/>
    <mergeCell ref="Z98:Z99"/>
    <mergeCell ref="AA98:AA99"/>
    <mergeCell ref="AJ98:AJ99"/>
    <mergeCell ref="AK98:AK99"/>
    <mergeCell ref="AL98:AL99"/>
    <mergeCell ref="AM98:AM99"/>
    <mergeCell ref="AN98:AN99"/>
    <mergeCell ref="AO98:AO99"/>
    <mergeCell ref="AB98:AB99"/>
    <mergeCell ref="D96:D99"/>
    <mergeCell ref="E96:E99"/>
    <mergeCell ref="F96:F99"/>
    <mergeCell ref="V98:V99"/>
    <mergeCell ref="W98:W99"/>
    <mergeCell ref="X98:X99"/>
    <mergeCell ref="P96:P99"/>
    <mergeCell ref="Q96:Q99"/>
    <mergeCell ref="R98:R99"/>
    <mergeCell ref="S98:S99"/>
    <mergeCell ref="T98:T99"/>
    <mergeCell ref="U98:U99"/>
    <mergeCell ref="A96:A99"/>
    <mergeCell ref="B96:B99"/>
    <mergeCell ref="C96:C99"/>
    <mergeCell ref="AC98:AC99"/>
    <mergeCell ref="AD98:AD99"/>
    <mergeCell ref="AE98:AE99"/>
    <mergeCell ref="AG98:AG99"/>
    <mergeCell ref="AI98:AI99"/>
    <mergeCell ref="AV98:AV99"/>
    <mergeCell ref="AX98:AX99"/>
    <mergeCell ref="AY98:AY99"/>
    <mergeCell ref="AP98:AP99"/>
    <mergeCell ref="AQ98:AQ99"/>
    <mergeCell ref="AR98:AR99"/>
    <mergeCell ref="AS98:AS99"/>
    <mergeCell ref="AT98:AT99"/>
    <mergeCell ref="AU98:AU99"/>
  </mergeCells>
  <hyperlinks>
    <hyperlink ref="AM88" r:id="rId1" xr:uid="{D91C20D8-1142-423B-B3E2-64FEEC6A572F}"/>
    <hyperlink ref="AO88" r:id="rId2" xr:uid="{3F9C78F0-C6F8-481C-8796-840590CB6EB8}"/>
    <hyperlink ref="AQ88" r:id="rId3" xr:uid="{53252233-379F-45B4-8F44-DB8CDAE30837}"/>
  </hyperlinks>
  <printOptions horizontalCentered="1" verticalCentered="1"/>
  <pageMargins left="0.39370078740157483" right="0.39370078740157483" top="0.39370078740157483" bottom="0.39370078740157483" header="0.39370078740157483" footer="0.31496062992125984"/>
  <pageSetup paperSize="5" scale="10" fitToHeight="0" orientation="landscape" r:id="rId4"/>
  <headerFooter>
    <oddHeader>&amp;LPLAN NESTRATÉGICO INSTITUCIONAL_PEI 3T&amp;CPágina &amp;P</oddHeader>
    <oddFooter>&amp;L_x000D_&amp;1#&amp;"Arial Narrow"&amp;10&amp;K000000 Clasificada</oddFooter>
  </headerFooter>
  <colBreaks count="1" manualBreakCount="1">
    <brk id="49" max="150" man="1"/>
  </colBreaks>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743EF-C43C-474C-839D-9031D0F7DE87}">
  <dimension ref="A1:A2"/>
  <sheetViews>
    <sheetView workbookViewId="0">
      <selection activeCell="A22" sqref="A22"/>
    </sheetView>
  </sheetViews>
  <sheetFormatPr baseColWidth="10" defaultRowHeight="14.5" x14ac:dyDescent="0.35"/>
  <cols>
    <col min="1" max="1" width="206.1796875" customWidth="1"/>
  </cols>
  <sheetData>
    <row r="1" spans="1:1" ht="63.65" customHeight="1" x14ac:dyDescent="0.35"/>
    <row r="2" spans="1:1" ht="409.25" customHeight="1" x14ac:dyDescent="0.35">
      <c r="A2" s="301" t="s">
        <v>868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F585-F63B-4D3C-904E-E3CD2C8CA6D8}">
  <dimension ref="A1:A31"/>
  <sheetViews>
    <sheetView workbookViewId="0">
      <selection activeCell="A31" sqref="A31"/>
    </sheetView>
  </sheetViews>
  <sheetFormatPr baseColWidth="10" defaultRowHeight="14.5" x14ac:dyDescent="0.35"/>
  <cols>
    <col min="1" max="1" width="255.6328125" customWidth="1"/>
  </cols>
  <sheetData>
    <row r="1" spans="1:1" x14ac:dyDescent="0.35">
      <c r="A1" s="435"/>
    </row>
    <row r="2" spans="1:1" x14ac:dyDescent="0.35">
      <c r="A2" s="435"/>
    </row>
    <row r="3" spans="1:1" ht="35.4" customHeight="1" x14ac:dyDescent="0.35">
      <c r="A3" s="435"/>
    </row>
    <row r="4" spans="1:1" x14ac:dyDescent="0.35">
      <c r="A4" s="302">
        <v>2023</v>
      </c>
    </row>
    <row r="5" spans="1:1" x14ac:dyDescent="0.35">
      <c r="A5" s="303" t="s">
        <v>869</v>
      </c>
    </row>
    <row r="6" spans="1:1" ht="373.75" customHeight="1" x14ac:dyDescent="0.35">
      <c r="A6" s="304" t="s">
        <v>870</v>
      </c>
    </row>
    <row r="7" spans="1:1" x14ac:dyDescent="0.35">
      <c r="A7" s="303"/>
    </row>
    <row r="8" spans="1:1" x14ac:dyDescent="0.35">
      <c r="A8" s="303" t="s">
        <v>871</v>
      </c>
    </row>
    <row r="9" spans="1:1" ht="362.5" x14ac:dyDescent="0.35">
      <c r="A9" s="304" t="s">
        <v>872</v>
      </c>
    </row>
    <row r="10" spans="1:1" x14ac:dyDescent="0.35">
      <c r="A10" s="303"/>
    </row>
    <row r="11" spans="1:1" x14ac:dyDescent="0.35">
      <c r="A11" s="303" t="s">
        <v>873</v>
      </c>
    </row>
    <row r="12" spans="1:1" ht="116.4" customHeight="1" x14ac:dyDescent="0.35">
      <c r="A12" s="304" t="s">
        <v>874</v>
      </c>
    </row>
    <row r="13" spans="1:1" x14ac:dyDescent="0.35">
      <c r="A13" s="303"/>
    </row>
    <row r="14" spans="1:1" x14ac:dyDescent="0.35">
      <c r="A14" s="303"/>
    </row>
    <row r="15" spans="1:1" x14ac:dyDescent="0.35">
      <c r="A15" s="305" t="s">
        <v>869</v>
      </c>
    </row>
    <row r="16" spans="1:1" x14ac:dyDescent="0.35">
      <c r="A16" s="303"/>
    </row>
    <row r="17" spans="1:1" x14ac:dyDescent="0.35">
      <c r="A17" s="302">
        <v>2024</v>
      </c>
    </row>
    <row r="18" spans="1:1" x14ac:dyDescent="0.35">
      <c r="A18" s="302" t="s">
        <v>869</v>
      </c>
    </row>
    <row r="19" spans="1:1" ht="250.25" customHeight="1" x14ac:dyDescent="0.35">
      <c r="A19" s="304" t="s">
        <v>875</v>
      </c>
    </row>
    <row r="20" spans="1:1" x14ac:dyDescent="0.35">
      <c r="A20" s="306" t="s">
        <v>871</v>
      </c>
    </row>
    <row r="21" spans="1:1" ht="409.5" x14ac:dyDescent="0.35">
      <c r="A21" s="304" t="s">
        <v>876</v>
      </c>
    </row>
    <row r="22" spans="1:1" ht="409.5" x14ac:dyDescent="0.35">
      <c r="A22" s="304" t="s">
        <v>877</v>
      </c>
    </row>
    <row r="23" spans="1:1" x14ac:dyDescent="0.35">
      <c r="A23" s="303" t="s">
        <v>878</v>
      </c>
    </row>
    <row r="24" spans="1:1" ht="232" x14ac:dyDescent="0.35">
      <c r="A24" s="304" t="s">
        <v>879</v>
      </c>
    </row>
    <row r="25" spans="1:1" x14ac:dyDescent="0.35">
      <c r="A25" s="307" t="s">
        <v>880</v>
      </c>
    </row>
    <row r="26" spans="1:1" ht="174" x14ac:dyDescent="0.35">
      <c r="A26" s="308" t="s">
        <v>881</v>
      </c>
    </row>
    <row r="27" spans="1:1" x14ac:dyDescent="0.35">
      <c r="A27" s="309" t="s">
        <v>882</v>
      </c>
    </row>
    <row r="28" spans="1:1" ht="217.5" x14ac:dyDescent="0.35">
      <c r="A28" s="310" t="s">
        <v>883</v>
      </c>
    </row>
    <row r="29" spans="1:1" x14ac:dyDescent="0.35">
      <c r="A29" s="311" t="s">
        <v>884</v>
      </c>
    </row>
    <row r="30" spans="1:1" ht="333.5" x14ac:dyDescent="0.35">
      <c r="A30" s="312" t="s">
        <v>885</v>
      </c>
    </row>
    <row r="31" spans="1:1" ht="409.25" customHeight="1" x14ac:dyDescent="0.35">
      <c r="A31" s="313" t="s">
        <v>886</v>
      </c>
    </row>
  </sheetData>
  <mergeCells count="1">
    <mergeCell ref="A1: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SEGUIMIENTO 3T PEI</vt:lpstr>
      <vt:lpstr>conv</vt:lpstr>
      <vt:lpstr>hist modif</vt:lpstr>
      <vt:lpstr>'SEGUIMIENTO 3T PEI'!Área_de_impresión</vt:lpstr>
      <vt:lpstr>'SEGUIMIENTO 3T PEI'!Títulos_a_imprimir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Carlos Andres Garzon Ramirez</cp:lastModifiedBy>
  <dcterms:created xsi:type="dcterms:W3CDTF">2025-10-28T16:42:48Z</dcterms:created>
  <dcterms:modified xsi:type="dcterms:W3CDTF">2025-10-31T19:43:47Z</dcterms:modified>
</cp:coreProperties>
</file>