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F:\001. MINTIC 2025\PES PEI\PUBLICACIONES\PUBLICACIONES 3T\"/>
    </mc:Choice>
  </mc:AlternateContent>
  <xr:revisionPtr revIDLastSave="0" documentId="8_{13E7D8C8-E918-47E1-A293-7E54BC417190}" xr6:coauthVersionLast="47" xr6:coauthVersionMax="47" xr10:uidLastSave="{00000000-0000-0000-0000-000000000000}"/>
  <bookViews>
    <workbookView xWindow="-108" yWindow="-108" windowWidth="23256" windowHeight="12456" xr2:uid="{F6DD7E43-F354-4E97-B9BC-6D49B1CC9C9D}"/>
  </bookViews>
  <sheets>
    <sheet name="SEGUIMIENTO 3T PES" sheetId="1" r:id="rId1"/>
    <sheet name="conv" sheetId="2" r:id="rId2"/>
    <sheet name="hist modif " sheetId="3" r:id="rId3"/>
  </sheets>
  <externalReferences>
    <externalReference r:id="rId4"/>
    <externalReference r:id="rId5"/>
    <externalReference r:id="rId6"/>
  </externalReferences>
  <definedNames>
    <definedName name="_xlnm._FilterDatabase" localSheetId="0" hidden="1">'SEGUIMIENTO 3T PES'!$A$8:$BB$8</definedName>
    <definedName name="AF" localSheetId="0">#REF!</definedName>
    <definedName name="AF">#REF!</definedName>
    <definedName name="AFFFMM" localSheetId="0">#REF!</definedName>
    <definedName name="AFFFMM">#REF!</definedName>
    <definedName name="AFOCHO" localSheetId="0">#REF!</definedName>
    <definedName name="AFOCHO">#REF!</definedName>
    <definedName name="AFPONAL" localSheetId="0">#REF!</definedName>
    <definedName name="AFPONAL">#REF!</definedName>
    <definedName name="AI" localSheetId="0">#REF!</definedName>
    <definedName name="AI">#REF!</definedName>
    <definedName name="AMFFMM" localSheetId="0">#REF!</definedName>
    <definedName name="AMFFMM">#REF!</definedName>
    <definedName name="AMOCHO" localSheetId="0">#REF!</definedName>
    <definedName name="AMOCHO">#REF!</definedName>
    <definedName name="AMPONAL" localSheetId="0">#REF!</definedName>
    <definedName name="AMPONAL">#REF!</definedName>
    <definedName name="AMYC" localSheetId="0">#REF!</definedName>
    <definedName name="AMYC">#REF!</definedName>
    <definedName name="AMYM" localSheetId="0">#REF!</definedName>
    <definedName name="AMYM">#REF!</definedName>
    <definedName name="AP" localSheetId="0">#REF!</definedName>
    <definedName name="AP">#REF!</definedName>
    <definedName name="_xlnm.Print_Area" localSheetId="0">'SEGUIMIENTO 3T PES'!$A$1:$BB$96</definedName>
    <definedName name="areas_f">[1]enunciados!$A$4:$A$9</definedName>
    <definedName name="AS" localSheetId="0">#REF!</definedName>
    <definedName name="AS">#REF!</definedName>
    <definedName name="B" localSheetId="0">#REF!</definedName>
    <definedName name="B">#REF!</definedName>
    <definedName name="CGI" localSheetId="0">#REF!</definedName>
    <definedName name="CGI">#REF!</definedName>
    <definedName name="CGMYC" localSheetId="0">#REF!</definedName>
    <definedName name="CGMYC">#REF!</definedName>
    <definedName name="CGMYM" localSheetId="0">#REF!</definedName>
    <definedName name="CGMYM">#REF!</definedName>
    <definedName name="CGS" localSheetId="0">#REF!</definedName>
    <definedName name="CGS">#REF!</definedName>
    <definedName name="EF" localSheetId="0">#REF!</definedName>
    <definedName name="EF">#REF!</definedName>
    <definedName name="EI" localSheetId="0">#REF!</definedName>
    <definedName name="EI">#REF!</definedName>
    <definedName name="EMYC" localSheetId="0">#REF!</definedName>
    <definedName name="EMYC">#REF!</definedName>
    <definedName name="EMYM" localSheetId="0">#REF!</definedName>
    <definedName name="EMYM">#REF!</definedName>
    <definedName name="EP" localSheetId="0">#REF!</definedName>
    <definedName name="EP">#REF!</definedName>
    <definedName name="ES" localSheetId="0">#REF!</definedName>
    <definedName name="ES">#REF!</definedName>
    <definedName name="FF" localSheetId="0">#REF!</definedName>
    <definedName name="FF">#REF!</definedName>
    <definedName name="FFMMAF" localSheetId="0">#REF!</definedName>
    <definedName name="FFMMAF">#REF!</definedName>
    <definedName name="FFMMAM" localSheetId="0">#REF!</definedName>
    <definedName name="FFMMAM">#REF!</definedName>
    <definedName name="FI" localSheetId="0">#REF!</definedName>
    <definedName name="FI">#REF!</definedName>
    <definedName name="FMYC" localSheetId="0">#REF!</definedName>
    <definedName name="FMYC">#REF!</definedName>
    <definedName name="FMYM" localSheetId="0">#REF!</definedName>
    <definedName name="FMYM">#REF!</definedName>
    <definedName name="FP" localSheetId="0">#REF!</definedName>
    <definedName name="FP">#REF!</definedName>
    <definedName name="FS" localSheetId="0">#REF!</definedName>
    <definedName name="FS">#REF!</definedName>
    <definedName name="GCH" localSheetId="0">#REF!</definedName>
    <definedName name="GCH">#REF!</definedName>
    <definedName name="GD" localSheetId="0">#REF!</definedName>
    <definedName name="GD">#REF!</definedName>
    <definedName name="i" localSheetId="0">#REF!</definedName>
    <definedName name="i">#REF!</definedName>
    <definedName name="in_001" localSheetId="0">#REF!</definedName>
    <definedName name="in_001">#REF!</definedName>
    <definedName name="ini_10" localSheetId="0">#REF!</definedName>
    <definedName name="ini_10">#REF!</definedName>
    <definedName name="ini_11" localSheetId="0">#REF!</definedName>
    <definedName name="ini_11">#REF!</definedName>
    <definedName name="ini_12" localSheetId="0">#REF!</definedName>
    <definedName name="ini_12">#REF!</definedName>
    <definedName name="ini_13" localSheetId="0">#REF!</definedName>
    <definedName name="ini_13">#REF!</definedName>
    <definedName name="ini_14" localSheetId="0">#REF!</definedName>
    <definedName name="ini_14">#REF!</definedName>
    <definedName name="ini_15" localSheetId="0">#REF!</definedName>
    <definedName name="ini_15">#REF!</definedName>
    <definedName name="ini_16" localSheetId="0">#REF!</definedName>
    <definedName name="ini_16">#REF!</definedName>
    <definedName name="ini_17" localSheetId="0">#REF!</definedName>
    <definedName name="ini_17">#REF!</definedName>
    <definedName name="ini_18" localSheetId="0">#REF!</definedName>
    <definedName name="ini_18">#REF!</definedName>
    <definedName name="ini_19" localSheetId="0">#REF!</definedName>
    <definedName name="ini_19">#REF!</definedName>
    <definedName name="ini_2" localSheetId="0">#REF!</definedName>
    <definedName name="ini_2">#REF!</definedName>
    <definedName name="ini_20" localSheetId="0">#REF!</definedName>
    <definedName name="ini_20">#REF!</definedName>
    <definedName name="ini_21" localSheetId="0">#REF!</definedName>
    <definedName name="ini_21">#REF!</definedName>
    <definedName name="ini_22" localSheetId="0">#REF!</definedName>
    <definedName name="ini_22">#REF!</definedName>
    <definedName name="ini_23" localSheetId="0">#REF!</definedName>
    <definedName name="ini_23">#REF!</definedName>
    <definedName name="ini_24" localSheetId="0">#REF!</definedName>
    <definedName name="ini_24">#REF!</definedName>
    <definedName name="ini_25" localSheetId="0">#REF!</definedName>
    <definedName name="ini_25">#REF!</definedName>
    <definedName name="ini_26" localSheetId="0">#REF!</definedName>
    <definedName name="ini_26">#REF!</definedName>
    <definedName name="ini_27" localSheetId="0">#REF!</definedName>
    <definedName name="ini_27">#REF!</definedName>
    <definedName name="ini_28" localSheetId="0">#REF!</definedName>
    <definedName name="ini_28">#REF!</definedName>
    <definedName name="ini_29" localSheetId="0">#REF!</definedName>
    <definedName name="ini_29">#REF!</definedName>
    <definedName name="ini_3" localSheetId="0">#REF!</definedName>
    <definedName name="ini_3">#REF!</definedName>
    <definedName name="ini_30" localSheetId="0">#REF!</definedName>
    <definedName name="ini_30">#REF!</definedName>
    <definedName name="ini_31" localSheetId="0">#REF!</definedName>
    <definedName name="ini_31">#REF!</definedName>
    <definedName name="ini_32" localSheetId="0">#REF!</definedName>
    <definedName name="ini_32">#REF!</definedName>
    <definedName name="ini_33" localSheetId="0">#REF!</definedName>
    <definedName name="ini_33">#REF!</definedName>
    <definedName name="ini_34" localSheetId="0">#REF!</definedName>
    <definedName name="ini_34">#REF!</definedName>
    <definedName name="ini_35" localSheetId="0">#REF!</definedName>
    <definedName name="ini_35">#REF!</definedName>
    <definedName name="ini_36" localSheetId="0">#REF!</definedName>
    <definedName name="ini_36">#REF!</definedName>
    <definedName name="ini_37" localSheetId="0">#REF!</definedName>
    <definedName name="ini_37">#REF!</definedName>
    <definedName name="ini_38" localSheetId="0">#REF!</definedName>
    <definedName name="ini_38">#REF!</definedName>
    <definedName name="ini_39" localSheetId="0">#REF!</definedName>
    <definedName name="ini_39">#REF!</definedName>
    <definedName name="ini_4" localSheetId="0">#REF!</definedName>
    <definedName name="ini_4">#REF!</definedName>
    <definedName name="ini_40" localSheetId="0">#REF!</definedName>
    <definedName name="ini_40">#REF!</definedName>
    <definedName name="ini_41" localSheetId="0">#REF!</definedName>
    <definedName name="ini_41">#REF!</definedName>
    <definedName name="ini_42" localSheetId="0">#REF!</definedName>
    <definedName name="ini_42">#REF!</definedName>
    <definedName name="ini_43" localSheetId="0">#REF!</definedName>
    <definedName name="ini_43">#REF!</definedName>
    <definedName name="ini_44" localSheetId="0">#REF!</definedName>
    <definedName name="ini_44">#REF!</definedName>
    <definedName name="ini_45" localSheetId="0">#REF!</definedName>
    <definedName name="ini_45">#REF!</definedName>
    <definedName name="ini_46" localSheetId="0">#REF!</definedName>
    <definedName name="ini_46">#REF!</definedName>
    <definedName name="ini_47" localSheetId="0">#REF!</definedName>
    <definedName name="ini_47">#REF!</definedName>
    <definedName name="ini_48" localSheetId="0">#REF!</definedName>
    <definedName name="ini_48">#REF!</definedName>
    <definedName name="ini_49" localSheetId="0">#REF!</definedName>
    <definedName name="ini_49">#REF!</definedName>
    <definedName name="ini_5" localSheetId="0">#REF!</definedName>
    <definedName name="ini_5">#REF!</definedName>
    <definedName name="ini_50" localSheetId="0">#REF!</definedName>
    <definedName name="ini_50">#REF!</definedName>
    <definedName name="ini_51" localSheetId="0">#REF!</definedName>
    <definedName name="ini_51">#REF!</definedName>
    <definedName name="ini_52" localSheetId="0">#REF!</definedName>
    <definedName name="ini_52">#REF!</definedName>
    <definedName name="ini_53" localSheetId="0">#REF!</definedName>
    <definedName name="ini_53">#REF!</definedName>
    <definedName name="ini_54" localSheetId="0">#REF!</definedName>
    <definedName name="ini_54">#REF!</definedName>
    <definedName name="ini_55" localSheetId="0">#REF!</definedName>
    <definedName name="ini_55">#REF!</definedName>
    <definedName name="ini_56" localSheetId="0">#REF!</definedName>
    <definedName name="ini_56">#REF!</definedName>
    <definedName name="ini_57" localSheetId="0">#REF!</definedName>
    <definedName name="ini_57">#REF!</definedName>
    <definedName name="ini_58" localSheetId="0">#REF!</definedName>
    <definedName name="ini_58">#REF!</definedName>
    <definedName name="ini_59" localSheetId="0">#REF!</definedName>
    <definedName name="ini_59">#REF!</definedName>
    <definedName name="ini_6" localSheetId="0">#REF!</definedName>
    <definedName name="ini_6">#REF!</definedName>
    <definedName name="ini_60" localSheetId="0">#REF!</definedName>
    <definedName name="ini_60">#REF!</definedName>
    <definedName name="ini_61" localSheetId="0">#REF!</definedName>
    <definedName name="ini_61">#REF!</definedName>
    <definedName name="ini_62" localSheetId="0">#REF!</definedName>
    <definedName name="ini_62">#REF!</definedName>
    <definedName name="ini_63" localSheetId="0">#REF!</definedName>
    <definedName name="ini_63">#REF!</definedName>
    <definedName name="ini_64" localSheetId="0">#REF!</definedName>
    <definedName name="ini_64">#REF!</definedName>
    <definedName name="ini_65" localSheetId="0">#REF!</definedName>
    <definedName name="ini_65">#REF!</definedName>
    <definedName name="ini_66" localSheetId="0">#REF!</definedName>
    <definedName name="ini_66">#REF!</definedName>
    <definedName name="ini_67" localSheetId="0">#REF!</definedName>
    <definedName name="ini_67">#REF!</definedName>
    <definedName name="ini_68" localSheetId="0">#REF!</definedName>
    <definedName name="ini_68">#REF!</definedName>
    <definedName name="ini_69" localSheetId="0">#REF!</definedName>
    <definedName name="ini_69">#REF!</definedName>
    <definedName name="ini_7" localSheetId="0">#REF!</definedName>
    <definedName name="ini_7">#REF!</definedName>
    <definedName name="ini_70" localSheetId="0">#REF!</definedName>
    <definedName name="ini_70">#REF!</definedName>
    <definedName name="ini_71" localSheetId="0">#REF!</definedName>
    <definedName name="ini_71">#REF!</definedName>
    <definedName name="ini_72" localSheetId="0">#REF!</definedName>
    <definedName name="ini_72">#REF!</definedName>
    <definedName name="ini_73" localSheetId="0">#REF!</definedName>
    <definedName name="ini_73">#REF!</definedName>
    <definedName name="ini_74" localSheetId="0">#REF!</definedName>
    <definedName name="ini_74">#REF!</definedName>
    <definedName name="ini_75" localSheetId="0">#REF!</definedName>
    <definedName name="ini_75">#REF!</definedName>
    <definedName name="ini_76" localSheetId="0">#REF!</definedName>
    <definedName name="ini_76">#REF!</definedName>
    <definedName name="ini_77" localSheetId="0">#REF!</definedName>
    <definedName name="ini_77">#REF!</definedName>
    <definedName name="ini_78" localSheetId="0">#REF!</definedName>
    <definedName name="ini_78">#REF!</definedName>
    <definedName name="ini_79" localSheetId="0">#REF!</definedName>
    <definedName name="ini_79">#REF!</definedName>
    <definedName name="ini_8" localSheetId="0">#REF!</definedName>
    <definedName name="ini_8">#REF!</definedName>
    <definedName name="ini_80" localSheetId="0">#REF!</definedName>
    <definedName name="ini_80">#REF!</definedName>
    <definedName name="ini_81" localSheetId="0">#REF!</definedName>
    <definedName name="ini_81">#REF!</definedName>
    <definedName name="ini_82" localSheetId="0">#REF!</definedName>
    <definedName name="ini_82">#REF!</definedName>
    <definedName name="ini_83" localSheetId="0">#REF!</definedName>
    <definedName name="ini_83">#REF!</definedName>
    <definedName name="ini_84" localSheetId="0">#REF!</definedName>
    <definedName name="ini_84">#REF!</definedName>
    <definedName name="ini_85" localSheetId="0">#REF!</definedName>
    <definedName name="ini_85">#REF!</definedName>
    <definedName name="ini_86" localSheetId="0">#REF!</definedName>
    <definedName name="ini_86">#REF!</definedName>
    <definedName name="ini_87" localSheetId="0">#REF!</definedName>
    <definedName name="ini_87">#REF!</definedName>
    <definedName name="ini_88" localSheetId="0">#REF!</definedName>
    <definedName name="ini_88">#REF!</definedName>
    <definedName name="ini_89" localSheetId="0">#REF!</definedName>
    <definedName name="ini_89">#REF!</definedName>
    <definedName name="ini_9" localSheetId="0">#REF!</definedName>
    <definedName name="ini_9">#REF!</definedName>
    <definedName name="ini_90" localSheetId="0">#REF!</definedName>
    <definedName name="ini_90">#REF!</definedName>
    <definedName name="ini_91" localSheetId="0">#REF!</definedName>
    <definedName name="ini_91">#REF!</definedName>
    <definedName name="ini_92" localSheetId="0">#REF!</definedName>
    <definedName name="ini_92">#REF!</definedName>
    <definedName name="ini_93" localSheetId="0">#REF!</definedName>
    <definedName name="ini_93">#REF!</definedName>
    <definedName name="inter" localSheetId="0">#REF!</definedName>
    <definedName name="inter">#REF!</definedName>
    <definedName name="J" localSheetId="0">#REF!</definedName>
    <definedName name="J">#REF!</definedName>
    <definedName name="L" localSheetId="0">#REF!</definedName>
    <definedName name="L">#REF!</definedName>
    <definedName name="MATRIZ" localSheetId="0">#REF!</definedName>
    <definedName name="MATRIZ">#REF!</definedName>
    <definedName name="MetasOb1" localSheetId="0">#REF!</definedName>
    <definedName name="MetasOb1">#REF!</definedName>
    <definedName name="MetasOb2" localSheetId="0">#REF!</definedName>
    <definedName name="MetasOb2">#REF!</definedName>
    <definedName name="MetasOb3" localSheetId="0">#REF!</definedName>
    <definedName name="MetasOb3">#REF!</definedName>
    <definedName name="MetasOb4" localSheetId="0">#REF!</definedName>
    <definedName name="MetasOb4">#REF!</definedName>
    <definedName name="MetasOb5" localSheetId="0">#REF!</definedName>
    <definedName name="MetasOb5">#REF!</definedName>
    <definedName name="MetasOb6" localSheetId="0">#REF!</definedName>
    <definedName name="MetasOb6">#REF!</definedName>
    <definedName name="MetasOb7" localSheetId="0">#REF!</definedName>
    <definedName name="MetasOb7">#REF!</definedName>
    <definedName name="MetasOb8" localSheetId="0">#REF!</definedName>
    <definedName name="MetasOb8">#REF!</definedName>
    <definedName name="MetasOb9" localSheetId="0">#REF!</definedName>
    <definedName name="MetasOb9">#REF!</definedName>
    <definedName name="MSC" localSheetId="0">#REF!</definedName>
    <definedName name="MSC">#REF!</definedName>
    <definedName name="Objetivos" localSheetId="0">#REF!</definedName>
    <definedName name="Objetivos">#REF!</definedName>
    <definedName name="oficina" localSheetId="0">#REF!</definedName>
    <definedName name="oficina">#REF!</definedName>
    <definedName name="PC" localSheetId="0">#REF!</definedName>
    <definedName name="PC">#REF!</definedName>
    <definedName name="PI" localSheetId="0">#REF!</definedName>
    <definedName name="PI">#REF!</definedName>
    <definedName name="PIC" localSheetId="0">#REF!</definedName>
    <definedName name="PIC">#REF!</definedName>
    <definedName name="PMYC" localSheetId="0">#REF!</definedName>
    <definedName name="PMYC">#REF!</definedName>
    <definedName name="PONAL" localSheetId="0">#REF!</definedName>
    <definedName name="PONAL">#REF!</definedName>
    <definedName name="PONALAF" localSheetId="0">#REF!</definedName>
    <definedName name="PONALAF">#REF!</definedName>
    <definedName name="PONALAF2" localSheetId="0">#REF!</definedName>
    <definedName name="PONALAF2">#REF!</definedName>
    <definedName name="PONALAM" localSheetId="0">#REF!</definedName>
    <definedName name="PONALAM">#REF!</definedName>
    <definedName name="PP" localSheetId="0">#REF!</definedName>
    <definedName name="PP">#REF!</definedName>
    <definedName name="prensa" localSheetId="0">#REF!</definedName>
    <definedName name="prensa">#REF!</definedName>
    <definedName name="PS" localSheetId="0">#REF!</definedName>
    <definedName name="PS">#REF!</definedName>
    <definedName name="qwer" localSheetId="0">#REF!</definedName>
    <definedName name="qwer">#REF!</definedName>
    <definedName name="S" localSheetId="0">#REF!</definedName>
    <definedName name="S">#REF!</definedName>
    <definedName name="SO" localSheetId="0">#REF!</definedName>
    <definedName name="SO">#REF!</definedName>
    <definedName name="TICs" localSheetId="0">#REF!</definedName>
    <definedName name="TICs">#REF!</definedName>
    <definedName name="tipos">[2]Hoja1!$D$7:$D$9</definedName>
    <definedName name="_xlnm.Print_Titles" localSheetId="0">'SEGUIMIENTO 3T PES'!$1:$8</definedName>
    <definedName name="v.total">#N/A</definedName>
    <definedName name="xxxxxxx" localSheetId="0">#REF!</definedName>
    <definedName name="xx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44" i="1" l="1"/>
  <c r="AI44" i="1"/>
  <c r="AB75" i="1"/>
  <c r="AU93" i="1"/>
  <c r="AI93" i="1"/>
  <c r="AV93" i="1" s="1"/>
  <c r="V93" i="1"/>
  <c r="AU92" i="1"/>
  <c r="AI92" i="1"/>
  <c r="AV92" i="1" s="1"/>
  <c r="V92" i="1"/>
  <c r="AU91" i="1"/>
  <c r="AI91" i="1"/>
  <c r="AV91" i="1" s="1"/>
  <c r="AU90" i="1"/>
  <c r="AI90" i="1"/>
  <c r="AV90" i="1" s="1"/>
  <c r="AU89" i="1"/>
  <c r="AI89" i="1"/>
  <c r="AV89" i="1" s="1"/>
  <c r="AU88" i="1"/>
  <c r="AI88" i="1"/>
  <c r="AV88" i="1" s="1"/>
  <c r="P88" i="1"/>
  <c r="AU87" i="1"/>
  <c r="AI87" i="1"/>
  <c r="AV87" i="1" s="1"/>
  <c r="V87" i="1"/>
  <c r="AI86" i="1"/>
  <c r="AV86" i="1" s="1"/>
  <c r="V86" i="1"/>
  <c r="AV85" i="1"/>
  <c r="AU85" i="1"/>
  <c r="AI85" i="1"/>
  <c r="V85" i="1"/>
  <c r="AU84" i="1"/>
  <c r="AI84" i="1"/>
  <c r="AV84" i="1" s="1"/>
  <c r="AV83" i="1"/>
  <c r="AU83" i="1"/>
  <c r="AI83" i="1"/>
  <c r="V83" i="1"/>
  <c r="AV82" i="1"/>
  <c r="AU82" i="1"/>
  <c r="V82" i="1"/>
  <c r="AU81" i="1"/>
  <c r="AI81" i="1"/>
  <c r="AV81" i="1" s="1"/>
  <c r="V81" i="1"/>
  <c r="AU80" i="1"/>
  <c r="AI80" i="1"/>
  <c r="AV80" i="1" s="1"/>
  <c r="V80" i="1"/>
  <c r="AI79" i="1"/>
  <c r="AV79" i="1" s="1"/>
  <c r="AU78" i="1"/>
  <c r="AI78" i="1"/>
  <c r="AV78" i="1" s="1"/>
  <c r="V78" i="1"/>
  <c r="V77" i="1"/>
  <c r="AU76" i="1"/>
  <c r="AI76" i="1"/>
  <c r="AV76" i="1" s="1"/>
  <c r="V76" i="1"/>
  <c r="AU75" i="1"/>
  <c r="AI75" i="1"/>
  <c r="AV75" i="1" s="1"/>
  <c r="AU74" i="1"/>
  <c r="AI74" i="1"/>
  <c r="AV74" i="1" s="1"/>
  <c r="AU73" i="1"/>
  <c r="AI73" i="1"/>
  <c r="AV73" i="1" s="1"/>
  <c r="AU72" i="1"/>
  <c r="AI72" i="1"/>
  <c r="AV72" i="1" s="1"/>
  <c r="P72" i="1"/>
  <c r="J72" i="1"/>
  <c r="AU71" i="1"/>
  <c r="AI71" i="1"/>
  <c r="AV71" i="1" s="1"/>
  <c r="P71" i="1"/>
  <c r="AU70" i="1"/>
  <c r="AI70" i="1"/>
  <c r="AV70" i="1" s="1"/>
  <c r="P70" i="1"/>
  <c r="K70" i="1"/>
  <c r="J70" i="1"/>
  <c r="AU69" i="1"/>
  <c r="AI69" i="1"/>
  <c r="AV69" i="1" s="1"/>
  <c r="AU68" i="1"/>
  <c r="AI68" i="1"/>
  <c r="AV68" i="1" s="1"/>
  <c r="V68" i="1"/>
  <c r="AU67" i="1"/>
  <c r="AI67" i="1"/>
  <c r="AV67" i="1" s="1"/>
  <c r="AU66" i="1"/>
  <c r="AI66" i="1"/>
  <c r="AV66" i="1" s="1"/>
  <c r="P66" i="1"/>
  <c r="AU65" i="1"/>
  <c r="AI65" i="1"/>
  <c r="AV65" i="1" s="1"/>
  <c r="AU64" i="1"/>
  <c r="AI64" i="1"/>
  <c r="AV64" i="1" s="1"/>
  <c r="V64" i="1"/>
  <c r="P64" i="1"/>
  <c r="AU63" i="1"/>
  <c r="AU62" i="1"/>
  <c r="AI62" i="1"/>
  <c r="AV62" i="1" s="1"/>
  <c r="V62" i="1"/>
  <c r="P62" i="1"/>
  <c r="AU61" i="1"/>
  <c r="AI61" i="1"/>
  <c r="AV61" i="1" s="1"/>
  <c r="V61" i="1"/>
  <c r="AU60" i="1"/>
  <c r="AI60" i="1"/>
  <c r="AV60" i="1" s="1"/>
  <c r="AU59" i="1"/>
  <c r="AI59" i="1"/>
  <c r="AV59" i="1" s="1"/>
  <c r="AU58" i="1"/>
  <c r="AI58" i="1"/>
  <c r="AV58" i="1" s="1"/>
  <c r="V58" i="1"/>
  <c r="AU57" i="1"/>
  <c r="AI57" i="1"/>
  <c r="AV57" i="1" s="1"/>
  <c r="P57" i="1"/>
  <c r="AV55" i="1"/>
  <c r="AU55" i="1"/>
  <c r="AI55" i="1"/>
  <c r="V55" i="1"/>
  <c r="AU54" i="1"/>
  <c r="AI54" i="1"/>
  <c r="AV54" i="1" s="1"/>
  <c r="AV53" i="1"/>
  <c r="AU53" i="1"/>
  <c r="AI53" i="1"/>
  <c r="V53" i="1"/>
  <c r="AU52" i="1"/>
  <c r="AI52" i="1"/>
  <c r="AV52" i="1" s="1"/>
  <c r="AU51" i="1"/>
  <c r="AI51" i="1"/>
  <c r="AV51" i="1" s="1"/>
  <c r="AU50" i="1"/>
  <c r="AI50" i="1"/>
  <c r="AV50" i="1" s="1"/>
  <c r="V50" i="1"/>
  <c r="P50" i="1"/>
  <c r="K50" i="1"/>
  <c r="J50" i="1"/>
  <c r="AU49" i="1"/>
  <c r="AI49" i="1"/>
  <c r="AV49" i="1" s="1"/>
  <c r="AG49" i="1"/>
  <c r="AU48" i="1"/>
  <c r="AI48" i="1"/>
  <c r="AV48" i="1" s="1"/>
  <c r="V48" i="1"/>
  <c r="AU47" i="1"/>
  <c r="AI47" i="1"/>
  <c r="AV47" i="1" s="1"/>
  <c r="V47" i="1"/>
  <c r="AI46" i="1"/>
  <c r="AV46" i="1" s="1"/>
  <c r="AA46" i="1"/>
  <c r="Y46" i="1"/>
  <c r="AI45" i="1"/>
  <c r="AV45" i="1" s="1"/>
  <c r="AA45" i="1"/>
  <c r="Y45" i="1"/>
  <c r="AU44" i="1"/>
  <c r="AU43" i="1"/>
  <c r="AI43" i="1"/>
  <c r="AV43" i="1" s="1"/>
  <c r="P43" i="1"/>
  <c r="AU42" i="1"/>
  <c r="AI42" i="1"/>
  <c r="AV42" i="1" s="1"/>
  <c r="AU41" i="1"/>
  <c r="AI41" i="1"/>
  <c r="AV41" i="1" s="1"/>
  <c r="AU40" i="1"/>
  <c r="AI40" i="1"/>
  <c r="AV40" i="1" s="1"/>
  <c r="AU39" i="1"/>
  <c r="AI39" i="1"/>
  <c r="AV39" i="1" s="1"/>
  <c r="AU38" i="1"/>
  <c r="AI38" i="1"/>
  <c r="AV38" i="1" s="1"/>
  <c r="AU37" i="1"/>
  <c r="AI37" i="1"/>
  <c r="AV37" i="1" s="1"/>
  <c r="AU36" i="1"/>
  <c r="AI36" i="1"/>
  <c r="AV36" i="1" s="1"/>
  <c r="AU35" i="1"/>
  <c r="AI35" i="1"/>
  <c r="AV35" i="1" s="1"/>
  <c r="AU34" i="1"/>
  <c r="AI34" i="1"/>
  <c r="AV34" i="1" s="1"/>
  <c r="AU33" i="1"/>
  <c r="AI33" i="1"/>
  <c r="AV33" i="1" s="1"/>
  <c r="AU32" i="1"/>
  <c r="AI32" i="1"/>
  <c r="AV32" i="1" s="1"/>
  <c r="AU31" i="1"/>
  <c r="AI31" i="1"/>
  <c r="AV31" i="1" s="1"/>
  <c r="V31" i="1"/>
  <c r="AU30" i="1"/>
  <c r="AI30" i="1"/>
  <c r="AV30" i="1" s="1"/>
  <c r="AU29" i="1"/>
  <c r="AI29" i="1"/>
  <c r="AV29" i="1" s="1"/>
  <c r="AU28" i="1"/>
  <c r="AI28" i="1"/>
  <c r="AV28" i="1" s="1"/>
  <c r="AU27" i="1"/>
  <c r="AI27" i="1"/>
  <c r="AV27" i="1" s="1"/>
  <c r="V27" i="1"/>
  <c r="AU26" i="1"/>
  <c r="AI26" i="1"/>
  <c r="AV26" i="1" s="1"/>
  <c r="AU25" i="1"/>
  <c r="AI25" i="1"/>
  <c r="AV25" i="1" s="1"/>
  <c r="V25" i="1"/>
  <c r="AV24" i="1"/>
  <c r="AU24" i="1"/>
  <c r="AI24" i="1"/>
  <c r="AV23" i="1"/>
  <c r="AU23" i="1"/>
  <c r="AI23" i="1"/>
  <c r="AV22" i="1"/>
  <c r="AU22" i="1"/>
  <c r="AI22" i="1"/>
  <c r="V22" i="1"/>
  <c r="AU21" i="1"/>
  <c r="AI21" i="1"/>
  <c r="AV21" i="1" s="1"/>
  <c r="V21" i="1"/>
  <c r="AV20" i="1"/>
  <c r="AU20" i="1"/>
  <c r="AI20" i="1"/>
  <c r="V20" i="1"/>
  <c r="AU19" i="1"/>
  <c r="AI19" i="1"/>
  <c r="AV19" i="1" s="1"/>
  <c r="P19" i="1"/>
  <c r="AU17" i="1"/>
  <c r="AG17" i="1"/>
  <c r="AI17" i="1" s="1"/>
  <c r="AV17" i="1" s="1"/>
  <c r="AU16" i="1"/>
  <c r="AI16" i="1"/>
  <c r="AV16" i="1" s="1"/>
  <c r="P16" i="1"/>
  <c r="AU15" i="1"/>
  <c r="AI15" i="1"/>
  <c r="AV15" i="1" s="1"/>
  <c r="P15" i="1"/>
  <c r="AU14" i="1"/>
  <c r="AI14" i="1"/>
  <c r="AV14" i="1" s="1"/>
  <c r="AU13" i="1"/>
  <c r="AI13" i="1"/>
  <c r="AV13" i="1" s="1"/>
  <c r="P13" i="1"/>
  <c r="AU12" i="1"/>
  <c r="AI12" i="1"/>
  <c r="AV12" i="1" s="1"/>
  <c r="V12" i="1"/>
  <c r="AU10" i="1"/>
  <c r="AI10" i="1"/>
  <c r="AV10" i="1" s="1"/>
  <c r="V10" i="1"/>
  <c r="AU9" i="1"/>
  <c r="AI9" i="1"/>
  <c r="AV9" i="1" s="1"/>
  <c r="V9" i="1"/>
  <c r="P9" i="1"/>
  <c r="AU45" i="1" l="1"/>
  <c r="AU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author>
    <author>tc={A4633036-A0E0-49F2-BBA4-A0E389F74648}</author>
    <author>tc={DC0094DD-F617-4BEF-B89C-2633049796D4}</author>
    <author>tc={10450482-6CA0-4F92-8D3A-0FDEB447A8EB}</author>
    <author>tc={157D641A-DD70-4CA6-B39D-F433AF974FE3}</author>
    <author>tc={150179AE-2969-429F-B894-A8721A71D482}</author>
    <author>tc={DFF07894-3D8A-4480-8BE3-D98BF5F00762}</author>
    <author>tc={2D8F601D-B9E3-45ED-A654-2F9241C2880C}</author>
    <author>tc={BF45716C-6A0F-4F70-9929-97FC11B40B36}</author>
    <author>tc={C1516908-E39D-4D5A-BD0A-A623DE5A5FE9}</author>
    <author>tc={CDD27BFA-89C3-4DD1-893F-53F5CD4A6A99}</author>
    <author>tc={85A38CE0-F394-4068-9BB0-481884A0D85C}</author>
    <author>tc={E4EA556B-3D6C-406E-A6FD-5ED409529C11}</author>
    <author>tc={B64D5993-E91A-447E-8903-177AD8DE581E}</author>
    <author>Angie Katherine Otalora Ochoa</author>
    <author>tc={77C385F5-C640-486C-8D26-80819368FC53}</author>
    <author>tc={44A1B281-3CEF-4665-BE79-3E49F9984CE8}</author>
    <author>tc={40D75035-8954-4D5A-AA4E-445D7AA48C6C}</author>
    <author>CAROLINA</author>
    <author>tc={708715B6-C14B-4E8B-9175-6AA5BA789DAC}</author>
    <author>tc={EFBAE790-F10D-4078-ABCC-DF27C383F9DE}</author>
    <author>tc={21909441-93E9-4924-9E0F-994CCFB66AA0}</author>
    <author>tc={F215AB03-0917-4696-8431-070C714B963F}</author>
    <author>tc={06768119-A78E-4302-BE7B-51A7F978CEEC}</author>
    <author>tc={0283ABA5-15BE-4B4A-A941-84878E1C4D35}</author>
    <author>tc={956FDB31-6165-4E4E-8471-1BC48059CA97}</author>
    <author>tc={7D446306-3D4C-4859-9E2D-23F1FE274AD8}</author>
    <author>tc={3A1DCA45-6102-4653-8CEA-C57FB2DFE8B3}</author>
    <author>tc={5BAAA104-CE5C-4718-9890-B78E4BBAB794}</author>
    <author>tc={469196E3-36FE-4C9E-B7AD-2AA20FE08746}</author>
    <author>tc={4389A236-572A-4B33-87E7-CDE0EB9098E5}</author>
    <author>tc={8A907131-30F8-47C5-AF2B-BF386216E29E}</author>
    <author>tc={D5CB32A1-2953-4019-9BF3-B9BD6B282850}</author>
    <author>tc={9AAA5C94-6D4C-4F5A-9BF5-03C3D2432A98}</author>
    <author>tc={F12AE568-F216-4B19-A72F-3363819EDF18}</author>
    <author>tc={FC675D4A-5779-45D3-9FD0-08E952D8A25C}</author>
    <author>tc={78801A0A-ECBD-4ADC-9B8D-355E39D13CAE}</author>
    <author>tc={6C19E9C2-ACA6-47A4-8C2E-D0F2409959E2}</author>
    <author>tc={9AAABF66-3171-433A-81B2-DDD06E7BB631}</author>
    <author>tc={FFB5828E-316B-415A-B95B-E6ABE840576F}</author>
  </authors>
  <commentList>
    <comment ref="T8" authorId="0" shapeId="0" xr:uid="{60B92DAD-9BD2-47D5-B911-A60EB5DF229E}">
      <text>
        <r>
          <rPr>
            <b/>
            <sz val="9"/>
            <color indexed="81"/>
            <rFont val="Tahoma"/>
            <family val="2"/>
          </rPr>
          <t>Carolina:</t>
        </r>
        <r>
          <rPr>
            <sz val="9"/>
            <color indexed="81"/>
            <rFont val="Tahoma"/>
            <family val="2"/>
          </rPr>
          <t xml:space="preserve">
para completar y revisar una vez se tengan las hv de los indicadores</t>
        </r>
      </text>
    </comment>
    <comment ref="W8" authorId="1" shapeId="0" xr:uid="{A4633036-A0E0-49F2-BBA4-A0E389F7464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registrar la misma informacion que se tiene en la HV del indicador 2024_incluir que deba ser tenida en cuenta acerca del indicador Incluyendo comentarios que se consideren pertinentes para la conceptualización y comprensión del indicador, responder a la pregunta de ¿Por qué es importante medirlo?
</t>
      </text>
    </comment>
    <comment ref="X8" authorId="2" shapeId="0" xr:uid="{DC0094DD-F617-4BEF-B89C-2633049796D4}">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la misma informacion de la HV del indicador 2024_Describir la expresión algebraica con la cual se calcula el resultado del indicador.</t>
      </text>
    </comment>
    <comment ref="AE8" authorId="3" shapeId="0" xr:uid="{10450482-6CA0-4F92-8D3A-0FDEB447A8EB}">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EL AVANCE DEL INDICADOR BIEN SEA DE MANERA PORCENTUAL O NUMERICA DEPENDIENDO DEL TIPO DE INDICADOR PARA LO CORRESPONDIENTE AL TRIMESTRE</t>
      </text>
    </comment>
    <comment ref="AF8" authorId="4" shapeId="0" xr:uid="{157D641A-DD70-4CA6-B39D-F433AF974FE3}">
      <text>
        <t>[Comentario encadenado]
Su versión de Excel le permite leer este comentario encadenado; sin embargo, las ediciones que se apliquen se quitarán si el archivo se abre en una versión más reciente de Excel. Más información: https://go.microsoft.com/fwlink/?linkid=870924
Comentario:
    informativa</t>
      </text>
    </comment>
    <comment ref="AG8" authorId="5" shapeId="0" xr:uid="{150179AE-2969-429F-B894-A8721A71D482}">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EL AVANCE DEL INDICADOR BIEN SEA DE MANERA PORCENTUAL O NUMERICA DEPENDIENDO DEL TIPO DE INDICADOR PARA LO CORRESPONDIENTE AL TRIMESTRE</t>
      </text>
    </comment>
    <comment ref="AH8" authorId="6" shapeId="0" xr:uid="{DFF07894-3D8A-4480-8BE3-D98BF5F00762}">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EL AVANCE DEL INDICADOR BIEN SEA DE MANERA PORCENTUAL O NUMERICA DEPENDIENDO DEL TIPO DE INDICADOR PARA LO CORRESPONDIENTE AL TRIMESTRE</t>
      </text>
    </comment>
    <comment ref="AI8" authorId="7" shapeId="0" xr:uid="{2D8F601D-B9E3-45ED-A654-2F9241C2880C}">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ESTA FORMULADA NO TOCARLA</t>
      </text>
    </comment>
    <comment ref="AO8" authorId="8" shapeId="0" xr:uid="{BF45716C-6A0F-4F70-9929-97FC11B40B36}">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LA DESCRIPCION CUALITATIVA DE LAS ACCIONES Y ACTIVIDADES REALIZADAS DURANTE EL TRIMESTRE</t>
      </text>
    </comment>
    <comment ref="AP8" authorId="9" shapeId="0" xr:uid="{C1516908-E39D-4D5A-BD0A-A623DE5A5FE9}">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Y JUSTIFICAR EL RETRASO, ASIMSMO INDICAR SI LA META LOGRARA CUMPLIRSE EN 2023 Y DE NO SER ASI QUE ACCIONES SE TOMARAN</t>
      </text>
    </comment>
    <comment ref="AQ8" authorId="10" shapeId="0" xr:uid="{CDD27BFA-89C3-4DD1-893F-53F5CD4A6A99}">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LA DESCRIPCION CUALITATIVA DE LAS ACCIONES Y ACTIVIDADES REALIZADAS DURANTE EL TRIMESTRE</t>
      </text>
    </comment>
    <comment ref="AR8" authorId="11" shapeId="0" xr:uid="{85A38CE0-F394-4068-9BB0-481884A0D85C}">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Y JUSTIFICAR EL RETRASO, ASIMSMO INDICAR SI LA META LOGRARA CUMPLIRSE EN 2023 Y DE NO SER ASI QUE ACCIONES SE TOMARAN</t>
      </text>
    </comment>
    <comment ref="AS8" authorId="12" shapeId="0" xr:uid="{E4EA556B-3D6C-406E-A6FD-5ED409529C11}">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LA DESCRIPCION CUALITATIVA DE LAS ACCIONES Y ACTIVIDADES REALIZADAS DURANTE EL TRIMESTRE Y EL TOTAL DEL AVANCE ACUMULADO 2024</t>
      </text>
    </comment>
    <comment ref="AT8" authorId="13" shapeId="0" xr:uid="{B64D5993-E91A-447E-8903-177AD8DE581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NO CUMPLIRSE LA META EN 2024 Y REQUERIR PROGRAMACION 2025 CON REZAGO JUSTIFICAR LA RAZON</t>
      </text>
    </comment>
    <comment ref="AD15" authorId="14" shapeId="0" xr:uid="{0B05A09C-78E7-463A-A1EB-5481DF74F543}">
      <text>
        <r>
          <rPr>
            <b/>
            <sz val="9"/>
            <color rgb="FF000000"/>
            <rFont val="Tahoma"/>
            <family val="2"/>
          </rPr>
          <t>Angie Katherine Otalora Ochoa:</t>
        </r>
        <r>
          <rPr>
            <sz val="9"/>
            <color rgb="FF000000"/>
            <rFont val="Tahoma"/>
            <family val="2"/>
          </rPr>
          <t xml:space="preserve">
</t>
        </r>
        <r>
          <rPr>
            <sz val="9"/>
            <color rgb="FF000000"/>
            <rFont val="Tahoma"/>
            <family val="2"/>
          </rPr>
          <t xml:space="preserve">Registrar </t>
        </r>
      </text>
    </comment>
    <comment ref="AE15" authorId="15" shapeId="0" xr:uid="{77C385F5-C640-486C-8D26-80819368FC53}">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Indicador 230102701 - Conexiones a Internet Fijo</t>
      </text>
    </comment>
    <comment ref="AG15" authorId="16" shapeId="0" xr:uid="{44A1B281-3CEF-4665-BE79-3E49F9984CE8}">
      <text>
        <t>[Comentario encadenado]
Su versión de Excel le permite leer este comentario encadenado; sin embargo, las ediciones que se apliquen se quitarán si el archivo se abre en una versión más reciente de Excel. Más información: https://go.microsoft.com/fwlink/?linkid=870924
Comentario:
    230102700 - Conexiones a Internet Fijo y/o móvil. Al corte de septiembre 180.158</t>
      </text>
    </comment>
    <comment ref="AI15" authorId="17" shapeId="0" xr:uid="{40D75035-8954-4D5A-AA4E-445D7AA48C6C}">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REVISANDO CONTRA PIIP EL AVANCE A CORTE JUNIO ESTA EN 54726 REVISAR Y/O JUSTIFICAR EL POR QUE DE LAS DIFERENCIAS EN LOS DOS REPORTES</t>
      </text>
    </comment>
    <comment ref="J19" authorId="18" shapeId="0" xr:uid="{DEF7C4E2-B684-4D0E-8A86-750B990ED4EA}">
      <text>
        <r>
          <rPr>
            <b/>
            <sz val="9"/>
            <color indexed="81"/>
            <rFont val="Tahoma"/>
            <family val="2"/>
          </rPr>
          <t>CAROLINA:</t>
        </r>
        <r>
          <rPr>
            <sz val="9"/>
            <color indexed="81"/>
            <rFont val="Tahoma"/>
            <family val="2"/>
          </rPr>
          <t xml:space="preserve">
TRASLADO DE RECURSOS EN TRAMITE</t>
        </r>
      </text>
    </comment>
    <comment ref="AD19" authorId="19" shapeId="0" xr:uid="{708715B6-C14B-4E8B-9175-6AA5BA789DAC}">
      <text>
        <t>[Comentario encadenado]
Su versión de Excel le permite leer este comentario encadenado; sin embargo, las ediciones que se apliquen se quitarán si el archivo se abre en una versión más reciente de Excel. Más información: https://go.microsoft.com/fwlink/?linkid=870924
Comentario:
    TIENE UN REZAGO DE 2024, SE DEBE REPORTAR</t>
      </text>
    </comment>
    <comment ref="AM19" authorId="20" shapeId="0" xr:uid="{EFBAE790-F10D-4078-ABCC-DF27C383F9DE}">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reportar el estado del convenio, si esta en estructuracion, etc...</t>
      </text>
    </comment>
    <comment ref="AN19" authorId="21" shapeId="0" xr:uid="{21909441-93E9-4924-9E0F-994CCFB66AA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reportar el estado del convenio, si esta en estructuracion, etc...</t>
      </text>
    </comment>
    <comment ref="L45" authorId="22" shapeId="0" xr:uid="{F215AB03-0917-4696-8431-070C714B963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solicito al area soporte de la modificacion pptal y la inclusion de los dos propyectos de inversion</t>
      </text>
    </comment>
    <comment ref="M45" authorId="23" shapeId="0" xr:uid="{06768119-A78E-4302-BE7B-51A7F978CEE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solicito al area soporte de la modificacion pptal y la inclusion de los dos propyectos de inversion</t>
      </text>
    </comment>
    <comment ref="D49" authorId="24" shapeId="0" xr:uid="{0283ABA5-15BE-4B4A-A941-84878E1C4D3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Reiterear como va a ser la articulacion </t>
      </text>
    </comment>
    <comment ref="R49" authorId="25" shapeId="0" xr:uid="{956FDB31-6165-4E4E-8471-1BC48059CA9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nombre del producto con el fin de completitud en el mismo</t>
      </text>
    </comment>
    <comment ref="Z49" authorId="26" shapeId="0" xr:uid="{7D446306-3D4C-4859-9E2D-23F1FE274AD8}">
      <text>
        <t>[Comentario encadenado]
Su versión de Excel le permite leer este comentario encadenado; sin embargo, las ediciones que se apliquen se quitarán si el archivo se abre en una versión más reciente de Excel. Más información: https://go.microsoft.com/fwlink/?linkid=870924
Comentario:
    Rezago en ejecucion meta 2024</t>
      </text>
    </comment>
    <comment ref="B51" authorId="27" shapeId="0" xr:uid="{3A1DCA45-6102-4653-8CEA-C57FB2DFE8B3}">
      <text>
        <t>[Comentario encadenado]
Su versión de Excel le permite leer este comentario encadenado; sin embargo, las ediciones que se apliquen se quitarán si el archivo se abre en una versión más reciente de Excel. Más información: https://go.microsoft.com/fwlink/?linkid=870924
Comentario:
    AGENDAR REUNION CON ELLOS YA QUE ESTAN ASOCIANDO MAL EL CATALIZADOR EN EL ARCHIVO Q ELLOS ENVIAN "Desarrollar la sociedad del conocimiento y la tecnología" Y ES EL DE FORTALECIMIENTO</t>
      </text>
    </comment>
    <comment ref="L51" authorId="28" shapeId="0" xr:uid="{5BAAA104-CE5C-4718-9890-B78E4BBAB79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solicito al area validar mediante oficio</t>
      </text>
    </comment>
    <comment ref="M51" authorId="29" shapeId="0" xr:uid="{469196E3-36FE-4C9E-B7AD-2AA20FE0874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solicito al area validar mediante oficio</t>
      </text>
    </comment>
    <comment ref="L57" authorId="30" shapeId="0" xr:uid="{4389A236-572A-4B33-87E7-CDE0EB9098E5}">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memorando con solicitudes 2024</t>
      </text>
    </comment>
    <comment ref="M57" authorId="31" shapeId="0" xr:uid="{8A907131-30F8-47C5-AF2B-BF386216E29E}">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memorando con solicitudes 2024</t>
      </text>
    </comment>
    <comment ref="AC59" authorId="32" shapeId="0" xr:uid="{D5CB32A1-2953-4019-9BF3-B9BD6B28285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con solicitud de memo 252035399 el dia 06/03/2025</t>
      </text>
    </comment>
    <comment ref="AC60" authorId="33" shapeId="0" xr:uid="{9AAA5C94-6D4C-4F5A-9BF5-03C3D2432A9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con solicitud de memo 252035399 el dia 06/03/2025</t>
      </text>
    </comment>
    <comment ref="AC62" authorId="34" shapeId="0" xr:uid="{F12AE568-F216-4B19-A72F-3363819EDF1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con solicitud de memo 252035399 el dia 06/03/2025</t>
      </text>
    </comment>
    <comment ref="M73" authorId="35" shapeId="0" xr:uid="{FC675D4A-5779-45D3-9FD0-08E952D8A25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Area debe enviar validacion ene memorando de las modificaciones
</t>
      </text>
    </comment>
    <comment ref="N73" authorId="36" shapeId="0" xr:uid="{78801A0A-ECBD-4ADC-9B8D-355E39D13CA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Area debe enviar validacion ene memorando de las modificaciones
</t>
      </text>
    </comment>
    <comment ref="Z82" authorId="37" shapeId="0" xr:uid="{6C19E9C2-ACA6-47A4-8C2E-D0F2409959E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SE CUMPLIO EN 2023, NO SE PROGRAMA PARA 2024 PRO EN 2024 SE REPORTA COMO Rezago de 2023
</t>
      </text>
    </comment>
    <comment ref="AA82" authorId="38" shapeId="0" xr:uid="{9AAABF66-3171-433A-81B2-DDD06E7BB631}">
      <text>
        <t>[Comentario encadenado]
Su versión de Excel le permite leer este comentario encadenado; sin embargo, las ediciones que se apliquen se quitarán si el archivo se abre en una versión más reciente de Excel. Más información: https://go.microsoft.com/fwlink/?linkid=870924
Comentario:
    PROGRAMADAS CERO, PERO REZAGO 2023 SON 4</t>
      </text>
    </comment>
    <comment ref="AA86" authorId="39" shapeId="0" xr:uid="{FFB5828E-316B-415A-B95B-E6ABE840576F}">
      <text>
        <t>[Comentario encadenado]
Su versión de Excel le permite leer este comentario encadenado; sin embargo, las ediciones que se apliquen se quitarán si el archivo se abre en una versión más reciente de Excel. Más información: https://go.microsoft.com/fwlink/?linkid=870924
Comentario:
    SIN PROGRAMACION PARA 2024</t>
      </text>
    </comment>
  </commentList>
</comments>
</file>

<file path=xl/sharedStrings.xml><?xml version="1.0" encoding="utf-8"?>
<sst xmlns="http://schemas.openxmlformats.org/spreadsheetml/2006/main" count="1414" uniqueCount="785">
  <si>
    <t>Bases PND
(Transformaciones)</t>
  </si>
  <si>
    <t>Catalizadores-Componentes PND</t>
  </si>
  <si>
    <t>Enfonque</t>
  </si>
  <si>
    <t>Línea estratégica / Dimensión MIG</t>
  </si>
  <si>
    <t>Iniciativa</t>
  </si>
  <si>
    <t>Objetivo Iniciativa</t>
  </si>
  <si>
    <t>Política de Gestión y Desempeño Institucional</t>
  </si>
  <si>
    <t>Objetivo de Desarrollo Sostenible (ODS)</t>
  </si>
  <si>
    <t>Proceso MIG</t>
  </si>
  <si>
    <t>Apropiación 2023</t>
  </si>
  <si>
    <t>EJECUCION 2023</t>
  </si>
  <si>
    <t>Apropiación 2024</t>
  </si>
  <si>
    <t xml:space="preserve">EJECUCION 2024 </t>
  </si>
  <si>
    <t>Apropiación 2025</t>
  </si>
  <si>
    <t>EJECUCION 2025</t>
  </si>
  <si>
    <t>Apropiación 2026</t>
  </si>
  <si>
    <t>Proyecto Fuente de Recursos vigencia 2024</t>
  </si>
  <si>
    <t>Producto de la Iniciativa</t>
  </si>
  <si>
    <t>Indicador de la Iniciativa</t>
  </si>
  <si>
    <t>Tipo de acumulación (Tipologia)</t>
  </si>
  <si>
    <t xml:space="preserve">Línea Base </t>
  </si>
  <si>
    <t>Línea Base 2024</t>
  </si>
  <si>
    <t>BREVE DESCRIPCION DEL INDICADOR</t>
  </si>
  <si>
    <t>FORMULA DE MEDICION DEL INDICADOR</t>
  </si>
  <si>
    <t>Meta 2023</t>
  </si>
  <si>
    <t>CIERRE EJECUCION META 2023</t>
  </si>
  <si>
    <t>Meta 2024</t>
  </si>
  <si>
    <t>CIERRE EJECUCION META 2024</t>
  </si>
  <si>
    <t>Meta 2025</t>
  </si>
  <si>
    <t>reporte de avance  cuantitativo 1T_2025</t>
  </si>
  <si>
    <t>reporte de avance  cuantitativo  2T_2025</t>
  </si>
  <si>
    <t>reporte de avance cuantitativo 3T_2025</t>
  </si>
  <si>
    <t>reporte de avance 4T_2025</t>
  </si>
  <si>
    <t>Avance Acumulado 2025 (AA+AB+AD)</t>
  </si>
  <si>
    <t>Avance 2025</t>
  </si>
  <si>
    <t>meta 2026</t>
  </si>
  <si>
    <t>Avance 2026</t>
  </si>
  <si>
    <t>AVANCE CUALITATIVO 1T</t>
  </si>
  <si>
    <t>JUSTIFICACION DEL RETRASO Y OBSERVACIONES  1T</t>
  </si>
  <si>
    <t>AVANCE CUALITATIVO 2T</t>
  </si>
  <si>
    <t>JUSTIFICACION DEL RETRASO Y OBSERVACIONES  2T</t>
  </si>
  <si>
    <t>AVANCE CUALITATIVO 3T</t>
  </si>
  <si>
    <t>JUSTIFICACION DEL RETRASO Y OBSERVACIONES  3T</t>
  </si>
  <si>
    <t>AVANCE CUALITATIVO ACUMULADO A 31 DE DICIEMBRE DE 2024_4T</t>
  </si>
  <si>
    <t>SI SE REQUIERE REPROGRAMAR META CON REZAGO EN 2025 JUSTIFICAR</t>
  </si>
  <si>
    <t>Meta Cuatrienio</t>
  </si>
  <si>
    <t>Avance meta cuatrienio</t>
  </si>
  <si>
    <t>Dependencia Responsable</t>
  </si>
  <si>
    <t>COLUMNA PARA FILTRAR POR DEPENDENCIA</t>
  </si>
  <si>
    <t>Código NUEVO iniciativa (ASPA)</t>
  </si>
  <si>
    <t>link soportes/evidencias</t>
  </si>
  <si>
    <t>indicador hallazgo 14</t>
  </si>
  <si>
    <t>OBSERVACIONES A SEGUIMEINTO 3T</t>
  </si>
  <si>
    <t>Seguridad Humana y Justicia Social</t>
  </si>
  <si>
    <t>Conectividad digital para cambiar vidas</t>
  </si>
  <si>
    <t>1. Enfoque Estratégico</t>
  </si>
  <si>
    <t>1.1 Conectividad reduccion de la Brecha digital y la Pobreza</t>
  </si>
  <si>
    <t>Supervisión Inteligente</t>
  </si>
  <si>
    <t>Realizar los ejercicios de verificación de las obligaciones de los operadores de telecomunicaciones y postales bajo una supervisión inteligente basada en ciencias de datos.</t>
  </si>
  <si>
    <t>01. Planeación Institucional.</t>
  </si>
  <si>
    <t>N/A</t>
  </si>
  <si>
    <t xml:space="preserve">Vigilancia, Inspección, y Control </t>
  </si>
  <si>
    <t xml:space="preserve">Transformación del modelo de vigilancia, inspección y control del sector tic desde 2024/Fortalecimiento y modernización del modelo de Inspección, Vigilancia y Control del sector TIC. Nacional 2023 </t>
  </si>
  <si>
    <t>Documentos de inspección y vigilancia</t>
  </si>
  <si>
    <t>Verificaciones
realizadas bajo el
enfoque de riesgo a los
PRST y Operadores
Postales.</t>
  </si>
  <si>
    <t>Acumulado</t>
  </si>
  <si>
    <t xml:space="preserve">Se busca con el indicador identificar el número de verificaciones realizadas </t>
  </si>
  <si>
    <t xml:space="preserve">Sumatoria de las verificaciones realizadas </t>
  </si>
  <si>
    <t>Para el primer trimestre de 2025, se realizaron 224 verificaciones frente al cumplimiento de obligaciones a cargo de los PRST y Operadores Postales.</t>
  </si>
  <si>
    <t>No aplica retraso teniendo en cuenta que la programación del indicador PES esta en linea con la programación de Clarity y su periodicidad de reporte es trimestral, siendo este:  
1: 226
2:1.356
3:2.127
4:1.194</t>
  </si>
  <si>
    <t>Para el segundo trimestre de 2025, se realizaron 1.173 verificaciones frente al cumplimiento de obligaciones a cargo de los PRST y Operadores Postales</t>
  </si>
  <si>
    <t xml:space="preserve">El retraso presentado en la ejecución de las verificaciones programadas para el segundo trimestre atiende principalmente a la coyuntura relacionada con recursos, personal y contratación. </t>
  </si>
  <si>
    <t>Para el tercer trimestre de 2025, se realizaron 2.391 verificaciones frente al cumplimiento de obligaciones a cargo de los PRST y Operadores Postales</t>
  </si>
  <si>
    <t>El indicador no presenta retraso en su ejecución.</t>
  </si>
  <si>
    <t xml:space="preserve">2.3 Dirección de Vigilancia, Inspección y Control </t>
  </si>
  <si>
    <t>E1-L1-1000</t>
  </si>
  <si>
    <t>Trámites realizados que
impactan la gestión de
las actuaciones
administrativas.</t>
  </si>
  <si>
    <t xml:space="preserve">Se busca con el indicador controlar la gestión de las actuaciones administrativas dentro de los plazos del proceso administrativo sancionatorio en cumplimiento de las funciones de la dirección </t>
  </si>
  <si>
    <t xml:space="preserve">sumatoria de tramites administrativos adelantados que se atendieron dentro de los términos legalmente establecidos  </t>
  </si>
  <si>
    <t xml:space="preserve">Para el primer trimestre se adelantaron un total de 1.557 actuaciones administrativas de las 1.310 programadas,  dentro de los terminos legalmente establecidos, superando con ello la programación de los tramites administrativos a resolver y mostrando con ello la  eficiencia en los resultados obtenidos para el periodo  </t>
  </si>
  <si>
    <t>No aplica retraso teniendo en cuenta que la programación del indicador PES esta en linea con la programación de Clarity, la cual es: 
1T:1.310
2T:1.540
3T:1.140
4T:980</t>
  </si>
  <si>
    <t>En el segundo trimestre se adelantaron 1.716 actuaciones administrativas dentro de los términos legalmente establecidos, este sobrecumplimiento se da debió a la priorización de esfuerzos, buscando adelantar la gestión de informes e investigaciones con fecha de caducidad cercana</t>
  </si>
  <si>
    <t>Para el tercer trimestre se adelantaron 1.271 actuaciones administrativas dentro de los términos legalmente establecidos, este sobrecumplimiento se da debió a la priorización de esfuerzos, buscando adelantar la gestión de informes e investigaciones con fecha de caducidad cercana</t>
  </si>
  <si>
    <t>Servicio de información actualizado</t>
  </si>
  <si>
    <t>Herramientas
tecnológicas mejoradas,
desarrolladas y/o
actualizadas para la
verificación y control del
cumplimiento de
obligaciones a cargo de
los PRST.</t>
  </si>
  <si>
    <t>flujo</t>
  </si>
  <si>
    <t xml:space="preserve">Se busca con el indicador realizar seguimiento al avance en la implementación de mejoras en las herramientas tecnologicas implementadas </t>
  </si>
  <si>
    <t xml:space="preserve">Un sistema actualizado y mejorado </t>
  </si>
  <si>
    <t xml:space="preserve">Durante el primer trimestre se adelanto todo el proceso de planeación para adelantar el proceso de contratación con el proveedor Tes-America, logrando el 19 de marzo radicar ante la Subdirección de Gestión Contractual el proceso de contratación </t>
  </si>
  <si>
    <t xml:space="preserve">No Aplica </t>
  </si>
  <si>
    <t>Para el segundo trimestre se suscribe contrato entre el Ministerio- Fondo Único de Tecnologías de la Información y las Comunicaciones y 1) Tes-América Andina S.A.S  (acta de inicio del 05/05/2025), así como con 2) Información Localizadas S.A.S a través del Acuerdo Marco de Precios CCE 241-AMP-2021 ( acta de inicio del 12/05/2025), esto con el fin de mejorar, desarrollar y/o actualizar las herramientas tecnológicas que apoyan la ejecución de las verificaciones  y con ello el control del cumplimiento de las obligaciones a cargo de los PRST.</t>
  </si>
  <si>
    <t>No aplica retraso</t>
  </si>
  <si>
    <t>Para el tercer trimestre, se continua con normalidad la ejecución de los contratos No. 1248 de 2025  y la Orden de Compra No. 145698, todo ello con miras a mejorar, desarrollar y/o actualizar las herramientas tecnológicas que apoyan la ejecución de las verificaciones  y con ello el control del cumplimiento de las obligaciones a cargo de los PRST.</t>
  </si>
  <si>
    <t>Catalizador:  Conectividad digital para cambiar vidas</t>
  </si>
  <si>
    <t xml:space="preserve">Ampliación Programa de Telecomunicaciones Sociales Nacional </t>
  </si>
  <si>
    <t>Garantizar la culminación del despliegue de la red de alta velocidad y la oferta de conectividad asociada, conforme lo previsto en el Documento CONPES 3769 de 2013.</t>
  </si>
  <si>
    <t>9.c. Aumentar de forma significativa el acceso a la tecnología de la información y las comunicaciones y esforzarse por facilitar el acceso universal y asequible a Internet en los países menos adelantados a más tardar en 2020 (Mintic-Líder).</t>
  </si>
  <si>
    <t>Acceso a las TIC</t>
  </si>
  <si>
    <t>Ampliación programa de telecomunicaciones sociales nacional</t>
  </si>
  <si>
    <t xml:space="preserve">  Servicio de acceso y uso de Tecnologías de la Información y las Comunicaciones</t>
  </si>
  <si>
    <t>Municipios/Áreas no
municipalizadas
(AMN) en operación
Proyecto Alta
Velocidad</t>
  </si>
  <si>
    <t>El indicador mencionado describe el esfuerzo por llevar acceso a Internet a 29 municipios y 18 áreas no municipalizadas en 11 departamentos de un país, abarcando las regiones de Amazonía, Orinoquía y el Pacífico chocoano. Este proyecto busca mejorar la conectividad en áreas rurales y remotas, lo que puede contribuir al desarrollo económico, educativo y social de estas regiones al facilitar el acceso a información, servicios en línea y oportunidades de comunicación. La iniciativa apunta a reducir la brecha digital y promover la inclusión digital en áreas que históricamente han tenido acceso limitado a la tecnología y la conectividad.</t>
  </si>
  <si>
    <t>Sumatoria de Municipios/ ANM en Operación</t>
  </si>
  <si>
    <t xml:space="preserve">Respecto al proyecto Nacional de Alta Velocidad, de los 47 AMN establecidos en la meta, ha se había entregado 36 y se instaló en el ANM Yavaraté, su zona wifi y dos hogares conectados con tecnología de microonda.
</t>
  </si>
  <si>
    <t>Sobre los municipios restantes, estamos en un proceso de presunto incumplimiento con el contratista ANDIRED.</t>
  </si>
  <si>
    <t>Respecto al proyecto Nacional de Alta Velocidad, de los 37 AMN establecidos en la meta, ya se tienen 36 en operación y se instaló en el ANM de Yavaraté, (1 zona wifi y dos hogares conectados) con tecnología de microonda, sin embargo esta instalación aún no está aprobada.</t>
  </si>
  <si>
    <t>Con respecto al municipio de Yabaraté, aunque esta instalado el servicio, se está a la espera de subsanación de frecuencias por parte del Contratista, por tanto, aun no se puede reportar como aprobado</t>
  </si>
  <si>
    <t>Respecto al proyecto Nacional de Alta Velocidad, de los 37 AMN establecidos en la meta, ya se tienen 36 en operación y se instaló en el ANM de Yavaraté, (1 zona wifi y dos hogares conectados) con tecnología de microonda, sin embargo esta instalación aún no está aprobada</t>
  </si>
  <si>
    <t>Con respecto al municipio faltante, aunque esta instalado el servicio, en este momentos el contratista no está realizando o adelantando mas acciones técnicas para aprobarlo, dado que esta en curso un presunto incumplimiento y en el momento las audiencias fueron paradas por parte del tribunal, se espera pronto el reinicio.</t>
  </si>
  <si>
    <t xml:space="preserve">2.1 Dirección de Infraestructura </t>
  </si>
  <si>
    <t>E1-L1-2000</t>
  </si>
  <si>
    <t>Municipios conectados en Operación Proyecto Fibra Óptica</t>
  </si>
  <si>
    <t>stock</t>
  </si>
  <si>
    <t>Este indicador describe un proyecto que busca beneficiar a 788 municipios en Colombia mediante el despliegue de una red de alta velocidad para la prestación de servicios de telecomunicaciones. Esta iniciativa tiene como objetivo principal mejorar la infraestructura de comunicaciones en diversas áreas del país, lo que puede impulsar el desarrollo económico, social y tecnológico. Al proporcionar acceso a una red de alta velocidad, se facilita la conectividad digital, promoviendo así el acceso a servicios en línea, educación a distancia, telemedicina, oportunidades de negocio y otras formas de interacción digital. Este proyecto contribuye a cerrar la brecha digital y a fomentar la inclusión digital en Colombia.</t>
  </si>
  <si>
    <t>Sumatoria de municipios en operación</t>
  </si>
  <si>
    <t xml:space="preserve">Se tienen los 788 municipios instalados y en operación </t>
  </si>
  <si>
    <t>No aplica</t>
  </si>
  <si>
    <t>Masificación de Accesos</t>
  </si>
  <si>
    <t>Contribuir al cierre de la brecha digital mediante el despliegue de accesos de última milla en condiciones asequibles</t>
  </si>
  <si>
    <t>Desarrollo masificación acceso a internet nacional</t>
  </si>
  <si>
    <t>Servicio de conexiones a redes de acceso</t>
  </si>
  <si>
    <t xml:space="preserve"> Hogares Conectados a internet fijo en operación</t>
  </si>
  <si>
    <t xml:space="preserve">
Este indicador destaca un proyecto diseñado para promover condiciones de asequibilidad en 87 municipios del país. Esto se logrará mediante la aplicación de tarifas accesibles, manteniendo los precios previamente establecidos, y utilizando un esquema de focalización orientado por el Sistema de Identificación de Beneficiarios (SISBEN IV). El objetivo principal es garantizar que los servicios de telecomunicaciones sean accesibles para todos, especialmente para aquellos en situaciones económicas desfavorables. Este enfoque busca asegurar que incluso las comunidades con recursos limitados puedan acceder a las ventajas de la conectividad digital, promoviendo así la inclusión social y el desarrollo equitativo.</t>
  </si>
  <si>
    <t>Sumatoria de accesos a Internet en Hogares en operación</t>
  </si>
  <si>
    <t>El avance de los hogares conectados a marzo 31 de 2025 representa la suma de los accesos que se lograron con la implementación de los proyectos de Líneas de Fomento I, Líneas de fomento II y Conectividad en entes territoriales Atlántico y Norte de Santander</t>
  </si>
  <si>
    <t>El avance de los hogares conectados a junio 30 de 2025 representa la suma de los accesos que se lograron con la implementación de los proyectos de Líneas de Fomento I, Líneas de fomento II, comunidades de conectividad y entes territoriales (Boyacá, Mompox, Caldas, Atlantico y Nte de Santander)</t>
  </si>
  <si>
    <t>El avance de los hogares conectados a septiembre 30 de 2025 representa la suma de los accesos que se lograron con la implementación de los proyectos de Líneas de Fomento I, Líneas de fomento II, comunidades de conectividad,conectividad para cambiar vidas y entes territoriales (Boyacá, Mompox, Pueblos Palafitos, Caldas, Vaupes, Valle del Cauca, Atlántico y Nte. Santander)</t>
  </si>
  <si>
    <t>E1-L1-3000</t>
  </si>
  <si>
    <t>Implementación Soluciones de Acceso Comunitario a las Tecnologías de la Información y las Comunicaciones Nacional</t>
  </si>
  <si>
    <t>Garantizar las condiciones para la universalización del acceso a Internet en Zonas rurales</t>
  </si>
  <si>
    <t>Implementación soluciones de acceso comunitario a las tecnologías de la información y las comunicaciones nacional</t>
  </si>
  <si>
    <t xml:space="preserve">Centros Digitales en Operación </t>
  </si>
  <si>
    <t>Centros Digitales Instalados y en Operación</t>
  </si>
  <si>
    <t xml:space="preserve">
El indicador describe un proyecto cuyo propósito es promover la inclusión digital en zonas rurales ofreciendo acceso público a Internet en 14,057 centros poblados distribuidos en los 32 departamentos del país. Esta iniciativa busca cerrar la brecha digital proporcionando a las comunidades rurales herramientas para acceder a la información, educación en línea, servicios gubernamentales y oportunidades económicas disponibles en el mundo digital. Al dotar a estas áreas con acceso a Internet, se busca fomentar el desarrollo socioeconómico y mejorar la calidad de vida de quienes residen en zonas rurales, contribuyendo así a una mayor equidad y desarrollo nacional.</t>
  </si>
  <si>
    <t>Sumatoria de Centros digitales rurales y Zonas digitales urbanas en operación</t>
  </si>
  <si>
    <t xml:space="preserve">
El avance reportado de 13.477 centros corresponde a 7468 de la Región A, con cumplimiento de requisitos y en operación. Así mismo, para la Región B se tienen 6009 centros digitales que se encuentran en operación y los 580 restantes. </t>
  </si>
  <si>
    <t xml:space="preserve"> De los 580 centros restantes 570 se encuentran en etapa de instalación y puesta servicio, los 10 restantes se encuentran en planeación. </t>
  </si>
  <si>
    <t>Avance centros: 13980
A la fecha, la ejecución del proyecto en la Región A presenta un avance del 100% con 7.468 Centros Digitales en Operación.
Al corte de junio, la ejecución del proyecto en la Región B es de 6.512 Centros Digitales en Operación</t>
  </si>
  <si>
    <t>77 Centros digitales de la región B, se encuentran en fase de Instalación y Puesta en Servicio, con posterior entrada en operación, una vez sean aprobados por la interventoría.</t>
  </si>
  <si>
    <t>Avance centros: 14057
En la Región A presenta un avance del 100% de los Centros Digitales en Operación  7468
 en la Región B, se presenta un avance del 100% de centros instalados en la linea base establecida al inicio del contrato. 6589</t>
  </si>
  <si>
    <t>E1-L1-4000</t>
  </si>
  <si>
    <t>Zonas de acceso público a internet</t>
  </si>
  <si>
    <t>Soluciones de acceso comunitario a internet</t>
  </si>
  <si>
    <t>El indicador abarca tres proyectos: Zonas Comunitarias para la Paz, Centros de Conectividad y Centros Integrales de Servicios Digitales. Estos proyectos tienen como objetivo facilitar el acceso a servicios digitales en comunidades diversas. Las Zonas Comunitarias para la Paz buscan promover la paz y la reconciliación al proporcionar espacios donde las comunidades pueden acceder a servicios digitales y participar en actividades comunitarias. Los Centros de Conectividad buscan mejorar la conectividad proporcionando acceso a Internet en áreas remotas o desatendidas. Por último, los Centros Integrales de Servicios Digitales ofrecen una amplia gama de servicios digitales, como capacitación en tecnología, acceso a Internet y asistencia en trámites gubernamentales, con el objetivo de promover la inclusión digital y el desarrollo comunitario. Estos proyectos combinados buscan impulsar el acceso equitativo a la tecnología y los servicios digitales en diversas comunidades.</t>
  </si>
  <si>
    <t xml:space="preserve">Soluciones de acceso comunitario en operación </t>
  </si>
  <si>
    <t xml:space="preserve">Del proyecto de Centros Digitales se tienen 13.477 en operación y 1.211 Zonas Comunitarias para la Paz en operación. </t>
  </si>
  <si>
    <t>Con respecto a las 1.211 Instituciones educativas en fase de operación a la fecha. Durante el mes de marzo la interventoría efectúo visitas de verificación a 21 nuevas sedes educativas cuyas instalaciones fueron aprobadas e iniciaran operación el 01 de abril. Con respeto a las 22 instituciones educativas cuya instalación se encontraba rezagada en el departamento de Arauca por eventos de fuerza mayor, se está avanzando de acuerdo con el cronograma propuesto por el contratista, se tienen ya instaladas 11 las cuales están en proceso de verificación por parte del interventor. Se espera que las 1262 ZCP que conforman el proyecto se encuentren completamente operativas el 01 de mayo.</t>
  </si>
  <si>
    <t>Al corte se tienen 1363 accesos comunitarios, correspondientes a ZCP, entes territoriales y Centros IA.</t>
  </si>
  <si>
    <t>Sobre los acceso pendientes, se está trabajando en la instalacion y aprobación, sobre ZCP ya se cuenta con los 1262 Accesos aprobados, 1 centro IA y 100 zonas en entes territoriales.</t>
  </si>
  <si>
    <t>Al corte se tienen 1455 accesos comunitarios, correspondientes a: ZCP, entes territoriales incluyendo catatumbo y 1 Centros IA, adicionalmente 14057 centros digitales</t>
  </si>
  <si>
    <t xml:space="preserve">1.090 puntos de conectividad </t>
  </si>
  <si>
    <t>cumplido en la vigencia 2023</t>
  </si>
  <si>
    <t>meta cumplida vigencia 2023</t>
  </si>
  <si>
    <t>cumplido</t>
  </si>
  <si>
    <t>1.3. EDUCACION DIGITAL</t>
  </si>
  <si>
    <t>Apoyo financiero a Computadores para Educar (CPE)</t>
  </si>
  <si>
    <t>Realizar el Traslado de recursos y seguimiento a la ejecución  financiera destinada a la actividad para el desarrollo misional de Computadores para Educar CPE (Resolución de Transferencia).</t>
  </si>
  <si>
    <t xml:space="preserve">Apoyo financiero para el programa computadores para educar </t>
  </si>
  <si>
    <t>Recursos financieros desembolsados</t>
  </si>
  <si>
    <t>Porcentaje de recursos desembolsados de acuerdo con la programación realizados</t>
  </si>
  <si>
    <t>NA</t>
  </si>
  <si>
    <t>Los recursos en rezago por ejecutar, correspondiente a: $94,410,622,168, fueron ejecutados asi: $86.341.491,927 se ejecutaron mediante una reserva por falta de PAC, ya desembolsada, y los recursos restantes correspondientes a $8.069.130.241 fueron reintegrados al FUTIC, debido a ahorros en el proceso de contratación. Para una ejecución del 100% de los recursos en rezago 2024</t>
  </si>
  <si>
    <t>El convenio se prorrogó a 30 de junio de 2025, y ya cuenta con la ejecucion al 100% de todos los recursos.</t>
  </si>
  <si>
    <t>Ya se cuenta con la ejecución del 100% de los recursos en rezago 2024</t>
  </si>
  <si>
    <t>El convenio 1309 de 2014, ya cuenta con la ejecución del 100% de los recursos en rezago 2024 y se encuentra en liquidación.</t>
  </si>
  <si>
    <t>E1-L3-1000</t>
  </si>
  <si>
    <t>4.Conectividad digital para cambiar vidas</t>
  </si>
  <si>
    <t>Gestión integral de espectro para el incremento del bienestar social</t>
  </si>
  <si>
    <t>Implementar las acciones encaminadas a fortalecer la planeación, la alineación internacional, la atribución, la gestión técnica, la vigilancia, inspección y control de este recurso; así como también ejecutar programas de investigación, innovación y divulgación del conocimiento en espectro radioeléctrico para la apropiación por parte de los grupos de valor y partes interesadas para contribuir con el desarrollo de las comunicaciones, la maximización del bienestar y la calidad de vida de los colombianos.</t>
  </si>
  <si>
    <t>*ODS 4: Educación de calidad
*ODS 8: Trabajo decente y desarrollo
económico
*ODS 9: Industria, innovación e
infraestructura
*ODS 10: Reducción de las
desigualdades
*ODS 11: Ciudades y comunidades
sostenibles
*ODS 16: Paz, justicia e instituciones
sólidas
*ODS 17: Alianza para lograr los objetivos</t>
  </si>
  <si>
    <t>Fortalecimiento de la planeación, gestión, vigilancia y control del espectro radioeléctrico, acorde con la evolución tecnológica, la innovación, armonización internacional, adquisición y transferencia de conocimiento para el beneficio nacional</t>
  </si>
  <si>
    <t>Informe de ejecución del Proyecto de actualización anual del Plan Maestro de Gestión de Espectro</t>
  </si>
  <si>
    <t>Porcentaje de avance del proyecto</t>
  </si>
  <si>
    <t>Avance en la actualización anual del Plan Maestro de Gestión de Espectro que es el documento en el cual se definen las diferentes necesidades de espectro a analizar, el alcance inicial de los estudios necesarios para dar atención a dichas necesidades y la propuesta de fecha de inicio para la ejecución de los mismos.</t>
  </si>
  <si>
    <t>(Actividades ejecutadas/Actividades planeadas) x100</t>
  </si>
  <si>
    <t>Enero: Se realizó la planificación de las contribuciones que se van a presentar en 2025
Febrero: Durante el mes de febrero se asistieron a las reuniones del WP5D y de COMTELCA, lo que permite adquirir insumos para la construcción de las posturas.
Marzo: Se asistió a la reunión del Comtelca, al MWC, al Satshow, al SG6 y al SG7, acorde con la Agenda de Participación Internacional donde se obtuvieron insumos para la construcción de posturas</t>
  </si>
  <si>
    <t>no aplica</t>
  </si>
  <si>
    <t xml:space="preserve">Abril:Las 6 actividades que contiene el plan para el año 2025 se encuentran en tiempo según cronograma.
Mayo: El avance reportado muestra una progreso constante y alineado con el cronograma establecido. Durante el primer cuatrimestre se logró completar el 32 % del plan anual, lo cual es coherente con el avance programado acumulado.
Junio: El avance reportado muestra una progreso alineado con el cronograma establecido. </t>
  </si>
  <si>
    <t>Cierre de Q3 con avance acumulado del 72%, en línea con el cronograma. Las 6 actividades del plan 2025 se mantienen “en tiempo”. Se consolidaron entregables parciales y se programaron los cierres técnicos de Q4. Sin riesgos críticos</t>
  </si>
  <si>
    <t>Agencia Nacional del Espectro</t>
  </si>
  <si>
    <t>E1-L1-5000</t>
  </si>
  <si>
    <t>Modificación de canales de los Planes Técnicos de Radiodifusión Sonora expedidos</t>
  </si>
  <si>
    <t>Número de resoluciones expedidas</t>
  </si>
  <si>
    <t>Resoluciones que modifican los parámetros técnicos esenciales de los canales de los Planes Técnicos de Radiodifusión Sonora expedidas</t>
  </si>
  <si>
    <t>Numero de resoluciones expedidas</t>
  </si>
  <si>
    <t>Se expidió la Resolución 31 del 5 de febrero de 2025 la cual actualiza el Apéndice A del Plan Técnico Nacional de Radiodifusión Sonora en FM.</t>
  </si>
  <si>
    <t>Se realizó la finalización de la elaboración del proyecto de resolución que actualiza los apéndice A y C del Plan Técnico Nacional de Radiodifusión Sonora en FM y el apéndice D del Plan Técnico Nacional de Radiodifusión Sonora en AM. Adicionalmente se dio inicio al proceso de revisión del acto administrativo.</t>
  </si>
  <si>
    <t>julio: Se expidió la Resolución 484 del 4 de julio de 2025 la cual actualiza los apéndices A y C del Plan Técnico Nacional de Radiodifusión Sonora en FM y el apéndice D del Plan Técnico Nacional de Radiodifusión Sonora en AM.
Agosto: Se expidió la Resolución 679 del 27 de agosto de 2025 la cual actualiza el Apéndice A  del Plan Técnico Nacional de Radiodifusión Sonora en FM.
septiembre:Se expidió la Resolución 775 del 29 de septiembre de 2025 la cual actualiza el Apéndice A  del Plan Técnico Nacional de Radiodifusión Sonora en FM.</t>
  </si>
  <si>
    <t>Documentos con propuestas para definición de posiciones de Colombia en temas de espectro</t>
  </si>
  <si>
    <t>Número de documentos con propuestas para definición de posiciones de Colombia</t>
  </si>
  <si>
    <t xml:space="preserve">Se va a medir la generación de un informe que consolide todas las propuestas y gestión internacional de la entidad en cuanto a las posiciones de Colombia en temas de espectro en organismos multilaterales. </t>
  </si>
  <si>
    <t>Número de documentos que incluyan propuestas</t>
  </si>
  <si>
    <t>Enero: Se realizó la Planeación de los proyectos en el mes de enero.
Febrero:Se realizó la discusión y definición de alcance de las actividades y se comenzaron a ajecutar la actividades
Marzo: Se realizaron las 3 actividades de años anteriores en proceso de cierre con documento final Sistemas de Transporte Inteligente (ITS)
Espectro para inteligenicia artificial
Redes móviles de acceso para sectores productivos</t>
  </si>
  <si>
    <t>Abril: Durante el mes de marzo se asistió a la reunión del WP4C, de COMTELCA, y a la reunión de la RCC. En estas reuniones se levanta información para la construcción de posturas.
Se construyeron contribuciones para la 45 reunión del CCP.II
Mayo: Durante el mes de mayo se asistieron virtualmente a las reuniones del WP4A, WP5C donde se levantó información para la construcción de las posturas de la CMR-27
Se asistió al WP5A donde Colombia aportó información que refleja su postura sobre el uso libre en la banda de 6 GHz.
Colombia presidió la reunión del SG5-RG LATAM donde promovio las posturas sobre interoperabilidad
Junio: Durante el mes de junio se presideron las reuniones del Grupo de Trabajo Preparatorio de Conferencia y del Grupo de Trabajo de Gestión del Espectro
Durante esta reunión se presentaron posturas sobre los puntos de agenda de la CMR-27. Durante el mes de junio se representó a la región en la segundo reunión preparatorio de conferencia de CEPT. Colombia representó al grupo regional LATAM en la reunión del SG5 del UIT-T
Colombia participó virtualmente del WP5D y presentó su contribución sobre el uso de IMT en Colombia</t>
  </si>
  <si>
    <t>Julio: Durante el mes de Julio se desarrolló la 7 Reunión Virtual de COMTELCA y a la 2º Reunión del Grupo Preparatorio de la Conferencia de la APT para la CMR-27, y se obtuvieron insumos para construir posturas.  Agosto: Durante el mes de agosto, se desarrolló la 8 Reunión Virtual de COMTELCA y se prepararon posturas para la 46 Reunión de CITEL. 
Adicionalmente, en Bogotá, se llevó a cabo el XV Congreso Internacional de Espectro - Espectro Estratégico para Conectar el Futuro. Septiembre: Durante el mes de septiembre, se asistieron a las reuniones del ITU-R sobre el Terrestrial Broadcasting Delivery del WP 6A , Space Radiocommunication Applications del WP 7B, Remote Sensing Systems del WP 7C, Radio Astronomy del WP 7D y la 9 Reunión Virtual de COMTELCA.
Adicionalmente, se prepararon posturas para la 46 Reunión del CCP.II de CITEL y 4th RCC WG.</t>
  </si>
  <si>
    <t>Informe de ejecución del Plan de Monitoreo de Espectro</t>
  </si>
  <si>
    <t>Porcentaje de ejecución del Plan de Monitoreo de Espectro</t>
  </si>
  <si>
    <t>Medir el avance del Plan de Monitoreo y Supervisión del Espectro establecido para cada vigencia el cual contempla actividades de vigilancia, inspección y control, con el fin de desarrollar medidas de promoción y prevención.</t>
  </si>
  <si>
    <t>(Actividades de promoción y prevención de las actividades de vigilancia, inspección y control ejecutadas en el período de medición / actividades establecidas en el Plan de Monitoreo y Supervisión del Espectro en el periodo de medición) x 100%</t>
  </si>
  <si>
    <t>Actividades de vigilancia, inspección y control ejecutadas:
- Vigilancia: Mediciones del servicio de televisión en tecnología analógica y digital en los siguientes municipios:  Chinavita (Boyacá) 3 puntos y 36 verificaciones a operadores, Soracá (Boyacá)  3 puntos y 36 verificaciones a operadores y  Sotaquira (Boyacá)  3 puntos y 36 verificaciones a operadores 
* Se realizaron mediciones del Plan Anual de Vigilancia 2025: Banda 370-400MHz, Banda 3500 MHz, Banda 2500 MHz, Radionavegación Aeronáutica y Banda AWS.
* Se realizaron mediciones recurrentes: Banda 900 MHz, Banda RDS FM (Ocupación y parámetros), Móvil Aeronáutico, Y Banda 2400 MHz.
* Se realizaron mediciones para la atención de solicitudes fuera del Plan Anual de Vigilancia 2025
* EMR Funza: Se monitorearon las frecuencias TX 156.0625MHz y RX 151.0625MHz, para identificar posibles interferencia en el servicio.
* EMR Bogotá 3: Se realizaron monitoreos con el fin de identificar el uso no autorizado en las frecuencias: 148.375 MHz, 151 MHz, 151.6125 MHz, 152.875 MHz, 155.6 MHz, 156.0625 MHz, 156.725 MHz, 160.7125 MHz, 160.7375 MHz y 160.8125 MHz.
* EMR Pereira: Se realiza el monitoreo de las frecuencias: 149.0625 MHz, 153.6875 MHz, 154.0875 MHz, 155.6135 MHz.
* EMR Cali y Popayán: Se continúan con los monitoreos en modo directo de las frecuencias 90.1 MHz y 90.2 MHz para detectar usos no autorizados por parte de grupos armados al margen de la ley.
* Se realiza monitoreos del segmento de frecuencia 3380-3460 MHz para verificar si el segmento presenta ocupación por parte del operador Telecall.
* EMR Villavicencio: Se realizaron monitoreos con el fin de identificar el uso no autorizado en las frecuencias: 422.4 MHz, 861.9625 MHz, 862.2125 MHz, 866.0625 MHz, 866.5625 MHz, 866.8125 MHz, 867.0625 MHz, 867.3125 MHz, 867.5625 MHz, 867.8125 MHz, 868.0625 MHz, 868.3125 MHz, 866.5625 MHz, 866.8125 MHz, 867.0625 MHz, 867.3125 MHz, 867.5625 MHz, 867.8125 MHz, 868.0625 MHz, 868.3125 MHz, 868.7875 MHz, 154.3875 MHz, 161.4875 MHz, 5492 MHz y 5739 MHz.
- Inspección:  69 verificaciones en campo, mediante las cuales  se atendieron casos relacionados con visitas técnicas a usuarios de redes y/o servicios de radiocomunicaciones, así como también la verificación del posible uso clandestino del espectro. Éstas verificaciones se llevaron a cabo en diferentes municipios de los departamentos de Valle del Cauca, Bolívar, Cundinamarca, Boyacá, Cauca, Tolima, Santander, Antioquia, Atlántico y Cesar. Tres (3) mediciones tipo malla en Ubate, Funza y Cota (Cundinamarca), así como, tres estaciones escogidas aleatoriamente que se les había entregado certificación de conformidad, con el fin de corroborar su escenario y cumplimiento de los niveles de campos electromagnéticos.
- Control: Se proyectaron los siguientes actos administrativos: 24 de trámite, 5 decisiones de primera instancia.</t>
  </si>
  <si>
    <t>Vigilancia: Mediciones del servicio de televisión en tecnología analógica y digital en los siguientes municipios:  Granada (Meta) 5 puntos y 60 verificaciones a operadores, Puerto Concordia (Meta)  3 puntos y 36 verificaciones a operadores, Fuente de Oro (Meta)  3 puntos y 36 verificaciones a operadores, San Martin  (Meta) 5 puntos y 60 verificaciones a operadores, Villavicencio (Meta)  13 puntos y 78 verificaciones a operadores,  Cubarral (Meta)  3 puntos y 36 verificaciones a operadores, Acacias  (Meta)  5 puntos y 60 verificaciones a operadores, Puerto Lopez  (Meta)  5 puntos y 60 verificaciones a operadores, Mani (Casanare)  3 puntos y 36 verificaciones a operadores.
Se realizaron mediciones del Plan Anual de Vigilancia 2025: 
● Movil Aeronaútico: medición en el segmento 117MHz a 137MHz.
● Banda de 700 MHz: medición en el segmento 698 MHz a 803 MHz.
● Banda de 859 MHz: medición en el segmento 806 MHz a 894 MHz.
● Banda Fijo y Movil: medición en el segmento 156 MHz a 164 MHz
● Radiodifusión Sonora FM: medición en el segmento 87 MHz a 109 MHz.
-Se realizaron mediciones recurrentes: 
● Banda de 900 MHz: medición en el segmento 894 MHz a 915 MHz y 944 MHz a 960 MHz
● Banda de 2400 MHz: medición en el segmento 2400 MHz a 2483,5 MHz.
Inspección: Se realizaron sesenta y cinco (65) verificaciones en campo, mediante las cuales se atendieron casos relacionados con visitas técnicas a usuarios de redes y/o servicios de radiocomunicaciones, así como también la verificación del posible uso clandestino del espectro. Y se realizaron cuatro (4) mediciones tipo malla en los municipios de Ventaquemada, Paipa, Garagoa y Nobsa (Boyacá), así como, a estaciones escogidas aleatoriamente que se les había entregado certificación de conformidad, con el fin de corroborar su escenario y cumplimiento de los niveles de campos electromagnéticos.
Control: Se realizó la proyección de: 6 decisiones de primera instancia, 6 pliegos de cargo, 4 legalizaciones de decomiso, 1 acto solicitud de juzgado y 2 traslados de alegatos, asi mismo se realizaron 16 requerimientos y 1 memorando de improcedencia. En total 36 actos administrativos. 
Se expidieron los siguientes actos administrativos: 3 Actos de legalización de equipos decomisados, 1 Acto que ordena la imposición de medida cautelar y 1 Resolución de archivo y decomiso definitivo, de un total de  21 proyectos de actos administrativos.</t>
  </si>
  <si>
    <t>Vigilancia: Mediciones del servicio de televisión en tecnología analógica y digital en los siguientes municipios: Aipe (Huila) 3 puntos y 36 verificaciones a operadores, Tello (Huila) 3 puntos y 36 verificaciones a operadores, Baraya (Huila) 3 puntos y 36 verificaciones a operadores, Rivera (Huila) 5 puntos y 60 verificaciones a operadores, Neiva  (Huila) 9 puntos y 108 verificaciones a operadores, Palermo (Huila) 3 puntos y 36 verificaciones a operadores.
Se realizaron mediciones del Plan Anual de Vigilancia 2025: 
● BANDA 600 MHz: Medición en los segmentos 614 MHz  a 698 MHz
●BANDA 900 MHz: Medición en los segmentos 894 MHz a 960 MHz
●5 GHz - USO LIBRE: Medición en los segmentos 5150 MHz a 5250 MHz, 5250 MHz a 5350 MHz, 5350 MHz a 5450 MHz,  5450 MHz a  5650 MHz, 5650 MHz a  5750 MHz, 5750 MHz a 5850 MHz
●FIJO Y MOVIL: Medición en los segmentos 430 MHz a 440 MHz
●TRUNKING:Medición en los segmentos 804 MHz a 824 MHz y 849 MHz a 869 MHz.
Inspección: 105 verificaciones en campo, mediante las cuales se atendieron casos relacionados con visitas técnicas a usuarios de redes y/o servicios de radiocomunicaciones, así como también la verificación del posible uso clandestino del espectro. 4 mediciones tipo malla en los municipios de Manaure (La Guajira), Pradera, Zarzal y Sevilla (Valle), así como, medición CEM a estación 5G en Cali (Valle), con el fin de corroborar su escenario y cumplimiento de los niveles de campos electromagnéticos.
Control: Se proyectaron 25 requerimientos,  14 pliegos de cargos, 5 memorandos solicitudes, ,4 traslados de alegatos, 1 archivo, 1 sanción y 3 actos de pruebas. Para un total de 41 actos de trámite y 1 acto definitivo. Para un total de 52 actos de trámite y 1 acto definitivo.  Respecto a los actos expedidos tenemos que son 5 Actos de pliegos de cargos, 9 actos de legalización,  1 pruebas, 1 archivo, 2 traslados. Para un total de 18.</t>
  </si>
  <si>
    <t>Informe de ejecución del Plan de Gestión del Conocimiento del Espectro</t>
  </si>
  <si>
    <t>Porcentaje de ejecución del del Plan de Gestión del Conocimiento del Espectro</t>
  </si>
  <si>
    <t>Se va a medir el avance en la ejecución del Plan de gestión del conocimiento en temas de espectro del periodo; es importante en la medida que en él se definen las actividades de gestión de conocimiento, tanto interno como externo, que realiza la entidad en temas de espectro</t>
  </si>
  <si>
    <t>(Actividades ejecutadas en el periodo de medición/ actividades planeadas en el periodo de medición) x 100%</t>
  </si>
  <si>
    <t>Enero: Se realizó la Planeación de los proyectos en el mes de enero
Febrero: Presentación con resultados del contrato (170) de (2024) por parte de la Universidad Externado de Colombia y presentación de la propuesta de agenda para el Congreso Internacional de veinte veinticinco.
Marzo: Encuentro con la Universidad Externado de Colombia relacionado con el Convenio 170 de 2024 para analizar el uso no autorizado del espectro radioeléctrico (Cartilla Informativa). Sesión de monitoreo de los compromisos posteriores al contrato (elaboración de artículo académico) por parte de la Universidad de Manizales en el marco del Convenio 163.</t>
  </si>
  <si>
    <t>1)	Se desarrolló de espacio de Innovación INNOVANE. Se llevó a cabo diferentes charlas y cursos prototipado y preparación para la comunicación del PITCH. 
2)	Documentos y términos de referencia de la Convivencia del Servicio Aeronáutico.</t>
  </si>
  <si>
    <t>julio: Se realizó el evento de premiación final del programa de Innovación InnovANE. Así mismo, los proyectos de investigación del 2025 se encuentran en etapa de contratación. Agosto:Se avanzó Los dos proyectos de investigación que fueron asignados a la universidad Nacional y a UIS. Igualmente, se realizó capacitación sobre  mejora normativa con la Universidad Externado. Septiembre: Se firmaron los convenios de los dos proyectos de investigación: 1) redes multipropósito y 2) compatibilidad entre el servicio móvil aeronáutico y radiodifusión. Se inició el diplomado para funcionarios de la ANE sobre "Análisis de Impacto Normativo para la Mejora Regulatoria en Colombia"</t>
  </si>
  <si>
    <t xml:space="preserve">Facilitar el acceso y uso de las tecnologías de la información y las comunicaciones en todo el territorio nacional </t>
  </si>
  <si>
    <t>Incremento en la  dotación de terminales de cómputo y capacitación de docentes en sedes educativas oficiales a nivel nacional y Recuperación de equipos de cómputo obsoletos existentes en las sedes educativas oficiales a nivel nacional</t>
  </si>
  <si>
    <t>Incremento de la dotación directa de soluciones tecnológicas para estudiantes, menores de edad ubicados en zonas urbanas, rurales, apartadas y de difícil acceso, e I.E.S y realizar la gestión adecuada de equipos obsoletos y en desuso a nivel Nacional desde 2024 / Incremento en la  dotación de terminales de cómputo y capacitación de docentes en sedes educativas oficiales a nivel nacional 2023</t>
  </si>
  <si>
    <t xml:space="preserve">Servicio de apoyo en tecnologías de la información y las comunicaciones para la educación básica, primaria y secundaria </t>
  </si>
  <si>
    <t>Relación de estudiantes por terminal de cómputo en sedes educativas oficiales</t>
  </si>
  <si>
    <t xml:space="preserve">El indicador corresponde a la relación Matricula de sedes educativas públicas de pais Vs a la cantidad de herramientas tecnologicas con las que cuentan las sedes educativas pùblicas del pais/ (Portatil + Fijo+ tabletas) - Relación de estudiantes por computo </t>
  </si>
  <si>
    <t xml:space="preserve"> (Matricula total) /  (Total Computadores (Portatil + Fijo+ tabletas)</t>
  </si>
  <si>
    <t>Para el 1T, la Entidad continua estableciendo la relación de 4 estudiantes por equipo</t>
  </si>
  <si>
    <t>Para el 2T, la Entidad continua estableciendo la relación de 4 estudiantes por equipo</t>
  </si>
  <si>
    <t>Computadores para Educar</t>
  </si>
  <si>
    <t>E1-L3-2000</t>
  </si>
  <si>
    <t>Terminales de cómputo con contenidos digitales entregadas</t>
  </si>
  <si>
    <t xml:space="preserve">Esta meta consiste en entregar equipos de cómputo a sedes educativas públicas, bibliotecas públicas y casas de la cultura. </t>
  </si>
  <si>
    <t xml:space="preserve">Sumatoria de equipos entregados  de cómputo a sedes educativas públicas, bibliotecas públicas y casas de la cultura. </t>
  </si>
  <si>
    <t>Para el 1T la entidad avanzo con la entrega a sedes educativas de equipos de computo correspondientes al rezago del año 2024</t>
  </si>
  <si>
    <t>Para el 2T la entidad avanzo con la entrega de 3,496  a sedes educativas de equipos de computo correspondientes al rezago del año 2024</t>
  </si>
  <si>
    <t xml:space="preserve">Para el 3T la entidad avanzo con la entrega de 4,925 equipos de cómputo a sedes educativas, equipos que corresponden al rezago del año 2024. </t>
  </si>
  <si>
    <t xml:space="preserve">Con respecto a 2025 para este trimestre se confirma la adquisición de equipos vigencia 2025, compra para la cual CPE iniciará las pruebas de muestreo de calidad. </t>
  </si>
  <si>
    <t>Terminales de cómputo con contenidos digitales entregadas a sedes educativas para uso de docentes</t>
  </si>
  <si>
    <t>Esta meta consiste en entregar equipos de cómputo a sedes educativas públicas, bibliotecas públicas y casas de la cultura, una vez los docentes realizan la formacion otorgada por CPE</t>
  </si>
  <si>
    <t>Sumatoria de equipos entregados  de cómputo a sedes educativas públicas, bibliotecas públicas y casas de la cultura una vez los docentes realizan la formacion otorgada por CPE</t>
  </si>
  <si>
    <t>Para el 1T la entidad se encuentra en la fase de planeación para despacho de equipos de computo para personal docente, se proyecta a iniciar entrega en el 2 semestre del año</t>
  </si>
  <si>
    <t>Para el 2T la entidad se encuentra en la actualización de estrategia de formación; con el fin de iniciar la ejecución y despacho de equipos de computo</t>
  </si>
  <si>
    <t>Para el 3T se realizó la actualización de la estrategia de formación, dando inicio en el mes de agosto a las convocatorias de formación para docentes y estudiantes, las cuales permitirán iniciar los procesos de formación que culminarán con la validación de requisitos para entrega de equipos a docentes.</t>
  </si>
  <si>
    <t>En el mes de agosto a las convocatorias de formación para docentes y estudiantes, las cuales permitirán iniciar los procesos de formación que culminarán con la validación de requisitos para entrega de equipos a docentes.</t>
  </si>
  <si>
    <t>Estudiantes de sedes educativas oficiales beneficiados con el servicio de apoyo en tecnologías de la información y las comunicaciones para la educación</t>
  </si>
  <si>
    <t xml:space="preserve">Esta meta consiste en realizar el conteo de estudiantes beneficiados con la entrega de computadores y laboratorios y se mide con la matrícula de las sedes educativas beneficiadas.  </t>
  </si>
  <si>
    <t xml:space="preserve">Sumatoria de estudiantes (de acuerdo con la matricula de las sedes educativas pùblicas beneficadas) beneficiados con la entrega de computadores y laboratorios  </t>
  </si>
  <si>
    <t>La actividad se tiene planeada reportar al finalizar la totalidad de entrega de equipos de computo; razón por la cual se proyecta a reportat en el mes de diciembre 2025</t>
  </si>
  <si>
    <t>Para el 2T con la entrega de 30,162 equipos de computo se ha beneficiado a 321,321 estudiantes matriculados en las sedes que recibieron beneficio.</t>
  </si>
  <si>
    <t>Para el 3T con la entrega de 4.925 equipos de computo se ha beneficiado a 56.812 estudiantes matriculados en las sedes que recibieron beneficio. Con lo cual se reporta el acumulado de 378.043</t>
  </si>
  <si>
    <t>Requerimientos técnicos atendidos</t>
  </si>
  <si>
    <t>Esta meta consiste en atender las inquietudes y requerimientos presentadas por los beneficiarios e interesados, orientando y direccionando su atención. El proceso de Servicio al Cliente ha desarrollado diferentes niveles de atención, dependiendo de las necesidades de la comunidad educativa cuenta con un servicio post entrega conformado por 3 niveles de atención; para asegurar la disponibilidad permanente de las soluciones tecnológicas entregadas por la entidad</t>
  </si>
  <si>
    <t>Cantidad de casos radicados a traves de las diferentes lineas de atenciòn (telefonica, redes sociales y correos electronicos)/Cantidad de casos atendidos *100</t>
  </si>
  <si>
    <t xml:space="preserve">En el 1T La entidad gestióno la totalidad de PQRS radicados, en donse de presentaron un total de 962 casos </t>
  </si>
  <si>
    <t xml:space="preserve">Del 01 abril al 30 de junio de 2025, se han registrado 11.842 casos de PQRS registrados en la mesa de servicio durante el mes de abril a junio; los cuales fueron atendidos y direccionados a los especialistas correspondientes. </t>
  </si>
  <si>
    <t>Del 01 de julio al 30 de septiembre de 2025, se registraron 1.571 casos (195 información general – 905 Peticiones – 20 Quejas – 1 sugerencia - 149 Soporte Técnico Primer nivel – 281 Soporte Técnico Segundo nivel y 5 soporte técnico tercer nivel. Adicionalmente el 100% de los casos de PQRS registrados en la mesa de servicio durante el trimestre fueron atendidos y direccionados a los especialistas correspondientes. Los casos cerrados se gestionaron en un plazo promedio de 2 días hábiles.</t>
  </si>
  <si>
    <t>Sedes educativas oficiales con acceso a terminales de cómputo y contenidos digitales</t>
  </si>
  <si>
    <t xml:space="preserve">Esta meta consiste en entregar laboratorios de innovación educativa compuestos por una impresora 3D, una pantalla interactiva, un kit de ingeniería STEM, un gestor de contenidos, incluyendo el pack de recursos pedagógicos integrado por cartillas, manuales y videos. </t>
  </si>
  <si>
    <t xml:space="preserve">Cantidad de Sedes educativas beneficiadas con nuevas tecnologías equivalen a sedes educativas con laboratorios, se determina que la relación es de 1 a 1; entrega de 1 laboratorio a 1 sede educativa. </t>
  </si>
  <si>
    <t>En el 1T La entidad proyecta iniciar la entrega de laboratorios en el segundo semestre del año, una vez se realice el proceso de focalización</t>
  </si>
  <si>
    <t>En el 2T La entidad se encuentra en la actualización de estrategia de formación; con el fin de iniciar la ejecución y despacho de laboratorios para beneficio de sedes educativas públicas</t>
  </si>
  <si>
    <t>Para el 3T se realizó la actualización de la estrategia de formación, dando inicio en el mes de agosto a las convocatorias de formación para docentes y estudiantes, las cuales permitirán iniciar los procesos de formación que culminarán con la validación de requisitos para entrega de laboratorios a sedes.</t>
  </si>
  <si>
    <t>En el mes de agosto a las convocatorias de formación para docentes y estudiantes, las cuales permitirán iniciar los procesos de formación que culminarán con la validación de requisitos para entrega de laboratorios para sede.</t>
  </si>
  <si>
    <t>Servicio de educación para el trabajo en temas de uso pedagógico de tecnologías de la información y las comunicaciones</t>
  </si>
  <si>
    <t xml:space="preserve">Docentes formados en uso pedagógico de tecnologías de la información y las comunicaciones. </t>
  </si>
  <si>
    <t>Esta meta consiste en formar y acompañar a 2.000 docentes a través del componente de formación del Proyecto Misional de Innovación Educativa; el cual busca atender las necesidades y demandas de los actores que confluyen alrededor de la comunidad educativa: docentes, directivos docentes, estudiantes, padres, madres de familia y/o cuidadores, al tiempo que promueve la implementación de acciones orientadas a impulsar procesos de transformación en las prácticas educativas, mediante la innovación con uso de tecnología.  </t>
  </si>
  <si>
    <t>Cantidad de docentes certificados en el componente de formación del Proyecto Misional de Innovación Educativa actores que confluyen alrededor de la comunidad educativa</t>
  </si>
  <si>
    <t>En el 1T se realizo la formación de docentes correspondientes a formación rezago de los años 2023 (609) y 2024 (917)</t>
  </si>
  <si>
    <t xml:space="preserve">En el 2T La entidad se encuentra en la actualización de estrategia de formación; con el fin de iniciar la ejecución de formacion docente </t>
  </si>
  <si>
    <t>En el marco del redireccionamiento de la entidad se ha redefinido la estrategia de formación de computadores para educar, desde un enfoque integral y territorial. Esta estrategia proyecta ser desarrollada a partir del mes de agosto. </t>
  </si>
  <si>
    <t>En el 3T de acuerdo con la validación de evidencias de formación de la vigencia 2024, se realiza el reporte de 436 docentes formados. 
Se inicia el reporte de formación docentes de la vigencia 2025, reportando 737 docentes para un total de reporte de 1.173 docentes formados</t>
  </si>
  <si>
    <t xml:space="preserve">Docentes acompañados en procesos de educativos con tecnologías digitales </t>
  </si>
  <si>
    <t xml:space="preserve">Eventos de socialización de experiencias exitosas en el uso práctico de las tecnologías de la información en la educación. </t>
  </si>
  <si>
    <t xml:space="preserve">Esta meta consiste en realizar los eventos Educa Digital® Nacional y Educa Regionales; estos son espacios creados para fomentar la socialización y el intercambio de experiencias significativas de aprendizaje con uso de tecnología y aprender sobre tendencias en educación y el desarrollo de habilidades digitales, a partir de encuentros presenciales donde participan docentes, directivos docentes, estudiantes y comunidad educativa en general. Durante 2023 se desarrollará un encuentro nacional con una participación estimada de 300 personas y 16 encuentros regionales con una participación estimada de 100 personas cada uno. </t>
  </si>
  <si>
    <t>Cantidad de eventos realizados</t>
  </si>
  <si>
    <t>En el 1T no se reporta la realización de eventos, toda vez que la Entidad proyectó iniciar la gestión de eventos  en el 2 semestre de 2025</t>
  </si>
  <si>
    <t>En el 2T La entidad se encuentra en la actualización de estrategia de formación; con el fin de iniciar la ejecución de eventos</t>
  </si>
  <si>
    <t>En el 3T la entidad realizó 15 eventos; en los cuales se dio inicio a la implementación de encuentros y espacios de participación con las comunidades educativas en el marco de la estrategia de formación integral de CPE</t>
  </si>
  <si>
    <t>Estudiantes acompañados en procesos educativos con tecnologías digitales.</t>
  </si>
  <si>
    <t>Esta meta consiste en realizar experiencias creativas con uso de tecnología; estas son actividades pedagógicas para estudiantes y docentes que acompañan y buscan desarrollar las habilidades necesarias en los estudiantes para ser competentes en los nuevos entornos que ofrece la industria 4.0. </t>
  </si>
  <si>
    <t>Cantidad de estudiantes acompañados en procesos educativos</t>
  </si>
  <si>
    <t>En el 1T se realizo la formación de estudiantes correspondientes a formación rezago de los años 2023 (9500) y 2024 (10154)</t>
  </si>
  <si>
    <t xml:space="preserve">En el 2T La entidad se encuentra en la actualización de estrategia de formación; con el fin de iniciar la ejecución de acompañamiento de estudiantes </t>
  </si>
  <si>
    <t>En el 3T La entidad se encuentra en la definición de lineamientos para inicio de convocatoria de formación a estudiantes y padres de familia, los cuales se planean ejecuctar en el último trimestre de la vigencia.</t>
  </si>
  <si>
    <t>Personas capacitadas en temas TIC</t>
  </si>
  <si>
    <t>Esta meta consiste en realizar la Escuela TIC Familia; programa que busca fortalecer las habilidades y competencias de padres, madres de familia y todas aquellas personas que tienen bajo su cuidado niños, niñas y adolescentes para que puedan estimular y acompañar la formación y el sano desarrollo de sus hijos e hijas en el entorno digital. Durante 2023, 3.000 padres de familia serán beneficiados con contenidos formativos a través de la conformación de comunidades de aprendizaje por medio de la aplicación WhatsApp.  </t>
  </si>
  <si>
    <t>Cantidad de personas capacitadas</t>
  </si>
  <si>
    <t>En el 1T no se reporta capacitación de personas, toda vez que la Entidad proyectó iniciar la gestión de eventos  en el 2 semestre de 2025</t>
  </si>
  <si>
    <t xml:space="preserve">En el 2T La entidad se encuentra en la actualización de estrategia de formación; con el fin de iniciar la ejecución de capacitacion </t>
  </si>
  <si>
    <t>Servicio de recolección y gestión de residuos electrónicos</t>
  </si>
  <si>
    <t>Equipos obsoletos retomados</t>
  </si>
  <si>
    <t>La retoma consiste en efectuar una gestión y disposición adecuada de los terminales en desuso, para lo cual se deben focalizar las sedes educativas y realizar el alistamiento de los terminales en las bolsas suministradas por la entidad, para la posterior recolección por parte de la transportadora, quien realiza la recolección y transporte de equipos y elementos de cómputo que cumplieron su ciclo de vida. </t>
  </si>
  <si>
    <t xml:space="preserve">Cantidad de equipos retomados </t>
  </si>
  <si>
    <t xml:space="preserve">En el 1T la entidad inicio actividad de retoma de 5410 equipos obsoletos entregados por sedes educativas públicas </t>
  </si>
  <si>
    <t xml:space="preserve">En el 2T La entidad no presenta avance, sin embargo dicha meta se encuentra cumplida de acuerdo con lo planeado en su ejecución </t>
  </si>
  <si>
    <t xml:space="preserve">En el 3T La entidad no presenta avance, sin embargo dicha meta se encuentra sin retraso, de aceurdo con lo planeado en su ejecución </t>
  </si>
  <si>
    <t>Residuos electrónicos dispuestos correctamente. (Demanufactura)</t>
  </si>
  <si>
    <t>Esta meta consiste en ejecutar el plan retoma; que se realiza desde la recepción de los equipos que culminaron su vida útil; una vez llegan al Centro Nacional de Aprovechamiento de Residuos Electrónicos CENARE, de forma manual bajo una línea de trabajo continúa se obtienen los materiales que compone un equipo de cómputo de manera limpia, aumentando la productividad del trabajo realizada en término de toneladas/diarias y manteniendo la seguridad del personal.  </t>
  </si>
  <si>
    <t>Cantidad de equipos demanufacturados, en toneladas</t>
  </si>
  <si>
    <t xml:space="preserve">En el 1Tcon la activiad de retoma se da inicio a la demanufactura reportando 15,94 toneladas </t>
  </si>
  <si>
    <t>En el 2T la entidad reporta avance en la demanufactura de 14,43 toneladas, acumulando un avance de 30 tolenadas</t>
  </si>
  <si>
    <t>En el 3T la entidad reporta avance en la demanufactura de 64,9 toneladas, acumulando un avance de 95,29 tolenadas</t>
  </si>
  <si>
    <t>Kits para procesos de aprendizaje elaborados con residuos eléctricos y electrónicos</t>
  </si>
  <si>
    <t>Esta meta consiste en la conformación de KIT RAEE que está a cargo del proceso de Sostenibilidad Ambiental de Computadores para Educar, este kit está compuesto por los residuos de aparatos eléctricos y/o electrónicos - RAEE obtenidos del proceso de demanufactura realizado en CENARE. Para el año 2023 realizará la elaboración de 1000 KITS, para los cuales se mantiene el esquema de elaboración definido por fases, dado las múltiples actividades y tareas que conforman el armado de este componente. </t>
  </si>
  <si>
    <t>Cantidad de kit RAEE elaborados</t>
  </si>
  <si>
    <t>En el 1T no se reporta la realización de KITS RAEE, toda vez que la Entidad proyectó iniciar la gestión de eventos  en el 2 semestre de 2025</t>
  </si>
  <si>
    <t>En el 2T  se reporta la realización de 200 KITS RAEE</t>
  </si>
  <si>
    <t>En el 3T se reporta la realización de 500 KITS RAEE; de esta manera se da por cumplida la meta de la vigencia</t>
  </si>
  <si>
    <t>Personas de la comunidad capacitadas en la correcta disposición de residuos de aparatos eléctricos y electrónicos</t>
  </si>
  <si>
    <t>Esta meta consiste en capacitar a 2.000 personas de la comunidad educativa en temas de RAEE; a través del fomento de educación ambiental a toda la comunidad educativa por medio de sensibilizaciones presenciales sobre la correcta manipulación y almacenamiento de los residuos de aparatos eléctricos y/o electrónicos – RAEE, previniendo un daño ambiental por el desconocimiento de sus impactos negativos como también fortalecer la conciencia ambiental acerca de los componentes peligrosos y su afectación estableciendo lineamientos claros que permitan el manejo ambientalmente responsable de dichos componentes.  </t>
  </si>
  <si>
    <t>Cantidad de personas de la comunidad capacitadas</t>
  </si>
  <si>
    <t>En el 1T no se reporta capacitación en temas RAEE, toda vez que la Entidad proyectó iniciar la gestión de eventos  en el 2 semestre de 2025</t>
  </si>
  <si>
    <t xml:space="preserve">En el 2T  de acuerdo con la realización de talleres de innovacion y robotica, se determinan sensibilizaciones en temas RAEE,  beneficiando a 793 estudiantes y docentes </t>
  </si>
  <si>
    <t>En el 3T  de acuerdo con la realización de talleres de innovacion y robotica, se determinan sensibilizaciones en temas RAEE,  beneficiando a 837  estudiantes; lo cual determina un acumulado de 1630 personas sensibilizadas.</t>
  </si>
  <si>
    <t>Eventos De Difusión Realizados</t>
  </si>
  <si>
    <t>Esta meta consiste en la realización de eventos de retoma masiva de equipos y elementos de cómputo en las sedes educativas o entes territoriales que cuenten con la disponibilidad de entrega de equipos obsoletos. </t>
  </si>
  <si>
    <t xml:space="preserve">Eventos de retoma realizados </t>
  </si>
  <si>
    <t>En el 1T no se reporta realización de eventos, toda vez que la Entidad proyectó iniciar la gestión de eventos  en el 2 semestre de 2025</t>
  </si>
  <si>
    <t>En el 2T no se reporta realización de eventos, toda vez que la Entidad proyectó iniciar la gestión de eventos  en el 2 semestre de 2025</t>
  </si>
  <si>
    <t xml:space="preserve">En el 3T no se reporta realización de eventos, la entidad inicia con la  planeación de eventos, los cuales tendran inicio en el último trimestre del año </t>
  </si>
  <si>
    <t xml:space="preserve">Servicio de asistencia técnica - Complemento	</t>
  </si>
  <si>
    <t>Terminales de cómputo con contenidos digitales entrega Directa</t>
  </si>
  <si>
    <t>Esta meta consiste en la entregar directa de equipos de cómputo a estudiantes, menores de edad ubicados en zonas urbanas, rurales, apartadas y de difícil acceso, e I.E.S. </t>
  </si>
  <si>
    <t>Cantidad de equipos entregados  de cómputo a estudiantes, menores de edad ubicados en zonas urbanas, rurales, apartadas y de difícil acceso, e I.E.S. </t>
  </si>
  <si>
    <t>En el 1T se realizo la entrega directa de equipos de computo a estudiantes menores de edad correspondientes a entrega rezago de2024</t>
  </si>
  <si>
    <t>En el 2T se realizo la entrega directa de 7,075 equipos de computo a estudiantes menores de edad correspondientes a entrega rezago de 2024</t>
  </si>
  <si>
    <t>En el 3T se realizo la entrega directa de 3. 463 equipos de computo a estudiantes menores de edad correspondientes a entrega rezago de 2024</t>
  </si>
  <si>
    <t>Catalizador:  Conectividad digital para cambiar vidas
Comp: Estrategia de apropiación digital</t>
  </si>
  <si>
    <t>Apropiación TIC para el Cambio</t>
  </si>
  <si>
    <t xml:space="preserve">Promover la apropiación masiva de las TIC a través del diseño e implementación de estrategias incluyentes y con enfoque diferencial que permitan fomentar y fortalecer las habilidades digitales de los colombianos para que logren un mayor nivel de uso de la tecnología. </t>
  </si>
  <si>
    <t>10. Reducción de las desigualdades</t>
  </si>
  <si>
    <t>Uso y Apropiación de las TIC</t>
  </si>
  <si>
    <t>Servicio de asistencia, capacitación y apoyo para el uso y apropiación de las TIC, con enfoque diferencial y en beneficio de la comunidad para participar en la
economía digital nacional</t>
  </si>
  <si>
    <t>Formaciones</t>
  </si>
  <si>
    <t xml:space="preserve">ESTUDIANTES
BENEFICIADOS
EN PENSAMIENTO
COMPUTACIONAL </t>
  </si>
  <si>
    <t>Desde este indicador se busca realizar la formación a docentes en Pensamiento Computacional, con el fin de implementar un modelo de eudcación en cascada, a través del cual dichos docentes formados utilizarán las herramientoas adquitridas en sus aulas y se logrará el beneficio de 896.000 estudiantes en Pensamiento Computacional durante el periodo de implementación.</t>
  </si>
  <si>
    <t>Sumatoria del número de estudiantes beneficiados en pensamiento computacional.</t>
  </si>
  <si>
    <t>Se avanzó en la diagramación y corrección de estilo de las guías pedagógicas para la enseñanza de pensamiento computacional en los grados de transición,1,2,5,8,9,10 y 11. Se llevó a cabo la primera ronda de talleres de formación presencial a los pares expertos de los nodos y se seleccionaron las primeras 331 sedes de transferencia que conformarán la red de experticia colaborativa de los nodos durante el año 2025. Se avanzó en los talleres de formación de la 2 cohorte de docentes rurales del caribe y la primera cohorte de docentes rurales del pacífico, en donde se entregaron170 kits del juego Biobots para su implementación en aula.</t>
  </si>
  <si>
    <t>Se seleccionaron 451 recursos pedagógicos de 196 docentes para el banco digital. Se realizaron 4 visitas, 88 talleres presenciales, 11.268 mentorías, 605 encuentros colaborativos y se formaron 318 docentes rurales con entrega de kits Biobots. Avanza convocatoria Andina-Orinoquía-Insular.</t>
  </si>
  <si>
    <t>Se seleccionaron 451 recursos pedagógicos elaborados por 196 docentes que conformarán el banco digital de recursos para la enseñanza del pensamiento computacional a nivel nacional, se realizaron 4 visitas de observación sobre implementación de las guías en los nodos. Se han realizado 45 talleres presenciales correspondientes a la primera jornada de formación presencial con pares expertos y 43 talleres correspondientes a la segunda jornada, se han desarrollado 11.268 mentorías, se han llevado a cabo 419 encuentros colaborativos correspondientes a la primera ronda de formación y 186 encuentros colaborativos de la segunda. se han formado 318 docentes de escuelas rurales correspondientes a las cohortes de formación caribe II, Pacífico I, pacífico II y Amazonía, entregando 318 kits del juego Biobots para su implementación en aula, se avanzó en la construcción del documento de términos y condiciones que se usará para la convocatoría de la cohorte de formación región Andina, Orinoquía e Insular</t>
  </si>
  <si>
    <t>Dirección de Apropiación</t>
  </si>
  <si>
    <t>E1-L3-3000</t>
  </si>
  <si>
    <t>Formaciones en habilidades digitales</t>
  </si>
  <si>
    <t>Describe el número de formaciones que se realizan a través de la oferta de programas de formación de la Dirección de Apropiación de TIC</t>
  </si>
  <si>
    <t>Sumatoria de formaciones finalizadas en habilidades digitales</t>
  </si>
  <si>
    <t>Se inició y se continúa en la etapa precontractual. Desde la DATIC se adelantó el proceso de cotización en el que se recibieron cotizaciones por parte de algunas universidades públicas, lo que abre las puertas para la posibilidad de estructurar un contrato interadministrativo. Se confirma que se emitió el CDP para el programa.</t>
  </si>
  <si>
    <t>Se llevó a cabo la apertura del programa Ciberpaz Formaciones, en el marco del Convenio No. 1423-2025. Este lanzamiento habilitó el proceso de inscripciones, se ofrecen programas de formación como Inteligencia Artificial para la empleabilidad, Inteligencia Artificial para docentes, Inteligencia Artificial para el empoderamiento femenino, entre otros, cada uno con una duración de 48 horas. se han realizado un total de 815 formados en IA para mujeres, docentes, para la empleabilidad y la productividad entre otros</t>
  </si>
  <si>
    <t>Se llevó a cabo la apertura del programa Ciberpaz Formaciones, en el marco del Convenio No. 1423-2025. Este lanzamiento habilitó el proceso de inscripciones, disponible a través de la página oficial de la Universidad de Pamplona: https://www.unipamplona.edu.co/ciberpaz/, donde se ofrecen programas de formación como Inteligencia Artificial para la empleabilidad, Inteligencia Artificial para docentes, Inteligencia Artificial para el empoderamiento femenino, entre otros, cada uno con una duración de 48 horas. se han realizado un total de 815 formados en IA para mujeres, docentes, para la empleabilidad y la productividad entre otros</t>
  </si>
  <si>
    <t>Comunicaciones relevadas entre personas sordas y oyentes a través del servicio del
Centro de Relevo</t>
  </si>
  <si>
    <t>Capacidad</t>
  </si>
  <si>
    <t>Describe el número de comunicaciones que se relevan entre personas sordas y oyentes a través del servicio Centro de Relevo</t>
  </si>
  <si>
    <t>Sumatoria de comunicaciones relevadas entre personas sordas y oyentes.</t>
  </si>
  <si>
    <t>Durante este periodo se finalizó la consolidación de los documentos contractuales, se realizó un evento de cotización en SECOP II y se recibió la propuesta técnica de un proveedor.</t>
  </si>
  <si>
    <t>Desde el 4 de septiembre se han realizado 455 llamadas. El 44 % en Bogotá, 15 % en Cundinamarca y 12 % en Huila. Se han efectuado comunicaciones por demanda. El servicio de llamadas está disponible en: https://signosenred.gov.co/home con un acumulado total de 3.217.749</t>
  </si>
  <si>
    <t>Desde el 4 de septiembre se han realizado un total de 455 llamadas a través del servicio de atención telefónica, fortaleciendo la comunicación inclusiva entre personas sordas y oyentes. Estas acciones han permitido garantizar un acceso efectivo y oportuno a la información y a los servicios institucionales. Las llamadas se han desarrollado principalmente bajo la modalidad de comunicación por demanda, respondiendo directamente a las necesidades de las personas usuarias. Del total de comunicaciones relevadas, el 44 % corresponde a Bogotá, el 15 % a Cundinamarca y el 12 % a Huila, reflejando un avance significativo en la cobertura y uso del servicio en distintas regiones del país. Este indicador evidencia el impacto positivo del Centro de Relevo en la reducción de barreras comunicativas y en el fortalecimiento de los canales de atención accesibles. Para conocer más sobre el servicio, con un total de acumulado de 3.217.749</t>
  </si>
  <si>
    <t>Convergencia Regional</t>
  </si>
  <si>
    <t>Cat:Fortalecimiento institucional como motor de cambio para recuperar la confianza de la ciudadanía y para el fortalecimiento del vínculo Estado-Ciudadanía
Comp: Gobierno digital para la gente.</t>
  </si>
  <si>
    <t>1.2. ECOSISTEMAS DE INNOVACION</t>
  </si>
  <si>
    <t xml:space="preserve">Transformación Digital para la Productividad del Estado a través de la Política de Gobierno Digital
</t>
  </si>
  <si>
    <t>Incrementar el nivel de Transformación Digital del Estado a través de planes, programas y proyectos que impulsen la Política de Gobierno Digital</t>
  </si>
  <si>
    <t>ODS 17. Alianzas para lograr los objetivos</t>
  </si>
  <si>
    <t xml:space="preserve">Uso y Apropiación de las TIC
</t>
  </si>
  <si>
    <t>Aprovechamiento y uso de las tecnologías de la información y las comunicaciones en el sector público (desde 2024) /FORTALECIMIENTO DE LAS TECNOLOGÍAS DE LA INFORMACIÓN Y LAS COMUNICACIONES EN LAS ENTIDADES DEL ESTADO PARA LA TRANSFORMACIÓN DIGITAL (2023)</t>
  </si>
  <si>
    <t>Entidades Publicas del orden nacional transformadas digitalmente</t>
  </si>
  <si>
    <t xml:space="preserve">Índice de gobierno digital en entidades del Orden nacional </t>
  </si>
  <si>
    <t xml:space="preserve">El Índice de Gobierno Digital en entidades del orden nacional es una medida del nivel de implementación de los lineamientos de la Política de Gobierno Digital, que permite identificar buenas prácticas, oportunidades de mejora y estrategias focalizadas de acompañamiento. </t>
  </si>
  <si>
    <t>P_nacion=(1/N) ∑_P_n   Donde, P_nacion: Índice de gobierno digital entidades del orden nacional N: Número de entidades de orden nacional evaluadas P_n: Índice de gobierno digital de la entidad n</t>
  </si>
  <si>
    <t>la primera fecha de medición se encuentra como avance despues del 1er Semestre 2025</t>
  </si>
  <si>
    <t>No se presenta retraso, la primera fecha de medición se encuentra como avance despues del 1er Semestre 2025</t>
  </si>
  <si>
    <t>Durante el período se revisaron y  se validaron variables y reglas de los índices de Gobierno Digital, se gestionaron correos Para aprobar las validaciones y se revisaron los enlaces a las herramientas de apoyo con el DAFP para tratar incidencias, y se actualizó la matriz anual de recomendaciones.</t>
  </si>
  <si>
    <t>Durante el trimestre, la Dirección de Gobierno Digital avanzó en la divulgación del IGD mediante socializaciones internas, publicación del tablero interactivo y coordinación de la estrategia regional de comunicaciones. Además, participó en la revisión técnica de la propuesta de actualización del MIPG y presentó al Consejo de Desempeño Institucional conceptos clave sobre la articulación de la política de Gobierno Digital en la nueva dimensión Estado Abierto.</t>
  </si>
  <si>
    <t>No se presenta retraso en la ejecución; los indicadores mencionados han mostrado avances concretos después del primer semestre de 2025. Sin embargo, el resultado consolidado se reflejará en la vigencia 2026, dado que el reporte FURAG se realiza con periodicidad anual.</t>
  </si>
  <si>
    <t>Dirección Gobierno Digital</t>
  </si>
  <si>
    <t>E1-L2-1000</t>
  </si>
  <si>
    <t>Entidades Publicas del orden territorial transformadas digitalmente</t>
  </si>
  <si>
    <t xml:space="preserve">Índice de gobierno digital en entidades del Orden Territorial </t>
  </si>
  <si>
    <t xml:space="preserve">El Índice de Gobierno Digital en entidades del orden territorial es una medida del nivel de implementación de los lineamientos de la Política de Gobierno Digital, que permite identificar buenas prácticas, oportunidades de mejora y estrategias focalizadas de acompañamiento. </t>
  </si>
  <si>
    <t>P_territorial=(1/N) ∑_P_n   Donde, P_territorial: Índice de gobierno digital entidades del orden territorial N: Número de entidades de orden territorial evaluadas P_n: Índice de gobierno digital de la entidad n</t>
  </si>
  <si>
    <t>Durante el trimestre, la Dirección de Gobierno Digital realizó socializaciones internas del IGD, publicó el tablero interactivo y entregó insumos para la estrategia regional de comunicaciones. Se aplicó la prueba piloto del cuestionario reducido a 630 entidades territoriales, identificando riesgos que respaldan mantener el instrumento completo. Además, en el Comité Técnico Relación Estado-Ciudadano, se definió que la Política de Gobierno Digital no incluirá criterios diferenciales en el FURAG, conforme a lineamientos técnicos y al Decreto 767 de 2022.</t>
  </si>
  <si>
    <t>Participantes en
los espacios de
transferencia de
conocimientoo</t>
  </si>
  <si>
    <t xml:space="preserve"> Número de participantes en espacios de transferencia de conocimiento para la generación de competencias digitales </t>
  </si>
  <si>
    <t>Conteo de servidores publicos de entidades de orden nacional y territorial que participan en los espacios de transferencia de conocimiento ejecutados durante la vigencia</t>
  </si>
  <si>
    <t>Servidores públicos que representan entidades del orden nacional y territorial que participan en los espacios de formación para la generación de competencias que fortalezcan la apropiación de la politica de gobierno digital / entidades de la rama ejecutiva del orden nacional que reportan en FURAG</t>
  </si>
  <si>
    <t>Al corte del mes de marzo, se reporta un avance significativo de 832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</si>
  <si>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No se registraron retrasos en el primer trimestre (1T), ya que todas las actividades se desarrollaron conforme al cronograma establecido. La planificación y ejecución han permitido el cumplimiento de los plazos previstos.</t>
  </si>
  <si>
    <t>Al corte del mes de junio- segundo trimestre, se reporta un avance significativo de 3727, acumulado un total de 4559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</si>
  <si>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No se registraron retrasos en el segundo trimestre (2T), ya que todas las actividades se desarrollaron conforme al cronograma establecido. La planificación y ejecución han permitido el cumplimiento de los plazos previstos.</t>
  </si>
  <si>
    <t>Al corte al tercer trimestre, se reporta un avance significativo de 5405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</si>
  <si>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No se registraron retrasos en el tercer trimestre (3T), ya que todas las actividades se desarrollaron conforme al cronograma establecido. La planificación y ejecución han permitido el cumplimiento de los plazos previstos.</t>
  </si>
  <si>
    <t>Entidades del orden nacional y territorial que aperturen, actualicen o usen los datos abiertos</t>
  </si>
  <si>
    <t xml:space="preserve">Este indicador contabiliza el número de entidades  del orden nacional y territorial que aperturen, actualicen o usen al menos una vez en el año los datos abiertos en el portal Nacional de datos abiertos (datos.gov.co) en el período de referencia. </t>
  </si>
  <si>
    <t xml:space="preserve">Sumatoria de entidades del orden nacional y territorial que aperturen, actualicen o usen los datos abiertos en el portal Nacional de datos abiertos datos.gov.co. </t>
  </si>
  <si>
    <t>Se registra un progreso del 26%, equivalente a 206 de las 800 entidades del orden nacional y territorial que han abierto, actualizado o implementado el uso de datos abiertos. Este avance refleja el esfuerzo continuo por promover la transparencia y el acceso a la información pública, alineado con los objetivos establecidos en la estrategia de datos abiertos.</t>
  </si>
  <si>
    <t>Se registra un progreso del 45%, equivalente a 364 de las 800 entidades del orden nacional y territorial que han abierto, actualizado o implementado el uso de datos abiertos. Este avance refleja el esfuerzo continuo por promover la transparencia y el acceso a la información pública, alineado con los objetivos establecidos en la estrategia de datos abiertos.</t>
  </si>
  <si>
    <t>Se registra un progreso del 81%, con 648 de las 800 entidades del orden nacional y territorial que han abierto, actualizado o implementado el uso de datos abiertos. Este resultado evidencia un avance significativo en la adopción de prácticas de apertura de datos, reflejando el compromiso institucional con la transparencia, la rendición de cuentas y el acceso a la información pública. Asimismo, este desempeño está alineado con los objetivos trazados en la Estrategia Nacional de Datos Abiertos, consolidando un entorno propicio para el aprovechamiento de los datos en beneficio de la ciudadanía, la innovación y la toma de decisiones informadas.</t>
  </si>
  <si>
    <t>Durante el tercer trimestre (3T), no se presentaron retrasos, ya que todas las actividades se desarrollaron conforme al cronograma establecido. La adecuada planificación y ejecución permitieron el cumplimiento oportuno de los plazos, garantizando el desarrollo eficiente de las acciones programadas.</t>
  </si>
  <si>
    <t xml:space="preserve">Seguridad Humana y justicia social/ </t>
  </si>
  <si>
    <t xml:space="preserve">Catalizador:  Conectividad digital para cambiar vidas Comp: Estrategia de apropiación digital para la vida
</t>
  </si>
  <si>
    <t>1.3. EDUCACION DIGITAL (GENERACION TIC)</t>
  </si>
  <si>
    <t xml:space="preserve">Desarrollo de habilidades digitales para la vida </t>
  </si>
  <si>
    <t>Aportar a la democratización de las TIC para desarrollar una sociedad del conocimiento y la tecnología durante el cuatrienio, a través de la  transformación digital y la formación de colombianos en habilidades TI para lograr el cambio que el país necesita.</t>
  </si>
  <si>
    <t>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</si>
  <si>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$ 245.485.790.812</t>
  </si>
  <si>
    <t xml:space="preserve">
Fortalecimiento de la Industria TI Nacional/Fortalecimiento de la Economía Digital a nivel Nacional
</t>
  </si>
  <si>
    <t>Programa de formación en habilidades digitales</t>
  </si>
  <si>
    <t>Formaciones finalizadas en habilidades digitales</t>
  </si>
  <si>
    <t>Este indicador mide las formaciones finalizadas en habilidades digitales y seguridad digital, dirigidas a toda la población colombiana con énfasis en grupos poblacionales priorizados.</t>
  </si>
  <si>
    <t>SENATIC: Se avanzó en la validación de personas certificadas para el desembolso, por lo que se mantiene la cifra de las 34.380 personas certificadas.
TALENTO TECH: Durante el periodo de corte se avanzó con el proceso de firmas para la modalidad de selección abreviada (FTIC-SAPMC-001-2025) de la Región 7 Lote 2 y Región 8 Lote 1 y 2,  al cual se presentaron 19 oferentes los cuales estan en etapa de evaluación. Asi mismo, en el periodo señalado de la vigencia 2025 se certificaron 10.056 personas en habilidades digitales, lo que da un consolidado final de 41.708 personas certificadas en habilidades digitales.
SOCIEDAD DIGITAL: Se definió plan de acción 2025 con cada uno de los aliados, se aprobó un nuevo enfoque del programa por ciclos de inscripciones (dos al año), se articuló con equipos de los aliados TEC una nueva oferta de formación con +50 cursos. Adicionalmente, se definió y aprobó el evento de lanzamiento de convocatoria: AvanzaTEC FEST junto a los 13 aliados tecnológicos, en un espacio académico y de formación en la U Santo Tomás. Por ultmo, se solicitaron ajustes página web con nueva oferta de formación 2025 para lanzamiento.
GENERACION TIC: El proyecto ya alcanzó sus metas proyectadas. Estuvo en ejecución hasta el 30 de julio. Se encuentra en etapa de cierre. Continúa el proceso de liquidación.</t>
  </si>
  <si>
    <r>
      <rPr>
        <b/>
        <sz val="16"/>
        <rFont val="Arial Narrow"/>
        <family val="2"/>
      </rPr>
      <t>Durante el segundo semestre del año, se adelantaron las siguientes acciones:
SENATIC:</t>
    </r>
    <r>
      <rPr>
        <sz val="16"/>
        <rFont val="Arial Narrow"/>
        <family val="2"/>
      </rPr>
      <t xml:space="preserve"> En el periodo de reporte se certificaron 29.385 personas en cursos cortos, para un total acumulado de 132.291 personas en el cuatrienio entre cursos cortos y cursos con articulación con la media. Así mismo, se avanzó en la formación de la cohorte 1, la cual cerro en 2024, con 33.040 estudiantes matriculados y a la fecha. Frente a la cohorte II, se cuenta con una matrícula informada de 38.415 estudiantes que al periodo de corte de junio de 2025 se encuentran también en formación y culminando el proceso de matrícula en la plataforma Sofía Plus. El avance en la matrícula para esta cohorte asciende a 26519 estudiantes, es decir el 69 % de la población de la cohorte II. De igual manera, en el mes de junio el SENA recibió a satisfacción el 100% de los programas del componente de Diseño Curricular (Nuevos programas) enviados por OIT, con esta entrega, se legaliza al 100% el componente mencionado, requerido para le legalización del tercer desembolso. Por último, en la línea 3: Formación de formadores, se llevó a cabo la legalización de 43 certificaciones, cumpliendo de esta manera, con la legalización de 500 certificados, correspondiente al 100% del tercer desembolso. Desde la supervisión se implementó una estrategia para continuar con las validaciones y recopilación de anexos de hojas de vida.
</t>
    </r>
    <r>
      <rPr>
        <b/>
        <sz val="16"/>
        <rFont val="Arial Narrow"/>
        <family val="2"/>
      </rPr>
      <t>GENERACION TIC:</t>
    </r>
    <r>
      <rPr>
        <sz val="16"/>
        <rFont val="Arial Narrow"/>
        <family val="2"/>
      </rPr>
      <t xml:space="preserve"> El proyecto estuvo en ejecución hasta el 30 de julio y alcanzó sus metas proyectadas. Sin embargo, en el proceso de liquidación, se confirmó una sobrejecución, en lo que se identificó 11.457 personas certificadas.
</t>
    </r>
    <r>
      <rPr>
        <b/>
        <sz val="16"/>
        <rFont val="Arial Narrow"/>
        <family val="2"/>
      </rPr>
      <t>TALENTO TECH:</t>
    </r>
    <r>
      <rPr>
        <sz val="16"/>
        <rFont val="Arial Narrow"/>
        <family val="2"/>
      </rPr>
      <t xml:space="preserve"> En el periodo de reporte se certificaron 9271 personas en habilidades digitales, consolidando un total de 50.979 personas certificadas en habilidades digitales en el cuatrienio. Así mismo, se avanzó con el proceso de firmas para la modalidad de selección abreviada (FTIC-SAPMC-001-2025) de la Región 7 Lote 2 y Región 8 Lote 1 y 2, al cual se presentaron 19 oferentes los cuales están en etapa de evaluación. 
</t>
    </r>
    <r>
      <rPr>
        <b/>
        <sz val="16"/>
        <rFont val="Arial Narrow"/>
        <family val="2"/>
      </rPr>
      <t>SOCIEDAD DIGITAL</t>
    </r>
    <r>
      <rPr>
        <sz val="16"/>
        <rFont val="Arial Narrow"/>
        <family val="2"/>
      </rPr>
      <t>: Durante el mes de reporte, se certificaron 9008 personas en formaciones enmarcadas en el proyecto AvanzaTEC. Con ello, se alcanza un total acumulado de 44.530 desde el inicio del programa. Se ejecutaron sesiones virtuales a nivel nacional con masterclass certificadas (+10 sesiones). A cierre de convocatoria se lograron 135.799 inscritos. Se lograron a la fecha gestión de incentivos con los siguientes aliados:  Books &amp; Books confriman 200 becas B1 a beneficiarios  + 50 B1+ (para quienes culminaron cohorte anterior) + 100 A1 y A2 y 100 para examen clasificatorio a MinTIC. Becas con Eidos-Microsoft- Curso de GenIA y marketing digital: 4.368 inscritos y aprobados 3.000 más a la fecha. 10.000 Becas en IA, ciberseguridad y análisis de datos con Google que se lanzaron a nivel nacional el pasado 4 de junio. Tienda Nube se lograron 4 talleres virtuales para emprendedores beneficiarios del programa.</t>
    </r>
  </si>
  <si>
    <r>
      <rPr>
        <b/>
        <sz val="16"/>
        <rFont val="Arial Narrow"/>
        <family val="2"/>
      </rPr>
      <t>Durante el tercer trimestre del año, se adelantaron las siguientes acciones:</t>
    </r>
    <r>
      <rPr>
        <sz val="16"/>
        <rFont val="Arial Narrow"/>
        <family val="2"/>
      </rPr>
      <t xml:space="preserve">
</t>
    </r>
    <r>
      <rPr>
        <b/>
        <sz val="16"/>
        <rFont val="Arial Narrow"/>
        <family val="2"/>
      </rPr>
      <t>SENATEC</t>
    </r>
    <r>
      <rPr>
        <sz val="16"/>
        <rFont val="Arial Narrow"/>
        <family val="2"/>
      </rPr>
      <t xml:space="preserve">: En el marco de las acciones de seguimiento al componente de articulación con la media técnica, durante este trimestre se reportan las cohortes 1 y 2 planeadas para este componente del proyecto en ejecución. Este proceso se viene desarrollando en 28 departamentos, 335 municipios y 1118 instituciones educativas. La cohorte I se encuentra ejecutando el proceso conocido como etapa productiva y la cohorte II la etapa lectiva. En cuanto al seguimiento efectuado desde el Mintic, se avanzó sustancialmente en el desarrollo de la fase II de visitas de seguimiento dirigida a la etapa productiva de la cohorte I. En este proceso se logró la realización de 91 visitas a igual numero de instituciones educativas presentes en 25 de las 28 entidades territoriales vinculadas al programa. En estas visitas se han   analizado 547 proyectos de 240 fichas (cursos) cuyos avances fueron presentados por los aprendices. Para el mes de septiembre se realiazó la legalización del rezago correspondiente al mes de julio de 2025, así mismo se esta a la espera de la legalización del quinto desembolso correspondiente al 80% para de esa manera desembolsar el sexto pago.  
</t>
    </r>
    <r>
      <rPr>
        <b/>
        <sz val="16"/>
        <rFont val="Arial Narrow"/>
        <family val="2"/>
      </rPr>
      <t>AVANZATEC:</t>
    </r>
    <r>
      <rPr>
        <sz val="16"/>
        <rFont val="Arial Narrow"/>
        <family val="2"/>
      </rPr>
      <t xml:space="preserve"> Se realizó el lanzamiento del ciclo 2 de inscripciones a nivel nacional a la fecha hemos visitado 8 ciudades y llevado a cabo el lanzamiento nacional 	por 	redes sociales. Se ejecutaron masterclass con sesiones virtuales (1 sesión) a nivel nacional con masterclass certificadas y presenciales (7 sesiones). Completando 57 masterclass en lo corrido del año. Adicionalmente, se han realizado reuniones estratégicas virtuales con aliados en territorio para apoyo en divulgación en la Alcaldía de Itagüí, Gobernación de Archipiélago de San Andrés, Universidad De Cartagena, Alcaldía Dorada Caldas, Sena Antioquia, Fenalco del Sinú. Adicionalmente realizamos gestiones importantes para divulgación e incentivos a nivel nacional. 
Se ejecutó el Plan mentores con Cisco realizando sesión en vivo de motivación para la convocatoria. La empresa Telefónica rifó dos tablets a beneficiarios y se está gestionando comunicación en medios digitales. EDG-Cisco se están finalizando los TyC para lanzar incentivo de vouchers internacionales gratis para beneficiarios. Frente a la plataforma empleabilidad THT se ejecutó masterclass junto al aliado para contar con más beneficiarios en plataforma. Oracle otorgará vouchers a certificados en cursos 2024 y 2025. Aliados Divulgación. 
</t>
    </r>
    <r>
      <rPr>
        <b/>
        <sz val="16"/>
        <rFont val="Arial Narrow"/>
        <family val="2"/>
      </rPr>
      <t>TALENTO TECH:</t>
    </r>
    <r>
      <rPr>
        <sz val="16"/>
        <rFont val="Arial Narrow"/>
        <family val="2"/>
      </rPr>
      <t xml:space="preserve"> En este periodo se llevó a cabo el seguimiento en la formación de personas en habilidades digitales, y conforme a los términos establecidos en los documentos contractuales para la ejecución, SCAIPROYEKTA 	SAS 	BIC 	ha cumplido 	con lo dispuesto en la cláusulas segunda y quinta del contrato, así como en el numeral 7 del anexo técnico. El seguimiento del proyecto Talento Tech se llevó a cabo con la realización de reuniones y revisión de ejecución y avances de los componentes que hace parte de este proyecto. Teniendo así la información y los entregables que demuestran el buen desarrollo del proyecto. 
Se adelantaron las acciones de verificación a la formación académica a través de las sesiones virtuales y visitas presenciales realizadas a los contratistas de formación de acuerdo con el cronograma de formación establecido por cada operador.
La interventoría ha venido adelantando seguimientos semanales y mensuales con los contratos 1512, 1513, 1514, 1515, 1516, 1517, 1518, 2126, 2127 del 2024, y los contratos 1107 y 1012 del 2025, en las cuales se valida el cumplimiento y condiciones contractuales, así mismo, ha informado a la supervisión sobre situaciones que presentan los contratos para el cumplimiento de sus obligaciones contractuales, e incluso a emitido oficios donde expone inquietudes respecto a la ejecución acorde al anexo técnico y al contrato. 
</t>
    </r>
    <r>
      <rPr>
        <b/>
        <sz val="16"/>
        <rFont val="Arial Narrow"/>
        <family val="2"/>
      </rPr>
      <t>GENERACIÓN TIC:</t>
    </r>
    <r>
      <rPr>
        <sz val="16"/>
        <rFont val="Arial Narrow"/>
        <family val="2"/>
      </rPr>
      <t xml:space="preserve"> El proyecto ya alcanzó sus metas proyectadas. Estuvo en ejecución hasta el 30 de julio. Se encuentra en etapa de cierre. Continúa el proceso de liquidación. 
</t>
    </r>
    <r>
      <rPr>
        <b/>
        <sz val="16"/>
        <rFont val="Arial Narrow"/>
        <family val="2"/>
      </rPr>
      <t>SOCIAL TECH:</t>
    </r>
    <r>
      <rPr>
        <sz val="16"/>
        <rFont val="Arial Narrow"/>
        <family val="2"/>
      </rPr>
      <t xml:space="preserve"> Este proyecto inicio en el mes de agosto y en este momento cuenta con más de 5mil personas inscritas. La plataforma de formación cuenta con los contenidos para los cinco cursos. Se han contratado 30 conferencistas para las charlas Tech y se cuenta con 28 formadores contratados para las sesiones sincrónicas
Se ha gestionado alianza con Coomeva y se enviaron 27k correos de invitación a inscribirse.
</t>
    </r>
  </si>
  <si>
    <t>Dirección de Economia Digital</t>
  </si>
  <si>
    <t>E1-L3-5000</t>
  </si>
  <si>
    <t>Internet Seguro y Responsable</t>
  </si>
  <si>
    <t>Brindar herramientas para
promover el Uso Seguro y
Responsable de las TIC, con
el fin de prevenir los riesgos
y delitos en Internet.</t>
  </si>
  <si>
    <t>Personas sensibilizadas</t>
  </si>
  <si>
    <t>Personas sensibilizadas en el Uso Seguro y Responsable de las TIC</t>
  </si>
  <si>
    <t>Describe el número personas que se sensibilizan a través de la oferta del programa de sensibilización que ofrece la Dirección de Apropiación de TIC</t>
  </si>
  <si>
    <t>Sumatoria de personas sensibilizadas en el Uso Seguro y Responsable de las TIC</t>
  </si>
  <si>
    <t>Se inició y se continúa en la etapa precontractual. Se han realizado ajustes en el estudio previo, anexo técnico y estudio del sector de acuerdo con los requerimientos del FUTIC y la subdirección de contratación. Adicionalmente, se confirma que se realizó la emisión del CDP.</t>
  </si>
  <si>
    <t>Entre julio y septiembre se avanzó con 479.881 sensibilizaciones sobre el uso seguro y responsable de las TIC, impactando territorios de la Colombia profunda como La Guajira, el Pacífico, Cundinamarca, Norte de Santander y Cauca. con un acumulado de 753.988</t>
  </si>
  <si>
    <t>Entre julio y septiembre se logró un avance de 479.881 sensibilizaciones sobre el uso seguro y responsable de las TIC, impactando territorios de la Colombia profunda como La Guajira, el Pacífico, Cundinamarca, Norte de Santander y Cauca. Del total, el 9% corresponde a acciones en La Guajira, el 8% en Valle del Cauca y el 5% en Norte de Santander. Hemos llegado a cerca de 160 mil mujeres, así como a personas con discapacidad, víctimas del conflicto armado y comunidades campesinas, promoviendo el acceso incluyente y consciente a las tecnologías. Las sensibilizaciones se han desarrollado tanto de forma presencial como virtual, abordando temáticas clave como noticias falsas y desinformación, inteligencia artificial en perspectiva, tecnologías abiertas y de libre acceso, TIC en la crianza, entre otros temas relevantes para fortalecer las competencias digitales y promover un uso ético y crítico de las tecnologías en todo el país. Con un acumulado de 753.988  sensibilizaciones.</t>
  </si>
  <si>
    <t>E1-L3-4000</t>
  </si>
  <si>
    <t>Cat: Fortalecimiento institucional como motor de cambio para recuperar la confianza de la ciudadanía y para el fortalecimiento del vínculo Estado-Ciudadanía	
Comp: Gobierno Digital para la gente</t>
  </si>
  <si>
    <t>Contribución a la consolidación digital del estado a través del aumento de las entidades vinculadas al ecosistema de información pública digital</t>
  </si>
  <si>
    <t xml:space="preserve"> Aumentar la vinculación 
de las entidades públicas al ecosistema de información pública digital</t>
  </si>
  <si>
    <t xml:space="preserve">Contribución al aumento de la vinculación de entidades públicas al ecosistema de información pública digital </t>
  </si>
  <si>
    <t>Servicio de asistencia técnica
para la implementación de la
Estrategia de Gobierno digital</t>
  </si>
  <si>
    <t>Infraestructura de interoperabilidad, autenticación digital y carpeta ciudadana digital en operación*</t>
  </si>
  <si>
    <t xml:space="preserve">El indicador permite medir el número de Servicios Ciudadanos Digitales base: Interoperabilidad, Autenticación Digital y Carpeta Ciudadana Digital, que cuentan con la respectiva infraestructura para su operación en cada vigencia	</t>
  </si>
  <si>
    <t>Numero de servicios Ciudadanos Digitales que cuentan con su respectiva infraestructura en operación</t>
  </si>
  <si>
    <t xml:space="preserve">Desde la misionalidad de la Agencia Nacional Digital se ha sostenido la operación y brindado soporte de los 3 Servicios Ciudadanos Digitales Base (Autenticación, Interoperabilidad y Carpeta Ciudadana). Paralelamente se están realizando mesas de trabajo con la Dirección de Gobierno Digital del MinTIC para la definición y estructuración de los anexos técnicos del convenio interadministrativo de Servicios Ciudadanos Digitales para la vigencia 2025, mediante el cual se soportará, evolucionará y articularán los Servicios. </t>
  </si>
  <si>
    <t>En el Marco del convenio 1225 Actualmente la AND viene adminsitrando, soportando y asegurando tanto los SCD, como las plataformas que hace parte de su ecosistema,  garantizando la disponibilidad de la infraestructura requerida para la optima operación de los 3 servicios base.</t>
  </si>
  <si>
    <t>Corporación Agencia Nacional Digital</t>
  </si>
  <si>
    <t>E1-L2-2000</t>
  </si>
  <si>
    <t>Entidades asistidas técnicamente*</t>
  </si>
  <si>
    <t>El indicador permite medir el número de entidades del orden nacional y territorial a las que se les brinde asistencia técnica para el aprovisionamiento e implementación de los servicios ciudadanos digitales, el cual corresponde a uno de los habilitadores de la Política de Gobierno Digital.</t>
  </si>
  <si>
    <t>Sumatoria de las entidades a las que se asiste técnicamente para su vinculación en el modelo de Servicios Ciudadanos Digitales en cada vigencia, incluyendo a las que se encuentran realizando el proceso de diagnóstico e integración de trámites a este.</t>
  </si>
  <si>
    <t>Desde la Agencia Nacional Digital durante el primer trimestre se realizó el acompañamiento a 11 entidades, con el fin de hacer la preparación para su vinculación a los Servicios Ciudadanos Digitales. Es pertinente anotar que, para concluir la fase final del acompañamiento se requiere la suscripción del Convenio de SCD para 2025.</t>
  </si>
  <si>
    <t xml:space="preserve">Desde la Agencia Nacional Digital durante el primer trimestre se realizó el acompañamiento a 57 entidades, Es pertinente anotar que, para concluir la fase final del acompañamiento se requiere la suscripción del Convenio de SCD para 2025.
Acueducto Mosquera
Agencia Nacional de Hidrocarburos
Alcadia Sincelejo
Alcaldia de aguaazul
Alcaldía de Barranquilla
Alcaldia de Bucaramanga
Alcaldia de Marinilla
Alcaldia de Nemocón
ALCALDIA DE PACHO
Alcaldía de Pacho Cundinamarca
Alcaldía de Sibaté
Alcaldia HatoNuevo Guajira
Alcaldia Ibague
Alcaldía municipal de Santuario 
Alcaldia Pacho Cundinamarca
Alcaldia Yopal
Artesanias de colombia 
Cajahonor
Codechoco
Comisión de Regulación de Comunicaciones
Comisión Nacional del Servicio Civil
Computadores Para Educar
Consejería Distrital de TIC de la Secretaría General de la Alcaldía Mayor de Bogotá
Consejo Profesional de Administración de Empresas
Consejo Profesional de Química de Colombia 
Cremil 
Departamento Administrativo de la Defensoría del Espacio Público
Direccion general maritima
E.S.E. HOSPITAL DE PALMAR DE VARELA
ESAP
Federación Nacional de Departamentos
Función Publica
Gobernación de Antioquia
Gobernación de Bolivar
Gobernación de Risaralda
Gobierno digital santander
IDIGER
Institución Universitaria Colegio Mayor del Cauca
Jefe Oficina Asesora de Planeación y Estudios Sectoriales MINTIC
La Virginia 
Minciencias
Ministerio de Relaciones Exteriores
Ministerio del Trabajo
Positiva Compañía de Seguros S.A.
Procuraduria
Secretaria de Habitat
Secretaría de Habitat
Secretaria Distrital de Hacienda de Bogotá
Secretaría Distrital de Salud
Sector Agropecuario
Sector Salud
Sector transporte
SIC Super Intendencia de Industria y Comercio
superintendencia nacional de salud - SNS 
Supersalud
Transunion  (Central de Riesgos)
Fondo de Ferrocarriles </t>
  </si>
  <si>
    <t>Se prestó la asistencia técnica en el tercer trimestre  a las siguientes entidades: 
Alcaldía de Aguazul
IGAC
MINJUSTICIA
SSF
UARIV
Alcaldía de Cali
Alcaldía de Cartagena
Alcaldía de Yopal
ARN
CISA
COLPENSIONES
CVC- Corporación Autonoma Regional del Valle del Cauca
Gobernación de Bolivar
Gobernación de Santander
IDU</t>
  </si>
  <si>
    <t>Modelo operativo-financiero para lograr la autosostenibilidad de la operación de los SCD base implementado*</t>
  </si>
  <si>
    <t>El indicador permite evidenciar que se elabore, implemente y fortalezca el modelo operativo-financiero que permita lograr una ausostenibilidad de los Servicios Ciudadanos Digitales Base</t>
  </si>
  <si>
    <t>Medición de avance en la ejecución del Plan de Trabajo para la elaboración, implementación y fortalecimiento del modelo operativo-financiero que permita la autosostenibilidad de los Servicios Ciudadanos Digitales base</t>
  </si>
  <si>
    <t>En la planificación inicial de la vigencia 2025 se contempló avanzar puntualmente en dos estrategias: i) Avanzar en la realización de una consultoría de factibilidad para convertir a la AND en ente certificadora de SCD; y ii) Implementación a través de la AND de la Nube pública de Colombia. 
Propuestas que fueron presentadas, justificadas y sometidas a aprobación por parte de MINTIC, con el propósito de buscar los recursos financieros para apalancar su ejecución. Una vez surtido el proceso, tras evaluación de MINTIC y miembros de Junta, no se encontró viable su ejecución para 2025, por temas presupuestales y debido a que el proyecto de nube pública ya se está estructurando desde el Gobierno Nacional.
Sin embargo, la AND considerando la importancia de estas estrategias, tratará por medio de recursos propios, toda vez que no cuenta con aportes nación, estudiar su viabilidad.</t>
  </si>
  <si>
    <t>En junio de 2025, la Agencia Nacional Digital, en articulación con la Dirección de Gobierno Digital del Ministerio de Tecnologías de la Información y las Comunicaciones (MinTIC), avanzó en la suscripción del Convenio Interadministrativo 11225 . Este acuerdo tiene como objetivo principal garantizar la operación, el soporte, la seguridad y la evolución continua de los Servicios Ciudadanos Digitales, así como del Portal Único del Estado Colombiano: GOV.CO.
Una vez formalizado el convenio, se dio inicio a la ejecución técnica de las actividades previstas, en concordancia con los alcances definidos para la vigencia correspondiente. Estas acciones se enmarcan en el compromiso institucional de fortalecer la transformación digital del Estado, mejorar la experiencia del ciudadano en su interacción con los servicios públicos digitales y promover una gestión más eficiente, segura y transparente.</t>
  </si>
  <si>
    <t>La Agencia Nacional Digital ha avanzado en la construcción de los artefactos (Juridico, Comercial, Financiero y Tecnico)  del Modelo Operativo Financiero de Autosostenibilidad en el cual la AND operará el abordaje a las diferentes entidades del orden nacional y territorial en la vinculacion e integracion del los SCD.</t>
  </si>
  <si>
    <t>Desarrollos Digitales</t>
  </si>
  <si>
    <t>Productos Digitales Desarrollados</t>
  </si>
  <si>
    <t>acumulado</t>
  </si>
  <si>
    <t>El indicador permite medir el número de productos digitales desarrollados, en el marco de la asesoría y desarrollo de soluciones eficientes de transformación digital para entidades públicas y privadas</t>
  </si>
  <si>
    <t>Sumatoria de productos digitales generados a partir de los proyectos de soluciones de ciencia, innovación y tecnologias emergentes.</t>
  </si>
  <si>
    <t>ICETEX: en el periodo del informe, en el marco del proyecto de Fábrica de Software del ICETEX, se cumplió con el siguiente producto digital:
Producto desarrollado: en el aplicativo Cambio de Deudor Solidario se mejoró el Servicio de Preguntas Reto realizando integraciones con la Registraduría Nacional del Estado Civil (RNEC) y SISBÉN para robustecer el desarrollo de validación de identidad del Beneficiario; además, continuar control de cambios en los criterios para visualizar el botón cambio de Deudor Solidario así como iniciar los ajustes de los HTML para envío de correo.
Fondo Nacional del Ahorro: en el periodo del informe, en el marco del proyecto de Fábrica de Software del FNA, se cumplió con el siguiente producto digital:
Producto desarrollado: Automatización de Tableros en Azure DevOps Construcción de software  AND_FNA, se llevaron a cabo sesiones estratégicas para socializar los requerimientos y la implementación de la automatización mediante el tablero de control en Azure DevOps, asegurando una comprensión integral de los procesos. Como resultado, se estableció un flujo de trabajo que se ejecuta a través de Power Automate para la realización de diversas operaciones, facilitando la obtención de resultados a través de Power BI. 
Agencia Nacional de Infraestructura: en el periodo del informe, en el marco del proyecto de infraestructura ANI, se cumplió con:
Producto ejecutado: fortalecimiento integral de la capacidad de cómputo, seguridad de la información, almacenamiento, redes, virtualización y conexos de la infraestructura tecnológica, en el cual se realizó: instalación de la fibra para el canal MPLS; ingreso a Nébula del hardware de Hiperconvergencia, almacenamiento, Switch core y Switch de acceso; traslado al Datacenter Tier IV y las gestiones para el canal de MPLS; licenciamiento Veeam; instalación y configuración del ExaGrid; Socialización del Site Survey.</t>
  </si>
  <si>
    <t xml:space="preserve">Fondo Nacional de Ahorro: Aplicativo de Gerencia de Gestión Humana.  El objetivo de este aplicativo es centralizar la información de todos los empleados del FNA, en todas sus sedes en Colombia, en una base de datos estructurada que permita consolidar toda la información requerida para la gestión del componente del talento humano, de forma que se tenga información completa la cual permita la aplicabilidad de acciones concretas y la toma de decisiones basada en datos.
 Fondo Nacional de Ahorro:  Este proyecto busca actualizar la interfaz de usuario e incorporar nuevas funcionalidades asociadas a las preguntas de seguridad utilizadas en las aplicaciones del sistema, de modo que se fortalezcan los parámetros de seguridad de y privacidad de la información de los aplicativos internos, dando cumplimiento al respectivo habilitador de la política de Gobierno Digital.
ICETEX        CONTRATO           2023-0816          FABRICA DE SOFTWARE: Evolutivo Proyecto Sarlaft. Las principales funcionalidades entregadas del evolutivo desarrollado son las siguientes:
Modificación de Ingreso al aplicativo SARLAFT.
Parámetros de Segmentación: DANE, Delitos, Índices LA/FT, Nivel de estudio, Género, Departamento, PEP (Personas Expuestas Públicamente).
Segmentación: Cliente, Productos, Jurisdicción y Canales.
Los cambios realizados en el aplicativo SARLAFT permiten que los reportes generados consulten  información alineada con las nuevas fuentes de datos y parámetros definidos, mejorando la calidad de los análisis y la toma de decisiones.
El detalle de los ajustes de los reportes son los siguientes.
HU Control de Cambios Vistas de Datos Reporte Productos
HU Control de Cambios Vistas de Datos Reporte Cliente
HU Control de Cambios Vistas de Datos Reporte Jurisdicción
HU Control de Cambios Vistas de Datos Reporte Canales
Link del portal en ambiente Productivo.  https://aplicaciones.icetex.gov.co/SarlaftFront/login
 </t>
  </si>
  <si>
    <t xml:space="preserve"> Para el III Trimestre se realizaron la firma de 2 convenios de transformacion digital y vinculación al ecosistema digital publico colombiano, estos con Caja Honor y Gobernación de Norte de Santander.</t>
  </si>
  <si>
    <t>Conformar una red de alianzas que permita fortalecer la generación de productos y servicios de la AND*</t>
  </si>
  <si>
    <t>El indicador permite evidenciar que se elabore, implemente y fortalezca la conformación de una red de alianzas para la Entidad que fortalezca la ejecución de los proyectos de CTI aplicada.</t>
  </si>
  <si>
    <t>Medición de avance en la ejecución del Plan de Trabajo establecido para cada vigencia para la conformación de una red de alianzas</t>
  </si>
  <si>
    <t>Desde la red de alianzas estratégicas vigente de la AND, se están desarrollando los siguientes proyectos:
ANI Collocation: Aliado HOSTDIME.
ANI Hiperconvergencia, Almacenamiento y Backup: Aliado GTS.  
ANI Adecuadiones: Aliado BIRDUN. 
ANI Redes: Aliado IKUSI.
ANI Seguridad: Aliado CONVIEST.
ICETEX Mesa de servicios: Aliado T&amp;S .
ICETEX Fábrica de Software: Aliado OPITECH.
FNA Fábrica de Software: Aliado OPITECH. 
DAFP Servicios de Nube Privada: Aliado ADA.</t>
  </si>
  <si>
    <t>Desde la red de alianzas estratégicas vigente de la AND, se están desarrollando los siguientes proyectos:
AND – Aliado Opitech: De acuerdo con las actividades relacionadas en el contrato 027 de 2025 (fecha de terminación 27 de mayo) y el contrato 111 de 2025, celebrados con el aliado OpiTech, se han desarrollado de forma satisfactoria todos los componentes en cuestión, de la misma forma se han atendido y verificado por parte del FNA los incidentes que a la fecha se han reportado.
Porcentaje de avance contrato 027 de 2025: 100%
Porcentaje de avance contrato 111 de 2025: 9%
AND - Aliado T&amp;S – Avance del 39,86% :  El Aliado T&amp;S realiza la atención de los diferentes tickets generados en el transcurso del mes de manera satisfactoria, cumpliendo con los Acuerdos de Niveles de Servicios establecidos, dando un reporte permanente a la Agencia Nacional Digital.
2.	AND - Aliado Opitech -  Avance del 40,91% : El Aliado OPITECH cumple con los objetivos de las asignaciones de desarrollo solicitadas por el ICETEX, cumpliendo con los Acuerdos de Niveles de Servicios establecidos, dando un reporte permanente a la Agencia Nacional Digital.
Contrato derivado 025–2025 
Aliado para a ejecución: ADA S.A.S.
Avance: 81% 
Estado actual: Nueva adición de $111.823.521 y prórroga por el término de un (1) mes, comprendido entre el martes 24 de junio de 2025 y el jueves 24 de julio de 2025, con el fin de: a) Completar el proceso de cierre administrativo del contrato de manera ordenada y eficiente. b) Finalizar la preparación y organización de toda la documentación requerida para el cierre contractual. c) Verificar y garantizar la entrega a satisfacción de todos los productos y servicios contemplados en el contrato.
Cliente Contrato derivado 062-2024
Avance: 100% 
Aliado para a ejecución: ADA S.A.S.
Estado actual: Se termina ejecución del contrato el 15 de junio de 2025 haciendo la entrega completa y en debida forma de los productos establecidos. Se encuentra en cierre administrativo del contrato.</t>
  </si>
  <si>
    <t>A través de las reuniones que se desarrollaron con los aliados se   fortaleció la relación comercial actualmente soportada mediante un contrato de alianza con el fin de articular la gestion comercial con las entidades de orden nacional y territorial en la consecucion de proyectos contratos que apalanquen el crecimiento y sostenibilida de la agencia nacional digital y al mismo tiempo ayudar a la transformacion digital del estado colombiano
Se les presentó oficialmente el nuevo Portafolio de Servicios Institucional, diseñado para ofrecer soluciones integrales, adaptables y de alto valor agregado para los diferentes actores del sector.
El resultado de estas actividades se refleja el impacto positivo de las acciones desarrolladas y constituyen una base sólida para la continuidad y escalabilidad de las iniciativas colaborativas.</t>
  </si>
  <si>
    <t>Servicios de Información para la
implementación de la Estrategia
de Gobierno digital</t>
  </si>
  <si>
    <t>Herramientas tecnológicas de Gobierno digital implementadas*</t>
  </si>
  <si>
    <t>Catalizador:  Conectividad digital para cambiar vidas
Comp: Estrategia de apropiación digital para la vida</t>
  </si>
  <si>
    <t>Capacidades para la resiliencia en seguridad digital</t>
  </si>
  <si>
    <t xml:space="preserve">Incrementar el conocimiento en materia de gestión de incidentes de seguridad digital en el país. </t>
  </si>
  <si>
    <t xml:space="preserve">Industria innovación e infraestructura </t>
  </si>
  <si>
    <t>Acceso uso y apropiación de las TC</t>
  </si>
  <si>
    <t>Fortalecimiento de las capacidades de prevención, detección y recuperación de incidentes de seguridad digital de los ciudadanos, del sector publico y del sector privado. Nacional</t>
  </si>
  <si>
    <t>Servicio de atención a incidentes de seguridad digital</t>
  </si>
  <si>
    <t xml:space="preserve"> incidentes de Seguridad digital atendidos a traves de los canales de atencion   del ColCERT</t>
  </si>
  <si>
    <t>A través de este indicador se busca determinar el estado de la seguridad digital de las entidades públicas y privadas mediante la cantidad de los incidentes de seguridad digital reportados y a su vez,  la atención y  gestión del GIT de COLCERT.</t>
  </si>
  <si>
    <t>Gestión de los incidentes reportados sobre los incidentes trámitados por el GIT de COLCERT</t>
  </si>
  <si>
    <t>Durante este periodo se han atendido y gestionado el 100% de los incidentes de seguridad digital reportados al ColCERT.</t>
  </si>
  <si>
    <t>Las actividades se han desarrollado según el tiempo previsto</t>
  </si>
  <si>
    <t>Durante el presente periodo se han atendido y gestionado el 100% de los incidentes de seguridad digital reportados al ColCERT</t>
  </si>
  <si>
    <t>Durante este periodo se han atendido y gestionado el 100% de los incidentes de seguridad digital reportados al ColCERT</t>
  </si>
  <si>
    <t>GIT COLCERT</t>
  </si>
  <si>
    <t>E1-L2-3000</t>
  </si>
  <si>
    <t>Servicio de información implementado</t>
  </si>
  <si>
    <t>Número de plataformas o sistemas de información disponibles para la seguridad digital del Estado</t>
  </si>
  <si>
    <t xml:space="preserve">Este indicador permite establecer el número de plataformas  o sistemas de información disponibles para la seguridad del Estado. </t>
  </si>
  <si>
    <t>Unidades adquiridas</t>
  </si>
  <si>
    <t>Durante el presente periodo se estructuro el proceso contractual a traves del cual se espera implementar las herramientas y el sistema de información disponible para la seguridad del estado.</t>
  </si>
  <si>
    <t xml:space="preserve">El contrato que incluye la implementación de las herramientas y el sistema de información para la seguridad del estado se firmó el 27 de junio </t>
  </si>
  <si>
    <t>En este periodo se han obtenido los licenciamientos requeridos así como se ha garantizado toda la operación que conlleva a efectuar el sistema de información para la seguridad del estado.</t>
  </si>
  <si>
    <t>Documentos de evaluación</t>
  </si>
  <si>
    <t>Documentos desarrollados como habilitadores en la implementación de la Política de Seguridad Digital</t>
  </si>
  <si>
    <t>Mediante el presente indicador se busca generar documentos que sirvan como habilitadores de la politica de seguridad digital en cumplimiento del decreto 338 de 2022.</t>
  </si>
  <si>
    <t>Unidades generadas</t>
  </si>
  <si>
    <t>Durante este periodo el equipo inicio con el diseño y el desarrollo del contenido de unas infografias en seguridad digital para las entidades públicas.</t>
  </si>
  <si>
    <t>Durante el mes de junio se socializó y publico la guia para la identificación de las infraestructuras criticas cibernéticas y para el segundo semestre se proyecta generar una infografia que apoye la implementación de la guia en las entidades publicas y privadas.</t>
  </si>
  <si>
    <t>En este periodo se han realizado las actividades previstas en los cronogramas y fechas estipulados.</t>
  </si>
  <si>
    <t>Servicio de análisis de vulnerabilidades de seguridad digital</t>
  </si>
  <si>
    <t>Personas Sensibilizadas en hábitos de seguridad digital</t>
  </si>
  <si>
    <t>FALTA DILIGNCIAMIENTO POR PARTE DEL AREA</t>
  </si>
  <si>
    <t>Durante el presente periodo se sensibilizaron a 110 pertenecientes al Fondo Nacional del Ahorro en habitos de seguridad digital</t>
  </si>
  <si>
    <t>Durante el presente periodo se sensibilizaron a 1476 pertenecientes al Fondo Nacional del Ahorro en habitos de seguridad digital</t>
  </si>
  <si>
    <t>Durante el presente periodo se sensibilizaron a 2079 en el tema: Hábitos de seguridad digital Reconoce y evita el Phishing, en el orden territorial, nacional y privado.</t>
  </si>
  <si>
    <t>Análisis de vulnerabilidades realizados en entidades del Estado</t>
  </si>
  <si>
    <t>A través de este indicador se busca determinar el estado de la seguridad digital de las entidades públicas y privadas mediante los analisis de vulnerabilidades realizados y la capacidades de gestión de los analisis de vulnerabilidades realizados por el GIT de COLCERT.</t>
  </si>
  <si>
    <t>Analisis de vulnerabilidades solicitados por entidades públicas y privadas sobre analisis de vulnerabilidades realizados por el GIT de COLCERT.</t>
  </si>
  <si>
    <t>Durante este periodo se han realizado el 100% de los ánalisis de vulnerabilidades solicitados al ColCERT y se han generado las recomendaciones correspondientes.</t>
  </si>
  <si>
    <t>Durante este periodo se han realizado el 100% de los ánalisis de vulnerabilidades solicitados al ColCERT, tanto a nivel público como privado, y se han generado las recomendaciones correspondientes.</t>
  </si>
  <si>
    <t xml:space="preserve">Cultura de seguridad digital para prevención y preparación  del estado colombiano </t>
  </si>
  <si>
    <t>Apoyar en la implementación del marco de gobernanza en materia de seguridad digital en Colombia</t>
  </si>
  <si>
    <t>Documentos metodológicos</t>
  </si>
  <si>
    <t>Numero de Personas formadas a traves de cursos especializados en seguridad digital y participando en ejercicios de simulacros de crisis ciberneticas</t>
  </si>
  <si>
    <t>Actualmente los programas en formación en ciberseguridad estan siendo adelantados por la dirección de uso y apropiación.</t>
  </si>
  <si>
    <t>Formaciones en habilidades digitales finalizadas</t>
  </si>
  <si>
    <t>Actualmente se esta estruturando el proceso con los respectivos documentos precontractuales de acuerdo a los tiempos previsto en el cronograma</t>
  </si>
  <si>
    <t>En este periodo se esta en proceso de contratación para un aposterior implementación.</t>
  </si>
  <si>
    <t>E1-L2-4000</t>
  </si>
  <si>
    <t>Acercamiento al usuario y mitigación de incumplimientos de las empresas del sector</t>
  </si>
  <si>
    <t>Realizar las acciones de promoción y prevención para fortalecer el cumplimiento de las obligaciones  de los operadores de telecomunicaciones y servicios postales</t>
  </si>
  <si>
    <t>Vigilancia, Inspección y Control</t>
  </si>
  <si>
    <t>Servicio de vigilancia y control de telecomunicaciones y servicios postales</t>
  </si>
  <si>
    <t>Informe de vigilancia y control generado</t>
  </si>
  <si>
    <t xml:space="preserve">Dar a conocer los resultados de las estrategias de promoción y prevención implementadas </t>
  </si>
  <si>
    <t xml:space="preserve">Sumatoria de informes de vigilancia y control </t>
  </si>
  <si>
    <t xml:space="preserve">Durante el periodo se realizaron 19 actividades de promoción y prevención cuyo resultado se consolidará en el informe final de promoción y prevención </t>
  </si>
  <si>
    <t>No Aplica</t>
  </si>
  <si>
    <t xml:space="preserve">Durante el segundo trimestre se realizaron 102 actividades de promoción y prevención cuyo resultado se consolidará en el informe final de promoción y prevención </t>
  </si>
  <si>
    <t xml:space="preserve">Durante el tercer trimestre se adelantaron un total de 107 actividades de promoción y prevención,cuyo resultado se consolidará en el informe final de promoción y prevención </t>
  </si>
  <si>
    <t>E1-L1-6000</t>
  </si>
  <si>
    <t>Acciones desarrolladas
de promoción y
prevención.</t>
  </si>
  <si>
    <t xml:space="preserve">Se busca con el indicador verificar el cumplimiento del plan de promoción y prevención </t>
  </si>
  <si>
    <t>sumatoria de las actividades de promoción y prevención realizadas</t>
  </si>
  <si>
    <t>Durante el primer trimestre se llevaron a cabo un total de 19 actividades de promoción y prevención, logrando con ello un cumplimiento satisfactorio</t>
  </si>
  <si>
    <t>No aplica retraso teniendo en cuenta que la programación del indicador PES esta en linea con la programación de Clarity, la cual es: 
1T:17
2T:96
3T:96
4T:67</t>
  </si>
  <si>
    <t>Durante el segundo trimestre se llevaron a cabo un total de 102 actividades de promoción y prevención, logrando con ello un cumplimiento satisfactorio</t>
  </si>
  <si>
    <t>Durante el tercer trimestre se adelantaron un total de 107 actividades de promoción y prevención,logrando con ello un cumplimiento satisfactorio.</t>
  </si>
  <si>
    <t>Cat: Conectividad digital para cambiar vidas</t>
  </si>
  <si>
    <t>Fortalecimiento del sector TIC y Postal</t>
  </si>
  <si>
    <t>Generar lineamientos de política y estrategias enfocadas a mejorar la competitividad del sector, contribuyendo a la disminución de la brecha digital e implementando planes sectoriales de modernización, simplificación normativa y eliminación de barreras de entrada.</t>
  </si>
  <si>
    <t>Gestión de la Industria de Comunicaciones</t>
  </si>
  <si>
    <t>Fortalecimiento de
políticas sectoriales
para el desarrollo de la
industria de
comunicaciones_12.921.368.238</t>
  </si>
  <si>
    <t>Actualización normativa del sector TIC y sector Postal</t>
  </si>
  <si>
    <t>Proyectos de actualización normativa elaborados</t>
  </si>
  <si>
    <t>Proyectar los documentos normativos requeridos en lo relacionado con los servicios TIC, acorde con las nuevas necesidades de las Tecnologías de la Información y las Comunicaciones.</t>
  </si>
  <si>
    <t>Sumatoria de proyectos normativos elaborados</t>
  </si>
  <si>
    <t>Dentro de los proyectos normativos publicados para comentarios de los grupos de valor, se destaca el proyecto de resolución sobre requisitos de red del servicio de Mensajería Expresa, el propósito del proyecto, por una parte, es ajustar los requisitos patrimoniales previstos en la reglamentación vigente para el servicio de Mensajería Expresa acorde a lo preceptuado en el inciso 4 del artículo 313 de la Ley 2294 de 2023, asimismo se racionalizan los mencionados requisitos patrimoniales con el objetivo de verificar únicamente los soportes conducentes que demuestran el capital social establecido en el literal b) del artículo 4 de la ley 1369 de 2009 para los Operadores Postales.
Por otra parte, en materia operativa se desarrolla con mayor claridad los aspectos que debe contemplar el plan detallado que corresponde acreditar a los interesados en habilitarse como operadores postales del servicio de Mensajería Expresa por primera vez. En general, se ajustan todos los requisitos de red con la finalidad que su acreditación sea más clara y expedita para impulsar la presentación de solicitudes de habilitación e impulsar la libre competencia del sector portal.
Los comentarios se recibieron hasta el 17 de marzo.</t>
  </si>
  <si>
    <t>El avance se encuentra conforme lo planeado.</t>
  </si>
  <si>
    <t>Dentro de los proyectos normativos publicados para comentarios de los grupos de valor, se destaca el proyecto de de resolución por la cual se compilarán y simplificarán las disposiciones contenidas en las normas de carácter general vigentes expedidas por las extintas Comisión Nacional de Televisión - CNTV- y la Autoridad Nacional de Televisión - ANTV-, de conformidad con las funciones asignadas al Ministerio de Tecnologías de la Información y las Comunicaciones.
El proyecto de resolución tiene como propósito brindar claridad sobre la regulación vigente aplicable al servicio de televisión, cuya competencia corresponda al Ministerio TIC, en virtud de las disposiciones de la Ley 1978 de 2019 y que no hayan sido compiladas en otras normas.</t>
  </si>
  <si>
    <t>Dentro de los proyectos normativos publicados para comentarios de los grupos de valor, se destaca el proyecto de modificación del Decreto del Registro Único de TIC, que introduce nuevas causales de archivo para los Proveedores de Redes y Servicios de Telecomunicaciones (PRST). Con el propósito de fortalecer la gestión y la calidad de la información del Registro Único de TIC (RUTIC), el Ministerio de Tecnologías de la Información y las Comunicaciones publicó para comentarios de la ciudadanía el Proyecto de Decreto que modifica el artículo 2.2.1.3.3 del Decreto 1078 de 2015, estableciendo nuevas causales de archivo para los Proveedores de Redes y Servicios de Telecomunicaciones (PRST). Esta iniciativa busca asegurar que el RUTIC refleje únicamente a los proveedores en operación y en cumplimiento de sus obligaciones, y así facilitar la formulación de políticas públicas, planes y programas sectoriales sustentados en datos actualizados y confiables.</t>
  </si>
  <si>
    <t xml:space="preserve">Direcciónde Industria de Comunicaciones </t>
  </si>
  <si>
    <t>Direcciónde Industria de Comunicaciones</t>
  </si>
  <si>
    <t>E1-L1-7000</t>
  </si>
  <si>
    <t>Servicio de asistencia técnica</t>
  </si>
  <si>
    <t>Beneficiarios de los trámites y servicios prestados para el fortalecimiento del sector tic y postal</t>
  </si>
  <si>
    <t>Cuantificar el número total de beneficiarios que han accedido a los trámites y servicios prestados por la Dirección de Industria de Comunicaciones publicados en la página de la entidad, que permiten fortalecer el sector de las Tecnologías de la Información y Comunicación (TIC) y el servicio postal. Los beneficiarios pueden ser proveedores de redes y/o servicios de telecomunicaciones, titulares de espectro radioeléctrico, comunidades organizadas sin ánimo de lucro, concesionarios del servicio público de radiodifusión sonora, licenciatarios del servicio de televisión, operadores postales, importadores, comercializadores y ciudadanía en general.</t>
  </si>
  <si>
    <t>Sumatoria beneficiarios de los servicios prestados para el fortalecimiento del sector tic y postal</t>
  </si>
  <si>
    <t>Con corte al 30 de marzo se dio atención a 1959 solicitudes (Trámites - PQRSD), las cuales han sido presentadas por 1494 grupos de valor de la industria de comunicaciones.</t>
  </si>
  <si>
    <t>Con corte al 30 de junio se dio atención a 5588 solicitudes (Trámites - PQRSD), las cuales han sido presentadas por 3737 grupos de valor de la industria de comunicaciones.</t>
  </si>
  <si>
    <t>Con corte al 30 de septiembre se dio atención a 8862 solicitudes (Trámites - PQRSD), las cuales han sido presentadas por 5739 grupos de valor de la industria de comunicaciones.</t>
  </si>
  <si>
    <t xml:space="preserve">Oferta de espectro </t>
  </si>
  <si>
    <t>Procesos de asignación de espectro aperturados</t>
  </si>
  <si>
    <t>Realizar la gestión para la asignación del espectro radioelectrico para los servicios TIC ofrecidos por la DICOM.</t>
  </si>
  <si>
    <t>Sumatoria de procesos de asignación de espectro aperturados</t>
  </si>
  <si>
    <t>El 10 de marzo se publicó la Resolución 00918, “Por la cual se ordena la apertura de la Convocatoria Pública No. 001 de 2024 y se crea el Comité Evaluador”, cuyo objeto es la selección objetiva para declarar viabilidades para el otorgamiento de licencias de concesión en virtud de las cuales se prestará, en gestión indirecta, el Servicio Público de Radiodifusión Sonora Comunitario, por parte de comunidades organizadas, en frecuencia modulada (F.M.), con estaciones de cubrimiento clase D, en los municipios y áreas no municipalizadas del territorio nacional incluidas en el anexo técnico de los términos de referencia definitivos de la Convocatoria.
El 13 de marzo se publicó la Resolución 1027, 'Por la cual se declara la apertura del Proceso de Selección Objetiva No. 001 de 2025', cuyo objeto es el otorgamiento de permisos para el uso del espectro radioeléctrico en las bandas atribuidas a los servicios radioeléctricos fijo y móvil terrestre, de conformidad con el Cuadro Nacional de Atribución de Bandas de Frecuencias (CNABF).</t>
  </si>
  <si>
    <t>El indicador se cumplió en el transcurso del primer trimestre de 2024, con la apertura de Convocatoria Pública No. 001 de 2024 y Proceso de Selección Objetiva No. 001 de 2025.</t>
  </si>
  <si>
    <t xml:space="preserve">Plan de Modernización del sector postal 2020-2024 </t>
  </si>
  <si>
    <t xml:space="preserve">Líneas de acción implementadas </t>
  </si>
  <si>
    <t>Implementar las líneas de acción del Plan de Modernización del Sector Postal 2020-2024 con el fin de promover la modernización del sector postal.</t>
  </si>
  <si>
    <t>Sumatoria de líneas de acción implementadas</t>
  </si>
  <si>
    <t>Se ha trabajado en la definición de la estrategia y el análisis de las acciones previas, el proceso aún se encuentra en una fase de planificación. Se han coordinado esfuerzos con la Subdirección de Competencia Digital para evaluar los resultados de la formación de los operadores postales durante 2024, lo cual permitirá ajustar y mejorar la estrategia para 2025. Además, se están definiendo y consolidando los contenidos formativos en comercio electrónico, a través de la colaboración con la Subdirección de Transformación Sectorial. Aunque el proceso está avanzando, la implementación de la convocatoria y la integración de los operadores postales depende de la finalización de esta fase estratégica.</t>
  </si>
  <si>
    <t>La implementación de las líneas de acción del PMSP se verán reflejadas al finalizar el cuarto trimestre 2024.</t>
  </si>
  <si>
    <t>La Subdirección de Asuntos Postales (SAP) ha trabajado de manera articulada con la Subdirección de Transformación Sectorial del MinTIC para integrar contenidos sobre comercio electrónico, talento TI y estrategias de apropiación digital en beneficio del sector postal.
Se avanza en la gestión de acceso a los materiales desarrollados por contratistas en vigencias anteriores, los cuales están sujetos a trámites de derechos de autor. Mientras se espera la instrucción formal de Transformación para el uso de estos contenidos, la SAP ha compartido material adicional encontrado y continúa con la depuración de la base de datos de operadores postales.
Además, se han analizado ocho documentos clave, entre ellos manuales del DNP, módulos de nuevas tecnologías, informes internacionales y cartillas de Colombia Productiva. Se acordará con el equipo postal cuáles serán compartidos con los operadores y los mecanismos adecuados para su divulgación.</t>
  </si>
  <si>
    <t>Hasta el 30 de septiembre se realizaron varias acciones clave: el 17 de julio se solicitó formalmente apoyo a la Subdirección de Competencias Digitales para organizar un espacio de capacitación dirigido a operadores postales sobre comercio electrónico, marketing digital y fortalecimiento organizacional con tecnologías. El 30 de julio se sostuvo una reunión con dicha Subdirección para coordinar la agenda del plan de modernización. Posteriormente, el 28 de agosto se agendó una reunión para estructurar el contenido del evento del 16 de septiembre, que finalmente se llevó a cabo de forma virtual con más de 54 asistentes, en el marco del convenio Código Postal y con el apoyo del programa AVANZATEC, presentando temas de nuevas tecnologías, talento TI y comercio electrónico para la modernización del sector postal.</t>
  </si>
  <si>
    <t>La implementación de las líneas de acción del PMSP se verán reflejadas al finalizar el cuarto trimestre 2025.</t>
  </si>
  <si>
    <t>Fortalecimiento de la radio pública nacional</t>
  </si>
  <si>
    <t>Fortalecer la radio pública, a través del despliegue de nueva infraestructura de estaciones y estudios de la red de la radio pública nacional operada por Radio Televisión Nacional de Colombia - RTVC</t>
  </si>
  <si>
    <t>Fortalecimiento de la Radio Pública en el Territorio Nacional</t>
  </si>
  <si>
    <t xml:space="preserve">Estaciones y estudios de radiodifusión sonora en funcionamiento	</t>
  </si>
  <si>
    <t xml:space="preserve">Nuevas estaciones de radio pública nacional Instaladas </t>
  </si>
  <si>
    <t xml:space="preserve">Este indicador mide las estaciones y estudios de radiodifusión sonora en funcionamiento, lo cual se realiza con la transferencia que realiza el Ministerio a RTVC para este proyecto </t>
  </si>
  <si>
    <t xml:space="preserve">Sumatoria de estaciones y estudios de Radiodifusion sonora instalados </t>
  </si>
  <si>
    <t>La Subdirección de Radiodifusión Sonora, de la Dirección de Industria de Comunicaciones, le solicitó mediante radicado N°. 252101268 del 26 de junio de 2025 a Radio Televisión Nacional de Colombia – RTVC, aclaración y requerimiento de documentos para la transferencia de recursos proyecto “Fortalecimiento de la radio pública en el territorio nacional”. La solicitud se realizó teniendo en cuenta que, mediante radicado 251050629 de mayo 2 de 2025 se observa que RTVC solicita aprobación y expedición de la resolución para la financiación del proyecto por un valor de $6.486.490.300 el cual es inferior y diferente del valor solicitado por RTVC, gestionado por MINTIC y finalmente aprobado por DNP, para la vigencia presupuestal 2025 por un valor total de $11.687.204.340. Teniendo en cuenta lo anterior, se solicita a RTVC aclarar de manera oportuna cuál es la necesidad real y especifica de los recursos que se requieren para ejecutar la presente vigencia.</t>
  </si>
  <si>
    <t>El retraso en la ejecución de la iniciativa "Fortalecimiento de la Radio Pública en el territorio Nacional" se debe a la falta de entrega oportuna de documentos requeridos para la elaboración de la resolución de transferencia de recursos, por parte de RTVC. La ausencia de una respuesta oportuna por parte de RTVC con la documentación y aclaraciones requeridas ha impedido la emisión de la resolución de transferencia de recursos, lo que ha generado el consecuente atraso en la ejecución de la iniciativa.
La Subdirección de Radiodifusión Sonora, del Ministerio de Tecnologías de la Información y las Comunicaciones – MINTIC, mediante radicado No. 252101268 del 26 de junio de 2025, solicitó a Radio Televisión Nacional de Colombia – RTVC, aclaraciones y documentos complementarios necesarios para avanzar en el proceso de transferencia de recursos. Esta solicitud se generó a partir de la revisión del radicado No. 251050629 del 2 de mayo de 2025, en el cual RTVC solicita la aprobación y expedición de la resolución de financiación del proyecto por un valor de $6.486.490.300. Sin embargo, este valor difiere y es inferior al monto total aprobado por el Departamento Nacional de Planeación – DNP para la vigencia presupuestal 2025, que asciende a $11.687.204.340, gestionado previamente por MINTIC.
En este sentido, se requirió a RTVC aclarar de manera precisa la necesidad real y específica de los recursos solicitados, con el fin de asegurar que la resolución se ajuste a la planeación y aprobación presupuestal establecida para el proyecto.</t>
  </si>
  <si>
    <t xml:space="preserve">Durante el tercer trimestre de 2025, el proyecto, que venía con retrasos por cambios y demoras de RTVC, avanzó y se presentó al comité asesor de transferencias.
El 5 de agosto de 2025, se remitió comunicación oficial (Rad. 252126562) a RTVC con observaciones a la solicitud de actualización de la ficha del proyecto, por valor de $11.687.204.340, señalando inconsistencias en las metas, actividades, costos unitarios y uso inadecuado de los formatos establecidos. El 7 de agosto, RTVC remitió documentos de ajustes del proyecto para revisión y se hizo reunión el 11 de agosto, con el propósito de avanzar en los ajustes requeridos.
Posteriormente, el 26 de agosto, ante el estado crítico del proyecto (semáforo en rojo), la Oficina Asesora de Planeación, Evaluación y Seguimiento (OAPES) convocó una mesa de trabajo con la Dirección de Industria y Comunicaciones y la Subdirección de Radiodifusión Sonora, con el fin de definir acciones frente al retraso en la ejecución de los recursos de transferencia a RTVC.
El 8 de septiembre, RTVC presentó una nueva propuesta de ajuste del proyecto a un valor de $9.343.712.694, para la instalación de cinco (5) nuevos estudios de emisión en las ciudades de Leticia, Tunja, Cartagena y Medellín.
Entre el 8 y el 15 de septiembre, el Ministerio TIC revisó y realizó observaciones al ajuste, justificaciones y soportes presentados, las cuales fueron atendidas por RTVC.
Como resultado, mediante radicado 251119216 del 16 de septiembre de 2025, RTVC presentó documento final de ajuste de recursos y solicitud formal de transferencia para la presente vigencia.
Finalmente, la propuesta de ajuste y la solicitud de transferencia de recursos fueron presentadas ante el Comité Asesor de Transferencias del Ministerio TIC el 19 de septiembre de 2025, instancia que recomendó al Fondo Único de TIC la suscripción de la resolución de transferencia a favor de RTVC.
</t>
  </si>
  <si>
    <t xml:space="preserve">El retraso en la ejecución del proyecto obedece principalmente a dificultades por parte de RTVC en definición del alcance del proyecto, la entrega oportuna y completa de la documentación requeridos para avanzar en la aprobación del proyecto en MINTIC.
En particular, se evidenciaron cambios inconsistencias en las metas, actividades, costos unitarios y formatos de presentación por parte de RTVC, lo que generó la necesidad de múltiples revisiones, observaciones y requerimientos por parte del Ministerio TIC, retrasando la validación técnica y financiera del proyecto.
Adicionalmente, los ajustes propuestos por RTVC en el alcance y valor del proyecto, pasando de $11.687.204.340 a $9.343.712.694, esta situación implicó una revisión detallada por parte de las dependencias competentes, con el fin de garantizar la coherencia con las metas de la iniciativa.
</t>
  </si>
  <si>
    <t>E1-L2-5000</t>
  </si>
  <si>
    <t>Fortalecimiento integral de los operadores públicos del servicio de televisión nacional</t>
  </si>
  <si>
    <t xml:space="preserve">Fortalecer a los operadores públicos en las condiciones técnicas y operativas de la prestación del servicio de televisión </t>
  </si>
  <si>
    <t>Industria, Innovación e Infraestructura</t>
  </si>
  <si>
    <t>Fortalecimiento de la Industria TIC</t>
  </si>
  <si>
    <t>Fortalecimiento Integral de los Operadores Públicos del Servicio de Televisión Nacional</t>
  </si>
  <si>
    <t>Servicio de apoyo financiero a operadores de televisión pública</t>
  </si>
  <si>
    <t xml:space="preserve"> Operadores apoyados</t>
  </si>
  <si>
    <t>Mejorar la capacidad financiera de los operadores que prestan el servicio público de televisión</t>
  </si>
  <si>
    <t>Operadores Financiados</t>
  </si>
  <si>
    <t>En el primer trimestre de la vigencia 2025 se ha fortalecido a cada uno de los operadores públicos de televisión (Telecaribe, Teleislas, Teleantioquia, Telecafé, Telepacífico, Canal TRO, Canal Capital, Teveandina y el operador nacional RTVC), con la financiación de sus planes de inversión. Con estos recursos los canales siguen cumpliendo su misionalidad de informar y educar a las audiencias del país, mediante la producción de nuevos contenidos multiplataforma. Que llegan a fortalecer sus parrillas. También se entregaron recursos al operador nacional RTVC para la ejecución de proyectos audiovisuales. Por otra parte, se firmó convenio con la red ATEI que les permite a los operadores públicos tener acceso a toda la plataforma de contenidos iberoamericanos. También se firmó convenio con FICCI para la participación de MinTIC en el marco del Festival de Cine de Cartagena. Finalmente se realizó una charla virtual con el proyecto Producción Audiovisual Colombia – PAC llamada “Derechos de autor en la música y el audiovisual: Gestión, regulación y como aplicarlo en nuestras producciones, la cual contó con la participación de 115 asistentes.</t>
  </si>
  <si>
    <t>Con el proyecto de actividades de formación, durante el segundo trimestre de 2025, se realizaron múltiples actividades estratégicas orientadas al fortalecimiento del sistema de medios públicos, articulando lanzamientos regionales de la serie La Vorágine y espacios académicos de formación, con una participación territorial amplia y diversa.
El lanzamiento oficial nacional de la serie La Vorágine tuvo lugar el 18 de junio en el Ministerio TIC en Bogotá, con la asistencia de más de 450 personas, incluyendo autoridades, periodistas, actores del elenco y representantes institucionales.
Del 24 al 26 de junio se realizó en Cúcuta la Jornada Nacional de Formación de Medios Públicos, con la participación de 80 asistentes provenientes de canales regionales, emisoras comunitarias y medios digitales públicos. De forma paralela, en la histórica Quinta Teresa se llevó a cabo el lanzamiento regional de La Vorágine ante un público de 300 personas, incluyendo autoridades locales, fuerzas vivas, ligas de televidentes y ciudadanía en general. El evento contó con la presentación del artista Llane, compositor de la canción oficial de la serie.
El 8 de junio, en el marco del Festival de Cine de Montaña en Salento, Quindío, se proyectó el primer capítulo de la serie ante 200 asistentes, entre ellos parte del elenco y representantes del sector audiovisual de la región.
En el municipio de Aguadas, Caldas, se congregaron 400 personas en una jornada que combinó la proyección de la serie con actividades culturales, resaltando la identidad andina y la importancia de llevar contenidos públicos a territorios patrimoniales.
En la región de los Llanos, el evento de lanzamiento en Yopal, Casanare, reunió a 300 personas, entre estudiantes, docentes, líderes culturales y medios comunitarios, quienes participaron activamente en la conversación sobre los temas ambientales y sociales abordados por la serie.
Estas actividades consolidaron una agenda nacional de circulación de contenidos públicos con alto impacto territorial, fortaleciendo la visibilidad de La Vorágine y fomentando procesos de formación, apropiación cultural y participación ciudadana en todo el país
Con respecto a los proyectos de contenidos, plan de acción, fortalecimiento de la infraestructura de los operadores públicos de televisión, en el mes de mayo se aprobaron ocho resoluciones, de las cuales siete corresponden a contenidos y una a formación. Entre los contenidos, se destacan dos proyectos con enfoque étnico en alianza con organizaciones indígenas, que buscan visibilizar sus voces, saberes y cosmovisiones, resaltando su relación con el territorio y la espiritualidad: Territorios y Voces Indígenas (quinta temporada, Telepacífico) y El Buen Vivir (séptima temporada, Telecaribe). Para Telecafé se aprobaron dos proyectos: Herencia Viva, serie documental sobre las raíces culturales, ambientales y gastronómicas del Eje Cafetero, y Historias del Cambio, que impulsa la creación de contenidos innovadores mediante convocatorias públicas. En el caso de Telecaribe, se aprobó América de Bolívar, serie documental que retrata el legado del Libertador y su impacto en la identidad del Caribe colombiano. Por su parte, el Canal TRO recibió aprobación para El Gran Santander, proyecto que integra contenidos de ficción-comedia y documental, junto con un componente académico para el fortalecimiento de capacidades en derechos de autor y medición de audiencias, y La Vorágine, que promueve la circulación de contenidos culturales de alto valor dirigidos a audiencias infantiles, juveniles y familiares, incentivando el acceso gratuito y el uso de medios públicos como canales de formación y participación ciudadana.
En el mes de junio se desarrollaron tres resoluciones orientadas al fortalecimiento de los canales regionales. Para Telecaribe se aprobó Viaje Cultural al Gran Caribe, un proyecto que busca enriquecer la programación con contenidos que reflejen la diversidad y riqueza cultural de la región. En el caso del Canal TRO, se dio luz verde al proyecto Expresiones y Sabores del Gran Santander, centrado en destacar las tradiciones, saberes y gastronomía de esta zona del país. Por su parte, Teleislas avanzó con una resolución enfocada en el fortalecimiento de su infraestructura tecnológica, cuyo objetivo es implementar, instalar y poner en funcionamiento los equipos adquiridos, optimizando así los procesos de producción, emisión y transmisión, además de reforzar su capacidad técnica y administrativa. Esta mejora permitirá al canal aumentar su competitividad y posicionamiento en el mercado mediante producciones de alta calidad que promuevan la identidad cultural del archipiélago.</t>
  </si>
  <si>
    <t>Durante julio de 2025 se registraron avances en el fortalecimiento de la televisión pública y la industria audiovisual en Colombia. Se aprobaron dos proyectos del Canal TRO: “Fortalecimiento Canal TRO 2025”, con cinco producciones que promueven la identidad del Gran Santander, y “Yarima”, enfocado en formación audiovisual para jóvenes de Barrancabermeja. Ambos fortalecen la oferta pública y las narrativas regionales.
Ese mes también se realizó el Bogotá Audiovisual Market (BAM), con participación del Ministerio TIC, 350 asistentes y más de 10 actividades formativas, impulsando el ecosistema audiovisual nacional. Paralelamente, la construcción de la sede de Teleislas alcanzó un 85,63% de avance físico, aunque con una desviación del 4,02% por retrasos logísticos y climáticos; la nueva fecha de entrega es el 9 de septiembre de 2025.
En agosto, se presentaron dos proyectos regionales: “Bojayá: La verdad desde adentro” (Telepacífico), documental de memoria y reparación simbólica, y la iniciativa del Canal TRO para promover contenidos infantiles seguros. La sede de Teleislas reportó un avance del 93%. También se realizó la ceremonia de Abre Cámara 2025, transmitida en redes de los ocho canales públicos.
Se desarrollaron espacios formativos como la charla “Nuevas Ventanas, Nuevos Negocios” con 120 asistentes, y el GIT de Medios Públicos participó en la agenda académica de los Premios Bravo, respaldados con $150 millones.
En septiembre, Teveandina presentó “Las voces del Senado: Legislatura en acción”, dirigido a jóvenes y familias para acercar el Congreso a la ciudadanía. En Andicom 2025, el GIT organizó una mesa de gerentes de TV pública y llevó a los Black Boys de Quibdó, mostrando el impacto cultural de los medios públicos.
También se realizaron charlas de innovación: “El poder de imaginar y crear con IA”, sobre oportunidades y dilemas éticos en la producción con inteligencia artificial, y “Cuando las melodías cuentan historias”, que destacó la música como motor narrativo en producciones infantiles.
Finalmente, la convocatoria Historias del Cambio durante el mes de septiembre avanzó de manera significativa en el proceso de ejecución de la convocatoria.</t>
  </si>
  <si>
    <t>GIT Medios Publicos</t>
  </si>
  <si>
    <t>E1-L2-6000</t>
  </si>
  <si>
    <t>Control integral de las decisiones en segunda instancia en los servicios de comunicaciones (Móvil/ no móvil), postal, radiodifusión sonora y televisión</t>
  </si>
  <si>
    <t>Resolver los recursos de apelación presentados por los vigilados dentro de los términos de ley.</t>
  </si>
  <si>
    <t xml:space="preserve">Transformación del modelo de vigilancia, inspección y control del sector TIC. nacional </t>
  </si>
  <si>
    <t>Resoluciones que resuelven los recursos de apelación en terminos de ley</t>
  </si>
  <si>
    <t xml:space="preserve">Porcentaje de resoluciones expedidas que resuelven los recursos de apelación en los términos de ley respectos a los interpuestos por los vigilados. </t>
  </si>
  <si>
    <t>Este indicador busca resolver los recursos de apelación presentados por los vigilados en términos de ley.</t>
  </si>
  <si>
    <t>Cantidades de resoluciones expedidas dentro de los términos de Ley /Cantidades de recursos recibidos) *100</t>
  </si>
  <si>
    <t>Durante el primer tirmestre se resolvieron todos los recursos de apelación en terminos de ley presentados por los vigilados, de la siguiente manera: de 19 recursos recibidos se resolvieron 19 recursos para un avance del 100% del indicador.</t>
  </si>
  <si>
    <t>N/a</t>
  </si>
  <si>
    <t>Durante el segundo tirmestre se resolvieron todos los recursos de apelación en términos de ley presentados por los vigilados, de la siguiente manera: de 27 recursos recibidos se resolvieron 27 recursos para un avance del 100% del indicador.</t>
  </si>
  <si>
    <t>Durante el tercer tirmestre se resolvieron todos los recursos de apelación en términos de ley presentados por los vigilados, de la siguiente manera: de 41 recursos recibidos se resolvieron 41 recursos para un avance del 100% del indicador.</t>
  </si>
  <si>
    <t>GIT Apelaciones</t>
  </si>
  <si>
    <t>E1-L1-8000</t>
  </si>
  <si>
    <t xml:space="preserve"> transformación productiva, Internacionalización, acción climática</t>
  </si>
  <si>
    <t>Cat: De una economía extractivista a una sostenible y productiva: Política de Reindustrialización, hacia una economía del conocimiento, incluyente y sostenible	
Comp: Impulso a la industria de las tecnologías de la información (TI)</t>
  </si>
  <si>
    <t>Fortalecimiento de la Industria TI para la transformación productiva</t>
  </si>
  <si>
    <t>Fortalecer la Industria Digital Nacional durante el cuatrienio, para que responda a las demandas de adopción de tecnologías digitales por parte de los sectores productivos consolidando a Colombia como un país desarrollador de productos y servicios digitales.</t>
  </si>
  <si>
    <t xml:space="preserve">18. Seguimiento y evaluación del desempeño institucional </t>
  </si>
  <si>
    <t>8.2  Lograr niveles más elevados de productividad económica mediante la diversificación, la modernización tecnológica y la innovación, entre otras cosas centrándose en los sectores con gran valor añadido y un uso intensivo de la mano de obra</t>
  </si>
  <si>
    <t>Investigación, Desarrollo e Innovación en TIC</t>
  </si>
  <si>
    <t>$ 63.003.772.088</t>
  </si>
  <si>
    <t>Fortalecimiento a la transformación digital de las empresas a nivel nacional (hasta 31/12/2023)
Fortalecimiento de la Industria TI Nacional / Fortalecimiento de la Economía Digital a nivel Nacional</t>
  </si>
  <si>
    <t>Programa para la generación de habilidades digitales que promuevan la transformación</t>
  </si>
  <si>
    <t>Empresas y/o empresarios que adoptan tecnologías para la transformación digital.</t>
  </si>
  <si>
    <t>Este indicador mide la suma de empresas y/o empresarios que adoptan herramientas  tecnológicas para la transformación digital.</t>
  </si>
  <si>
    <t>Sumatoria de empresas y/o empresarios que adoptan tecnologías para la transformación digital.</t>
  </si>
  <si>
    <t>En el mes de enero se entregaron y aprobaron 1.129 beneficiarios que implementaron su solución de comercio electrónico, para le mes de febrero la supervisión aprobó 1.340 beneficiarios del proyecto, en el mes de marzo se aprobaron 1.593 beneficiarios del proyecto Tu Negocio en Línea, para un acumulado de 4.062 benerficiarios en la vigencia 2025.</t>
  </si>
  <si>
    <t>El 31 de mayo fueron presentados y aprobados 977 beneficiarios que implementaron su solución de comercio electrónico, para un acumulado de 5.039 benerficiarios en la vigencia 2025.</t>
  </si>
  <si>
    <r>
      <rPr>
        <b/>
        <sz val="16"/>
        <rFont val="Arial Narrow"/>
        <family val="2"/>
      </rPr>
      <t xml:space="preserve">Durante el tercer trimestre del año, se adelantaron las siguientes acciones: </t>
    </r>
    <r>
      <rPr>
        <sz val="16"/>
        <rFont val="Arial Narrow"/>
        <family val="2"/>
      </rPr>
      <t xml:space="preserve">
 - </t>
    </r>
    <r>
      <rPr>
        <b/>
        <sz val="16"/>
        <rFont val="Arial Narrow"/>
        <family val="2"/>
      </rPr>
      <t>TU NEGOCIO EN LÍNEA:</t>
    </r>
    <r>
      <rPr>
        <sz val="16"/>
        <rFont val="Arial Narrow"/>
        <family val="2"/>
      </rPr>
      <t xml:space="preserve"> avanzó en la estructuración de los estudios previos y se está adelantando el proceso de contratación. 
 - </t>
    </r>
    <r>
      <rPr>
        <b/>
        <sz val="16"/>
        <rFont val="Arial Narrow"/>
        <family val="2"/>
      </rPr>
      <t>CONECTA CARIBE</t>
    </r>
    <r>
      <rPr>
        <sz val="16"/>
        <rFont val="Arial Narrow"/>
        <family val="2"/>
      </rPr>
      <t>, el cual inició en el mes de septiembre contando con 960 personas inscritas de los departamentos: Atlántico (125), Bolívar (509), Cesar (19), Córdoba (31), la Guajira (46), Magdalena (122) y Sucre (108). Al cierre de septiembre se cuenta con el primer corte de personas elegidas para empezar a capacitarse.</t>
    </r>
  </si>
  <si>
    <t>E1-L2-7000</t>
  </si>
  <si>
    <t>Programas de capacitación para el desarrollo de habilidades en la generación de negocios digitales </t>
  </si>
  <si>
    <t>Número de ciudadanos con herramientas para el emprendimiento digital</t>
  </si>
  <si>
    <t>Este indicador mide la cantidad de personas beneficiadas con herramientas generando habilidades y capacidades tecnológicas para potencializar la mentalidad del ecosistema de emprendimiento digital de Colombia.</t>
  </si>
  <si>
    <t>Número de personas capacitadas en emprendimiento digital</t>
  </si>
  <si>
    <t>Se trabaja en la planeación de los proyectos que se llevarán a cabo en la vigencia 2025 mediante los cuales se beneficiarán 16.000 personas con herramientas para el desarrollo de habilidades en la generación de negocios digitales.</t>
  </si>
  <si>
    <r>
      <rPr>
        <b/>
        <sz val="16"/>
        <rFont val="Arial Narrow"/>
        <family val="2"/>
      </rPr>
      <t>Durante el segundo semestre del año, se adelantaron las siguientes acciones:</t>
    </r>
    <r>
      <rPr>
        <sz val="16"/>
        <rFont val="Arial Narrow"/>
        <family val="2"/>
      </rPr>
      <t xml:space="preserve">
</t>
    </r>
    <r>
      <rPr>
        <b/>
        <sz val="16"/>
        <rFont val="Arial Narrow"/>
        <family val="2"/>
      </rPr>
      <t xml:space="preserve">CREA DIGITAL: </t>
    </r>
    <r>
      <rPr>
        <sz val="16"/>
        <rFont val="Arial Narrow"/>
        <family val="2"/>
      </rPr>
      <t xml:space="preserve">se firmó convenio interadministrativo con CoCrea e inició la ejecución del proyecto. Se está trabajando en la estructuración de la Línea 2 Fortalecimiento de capacidades mediante la cual se beneficiarán 1.000 personas interesadas en la industria creativa digital, mediante un programa estructurado de 
formación y acompañamiento especializado, ejecutado a través de webinars virtuales sincrónicos.
</t>
    </r>
    <r>
      <rPr>
        <b/>
        <sz val="16"/>
        <rFont val="Arial Narrow"/>
        <family val="2"/>
      </rPr>
      <t>EMPRENDIMIENTO DIGITAL</t>
    </r>
    <r>
      <rPr>
        <sz val="16"/>
        <rFont val="Arial Narrow"/>
        <family val="2"/>
      </rPr>
      <t xml:space="preserve">: Durante los días 25 y 26 de junio se llevaron a cabo con éxito dos talleres de transferencia de conocimiento enfocados en temas estratégicos de transformación digital, orientados a modelos de negocio y turismo, respectivamente. Estas jornadas formativas contaron con una participación destacada, alcanzando un total de 1.877 asistentes en el primer taller y 378 en el segundo, lo que evidencia el alto interés y compromiso de los actores del ecosistema frente a la adopción de herramientas digitales para el fortalecimiento empresarial y sectorial. </t>
    </r>
  </si>
  <si>
    <r>
      <rPr>
        <b/>
        <sz val="16"/>
        <rFont val="Arial Narrow"/>
        <family val="2"/>
      </rPr>
      <t>Durante el tercer semestre del año, se adelantaron las siguientes acciones:</t>
    </r>
    <r>
      <rPr>
        <sz val="16"/>
        <rFont val="Arial Narrow"/>
        <family val="2"/>
      </rPr>
      <t xml:space="preserve">
-</t>
    </r>
    <r>
      <rPr>
        <b/>
        <sz val="16"/>
        <rFont val="Arial Narrow"/>
        <family val="2"/>
      </rPr>
      <t>Crea Digital</t>
    </r>
    <r>
      <rPr>
        <sz val="16"/>
        <rFont val="Arial Narrow"/>
        <family val="2"/>
      </rPr>
      <t>: En el marco del programa Crea Digital 2025, como parte de la línea de Fortalecimiento de Capacidades, se dio inicio a sus acciones con la realización de dos webinars internacionales en alianza con la Cumbre del Jaguar liderada por CoCrea. Con estas primeras acciones se dio inicio a la ruta de seguimiento a los beneficiarios de la industria digital, orientada a su actualización en competencias y a la apropiación de tecnologías emergentes. Durante el mes de septiembre se avanzó en la planeación del ciclo de webinars denominado “Convergencias”, programado para el mes de octubre y se realizaron las coordinaciones necesarias para la posible participación en dos espacios de gran relevancia en el marco de Colombia 4.0.
-</t>
    </r>
    <r>
      <rPr>
        <b/>
        <sz val="16"/>
        <rFont val="Arial Narrow"/>
        <family val="2"/>
      </rPr>
      <t xml:space="preserve">Emprendimiento Digital: </t>
    </r>
    <r>
      <rPr>
        <sz val="16"/>
        <rFont val="Arial Narrow"/>
        <family val="2"/>
      </rPr>
      <t xml:space="preserve">Se han realizado 13 talleres los cuales abordaron temáticas clave de innovación, transformación digital, financiera, de ciberseguridad y de comunicación estratégica. Los espacios formativos fueron: “Crea, Publica, Viraliza: El Poder de la inteligencia artificial en la Era del Contenido”, “De Cero a Profe IA: La inteligencia artificial a la orden del proceso enseñanza–aprendizaje humano y multicultural”, “Realidad Virtual como Estrategia de Conexión y Formación en el Agro”, “Finanzas sin miedo: Tomemos decisiones de dinero con cabeza fría”, “Ciberseguridad pa’ todo el mundo: La IA ya está aquí, ¿la entiendes o te va a engañar?” y “Cómo hablar con propósito sobre mi emprendimiento”. Adicionalmente, se realizaron 7  enfocados en explorar nuevas áreas y nichos digitales en sectores como energía, agro, defensa y comercio. Las temáticas desarrolladas en estos espacios fueron: “Energía renovable inteligente en la era de la tecnología profunda”, “Diseño centrado en las personas para productos digitales en entornos agroalimentarios”, “Cómo hablar con propósito sobre mi emprendimiento”, “Estrategias que protegen: toma de decisiones en el sector defensa basada en datos”, e “Impulsa tus ventas y servicios potenciando tu marca personal”. </t>
    </r>
  </si>
  <si>
    <t>Programas de acompañamiento, asistencia técnica y financiación para la Industria Digital</t>
  </si>
  <si>
    <t>Número de empresas de la Industria Digital fortalecidas para impulsar la transformación productiva del país.</t>
  </si>
  <si>
    <t xml:space="preserve">Este indicador mide la suma de empresas beneficiadas con programas de acompañamiento, asistencia técnica o financiación para la Industria Digital, con el fin de impulsar la transformación productiva del país. </t>
  </si>
  <si>
    <t xml:space="preserve">Sumatoria de empresas beneficiadas con programas de acompañamiento, asistencia técnica o financiación para la Industria Digital, con el fin de impulsar la transformación productiva del país. </t>
  </si>
  <si>
    <t xml:space="preserve">Se trabaja en la planeación de los proyectos que se llevarán a cabo en la vigencia 2025  mediante los cuales se beneficiaran 432 empresas con programas de acompañamiento, asistencia técnica o financiación para la Industria Digital, con el fin de impulsar la transformación productiva del país. </t>
  </si>
  <si>
    <r>
      <rPr>
        <b/>
        <sz val="16"/>
        <rFont val="Arial Narrow"/>
        <family val="2"/>
      </rPr>
      <t>Durante el segundo semestre del año, se adelantaron las siguientes acciones:</t>
    </r>
    <r>
      <rPr>
        <sz val="16"/>
        <rFont val="Arial Narrow"/>
        <family val="2"/>
      </rPr>
      <t xml:space="preserve">
</t>
    </r>
    <r>
      <rPr>
        <b/>
        <sz val="16"/>
        <rFont val="Arial Narrow"/>
        <family val="2"/>
      </rPr>
      <t>CREA DIGITAL:</t>
    </r>
    <r>
      <rPr>
        <sz val="16"/>
        <rFont val="Arial Narrow"/>
        <family val="2"/>
      </rPr>
      <t xml:space="preserve"> Se firmó convenio interadministrativo con CoCrea e inició la ejecución del proyecto. Se dio apertura a la inscripción en la convocatoria el 26 de junio.
</t>
    </r>
    <r>
      <rPr>
        <b/>
        <sz val="16"/>
        <rFont val="Arial Narrow"/>
        <family val="2"/>
      </rPr>
      <t>COLOMBIA 4.0:</t>
    </r>
    <r>
      <rPr>
        <sz val="16"/>
        <rFont val="Arial Narrow"/>
        <family val="2"/>
      </rPr>
      <t xml:space="preserve"> Se firmó convenio interadministrativo con Teveandina para el desarrollo del proyecto. Se están realizando los trámites pertinentes para el perfeccionamiento del convenio y poder iniciar la ejecución.
</t>
    </r>
    <r>
      <rPr>
        <b/>
        <sz val="16"/>
        <rFont val="Arial Narrow"/>
        <family val="2"/>
      </rPr>
      <t>EMPRENDIMIENTO DIGITAL:</t>
    </r>
    <r>
      <rPr>
        <sz val="16"/>
        <rFont val="Arial Narrow"/>
        <family val="2"/>
      </rPr>
      <t xml:space="preserve"> Se aprobó en comité de contratación la suscripción de un convenio interadministrativo con iNNpulsa para el desarrollo del proyecto.
</t>
    </r>
    <r>
      <rPr>
        <b/>
        <sz val="16"/>
        <rFont val="Arial Narrow"/>
        <family val="2"/>
      </rPr>
      <t>INTERNACIONALIZACIÓN:</t>
    </r>
    <r>
      <rPr>
        <sz val="16"/>
        <rFont val="Arial Narrow"/>
        <family val="2"/>
      </rPr>
      <t xml:space="preserve">  Se firmó convenio interadministrativo con PorColombia para el desarrollo del proyecto. Se están realizando los trámites pertinentes para el perfeccionamiento del convenio y poder iniciar la ejecución.</t>
    </r>
  </si>
  <si>
    <r>
      <rPr>
        <b/>
        <sz val="16"/>
        <rFont val="Arial Narrow"/>
        <family val="2"/>
      </rPr>
      <t>Durante el tercer semestre del año, se adelantaron las siguientes acciones:</t>
    </r>
    <r>
      <rPr>
        <sz val="16"/>
        <rFont val="Arial Narrow"/>
        <family val="2"/>
      </rPr>
      <t xml:space="preserve">
-</t>
    </r>
    <r>
      <rPr>
        <b/>
        <sz val="16"/>
        <rFont val="Arial Narrow"/>
        <family val="2"/>
      </rPr>
      <t>Crea Digital</t>
    </r>
    <r>
      <rPr>
        <sz val="16"/>
        <rFont val="Arial Narrow"/>
        <family val="2"/>
      </rPr>
      <t>: Se realizó el proceso de convocatoria que tuvo como resultado la selección de los 18 beneficiarios, con la publicación, el 3 de septiembre, de la lista para las 4 categorías de la convocatoria. Durante las semanas siguientes se adelantó el proceso de formalización de la Asistencia Técnica con cada beneficiario.
-</t>
    </r>
    <r>
      <rPr>
        <b/>
        <sz val="16"/>
        <rFont val="Arial Narrow"/>
        <family val="2"/>
      </rPr>
      <t>Colombia 4.0</t>
    </r>
    <r>
      <rPr>
        <sz val="16"/>
        <rFont val="Arial Narrow"/>
        <family val="2"/>
      </rPr>
      <t>: inició la gira de Colombia 4.0 en Villavicencio,-Meta: 21 y 22 de agosto​, continuando con Popayán-Cauca: 27 y 28 de agosto​, Neiva-Huila: 11 y 12 de septiembre​, Tunja-Boyacá: 18 y 19 de septiembre​ y Cúcuta-Norte de Santander: 25 y 26 de septiembre .
-</t>
    </r>
    <r>
      <rPr>
        <b/>
        <sz val="16"/>
        <rFont val="Arial Narrow"/>
        <family val="2"/>
      </rPr>
      <t xml:space="preserve">Emprendimiento Digital: </t>
    </r>
    <r>
      <rPr>
        <sz val="16"/>
        <rFont val="Arial Narrow"/>
        <family val="2"/>
      </rPr>
      <t xml:space="preserve">se firmó e inició ejecución el  convenio interadministrativo 1648 con Fiducoldex / iNNpulsa, mediante el cual se llevarán a cabo las actividades del proyecto de emprendimiento digital.
</t>
    </r>
    <r>
      <rPr>
        <b/>
        <sz val="16"/>
        <rFont val="Arial Narrow"/>
        <family val="2"/>
      </rPr>
      <t>-Internacionalización</t>
    </r>
    <r>
      <rPr>
        <sz val="16"/>
        <rFont val="Arial Narrow"/>
        <family val="2"/>
      </rPr>
      <t>: las empresas de la industria digital colombiana participaron en eventos internacionales y actividades de capacitación como Gamescom, Colombia Startup Week, Semana de inmersión en el mercado japonés, Capacitación sobre costeo y pricing para la exportación de servicios, Misión exploratoria a Miami, Entrenamiento en Pitch comercial, PIXELATL, CLAB y MSP Summit.</t>
    </r>
  </si>
  <si>
    <t>Cat: Fortalecimiento institucional como motor de cambio para recuperar la confianza de la ciudadanía y para el fortalecimiento del vínculo Estado Ciudadanía Comp: Gobierno digital para la gente</t>
  </si>
  <si>
    <t>Fortalecimiento de los contenidos audiovisuales de la televisión pública.</t>
  </si>
  <si>
    <t>Aumentar la oferta de contenidos audiovisuales con valor público que respondan a la identidad, necesidades y preferencias de los colombianos</t>
  </si>
  <si>
    <t>Contenidos audiovisuales</t>
  </si>
  <si>
    <t>Número de contenidos audiovisuales producidos, transmitidos y/o emitidos a través de las pantallas de la televisión pública nacional</t>
  </si>
  <si>
    <t>Mide el número de contenidos audiovisuales producidos, transmitidos y/o emitidos a través de las pantallas de Señal Colombia y Canal Institucional que promuevan y fortalezcan el desarrollo cultural, democrático, educativo y ciudadano de sus audiencias.</t>
  </si>
  <si>
    <t>Sumatoria de contenidos audiovisuales producidos, transmitidos y/o emitidos a través de las pantallas de la televisión pública nacional</t>
  </si>
  <si>
    <t>Al cierre del I trimestre de 2025 desde RTVC se reporta que se llevaron a cabo contrataciones de los diferentes equipos de producción, autopromos, digital y de apoyo operacional administrativo, financiero y jurídico, necesarios para realizar la planeación, estructuración, contratación y diseño, de las diferentes modalidades de producción y adquisición de contenidos afines a la misionalidad de los canales para la vigencia 2025. Frente al avance estipulado para el periodo de medición, se reporta la generación de los siguientes contenidos por canal:
- Señal Colombia: 4 contenidos
- Canal Institucional: 3 contenidos
Es importante mencionar que los canales de la TV pública nacional mostraron un notable   crecimiento en audiencia y cuota de pantalla reflejada en los aumentos de rating y cuota de pantalla.  Lo anterior gracias a la incorporación de nuevos contenidos en las diversas franjas y la presencia en importantes eventos culturales que reforzaron la conexión con la audiencia y consolidando así la estrategia  convergente de RTVC.</t>
  </si>
  <si>
    <t>No aplica rezago teniendo en cuenta que se da cumplimiento a la meta establecida al cierre del I trimestre según programación realizada.</t>
  </si>
  <si>
    <t>Al cierre del II trimestre de 2025 desde RTVC se reporta que se llevaron a cabo contrataciones de los diferentes equipos de producción, autopromos, digital y de apoyo operacional administrativo, financiero y jurídico, necesarios para realizar la planeación, estructuración, contratación y diseño, de las diferentes modalidades de producción y adquisición de contenidos afines a la misionalidad de los canales para la vigencia 2025. Frente al avance estipulado para el periodo de medición, se reporta la generación de los siguientes contenidos por canal:
- Señal Colombia: 8 contenidos
- Canal Institucional: 3 contenidos
Es importante mencionar que los canales de la TV pública nacional mostraron un notable   crecimiento en audiencia y cuota de pantalla reflejada en los aumentos de rating y cuota de pantalla.  Lo anterior gracias a la incorporación de nuevos contenidos en las diversas franjas y la presencia en importantes eventos culturales que reforzaron la conexión con la audiencia y consolidando así la estrategia  convergente de RTVC. Al cierre del II trimestre se reporta un acumulado en la vigencia de 18 contenidos audiovisuales, producidos y emitidos a través de las pantallas de la televisión pública nacional.</t>
  </si>
  <si>
    <t>No aplica rezago teniendo en cuenta que se da cumplimiento a la meta establecida al cierre del II trimestre según programación realizada.</t>
  </si>
  <si>
    <t>Al cierre del II trimestre de 2025 desde RTVC se reporta que se llevaron a cabo contrataciones de los diferentes equipos de producción, autopromos, digital y de apoyo operacional administrativo, financiero y jurídico, necesarios para realizar la planeación, estructuración, contratación y diseño, de las diferentes modalidades de producción y adquisición de contenidos afines a la misionalidad de los canales para la vigencia 2025. Frente al avance estipulado para el periodo de medición, se reporta la generación de los siguientes contenidos por canal:
- Señal Colombia: 5 contenidos
- Canal Institucional: 4 contenidos
Es importante mencionar que los canales de la TV pública nacional mostraron un notable   crecimiento en audiencia y cuota de pantalla reflejada en los aumentos de rating y cuota de pantalla.  Lo anterior gracias a la incorporación de nuevos contenidos en las diversas franjas y la presencia en importantes eventos culturales que reforzaron la conexión con la audiencia y consolidando así la estrategia  convergente de RTVC. Al cierre del III trimestre se reporta un acumulado en la vigencia de 27 contenidos audiovisuales, producidos y emitidos a través de las pantallas de la televisión pública nacional.</t>
  </si>
  <si>
    <t>No aplica rezago teniendo en cuenta que se da cumplimiento a la meta establecida al cierre del III trimestre según programación realizada.</t>
  </si>
  <si>
    <t>Radio Televisión de Colombia</t>
  </si>
  <si>
    <t>E1-L2-8000</t>
  </si>
  <si>
    <t>Unidades funcionales de televisión fortalecidas</t>
  </si>
  <si>
    <t>Número de unidades funcionales de televisión fortalecidas mediante la reposición e implementación de equipos y sistemas de televisión</t>
  </si>
  <si>
    <t>META CUMPLIDA EN LA VIGENCIA 2023</t>
  </si>
  <si>
    <t>Cat: Fortalecimiento institucional como motor de cambio para recuperar la confianza de la ciudadanía y para el fortalecimiento del vínculo Estado-Ciudadanía
Comp: Gobierno digital para la gente</t>
  </si>
  <si>
    <t>Fortalecimiento de la programación de la radio pública</t>
  </si>
  <si>
    <t>Fortalecer las plataformas de las emisoras de la radio pública nacional a través de la realización de contenidos con valor público que generen identidad y auto representación</t>
  </si>
  <si>
    <t>Industria, innovación e infraestructura</t>
  </si>
  <si>
    <t>Contenidos para las plataformas de emisoras nacionales descentralizadas</t>
  </si>
  <si>
    <t>Horas de contenidos al aire y especiales, nacionales y descentralizados generados</t>
  </si>
  <si>
    <t xml:space="preserve">RTVC sus emisoras; Radio Nacional de Colombia y Radiónica deben ofrecer una programación radial diversa cultural, entretenida y de interés que difunda la cultura, la ciencia y promueven la generación de una sociedad mejor informada y con espacios para el reconocimiento de sus saberes. En este sentido, las emisoras de RTVC producen y realizan horas de contenidos de alta calidad dedicados a la actualidad de nuestro país y al desarrollo de las actividades culturales, artísticas, medioambientales y tecnológicas de Colombia y el mundo. Este indicador permite conocer el número de horas de programación desde las regiones y para las regiones, aprovechando la infraestructura que ha construido para ello y a la vez la necesidad de generar espacios que sean de real interés de las regiones. </t>
  </si>
  <si>
    <t>Sumatoria de Horas de contenidos al aire y especiales, nacionales y descentralizados generados en la vigencia</t>
  </si>
  <si>
    <t>Al cierre del I trimestre de 2025, la Subgerencia de Radio de RTVC a través de sus emisoras, generó un total acumulado de 8.748 horas de contenidos. A continuación, se desagrega las horas generadas por emisora:
• Radio Nacional de Colombia: 2.254 horas
• Radiónica: 1.523 horas
• Emisoras de Paz: 4.701 horas
No se presenta rezago teniendo en cuenta que se cumple la meta del trimestre de acuerdo con la programación realizada.</t>
  </si>
  <si>
    <t>Al cierre del II trimestre de lavigencia 2025, RTVC Sitema de Medios Públicos a través de sus emisoras, reporta un avance acumulado de 21072,2 horas de contenidos especiales, nacionales y descentralizadas. 
De acuerdo con lo amterior, se evidencia cumplimiento frente a las metas que han sido programadas para 2025.</t>
  </si>
  <si>
    <t>Durante el l III trimestre de lavigencia 2025, RTVC Sitema de Medios Públicos a través de sus emisoras, reporta un avance acumulado de 15295,5 horas de contenidos especiales, nacionales y descentralizadas. 
De acuerdo con lo amterior, se evidencia cumplimiento frente a las metas que han sido programadas para 2025 y un acumulado al cierre del II trimestre de 36367 horas de contenido.</t>
  </si>
  <si>
    <t>E1-L2-9000</t>
  </si>
  <si>
    <t>Porcentaje de cobertura poblacional de emisoras del sistema de medios públicos incluídas emisoras de paz</t>
  </si>
  <si>
    <t>Permite conocer la cobertura de la población del territorio colombiano frente a las emisoras del sistema (FM) incluídas las emisoras de paz implementadas</t>
  </si>
  <si>
    <t>Porcentaje de cobertura poblacional de emisoras del sistema de medios públicos incluidas emisoras de paz</t>
  </si>
  <si>
    <t>por definir</t>
  </si>
  <si>
    <t>Indicador formulado para reporte anual según programación.</t>
  </si>
  <si>
    <t>No aplica rezago teniendo en cuenta que el indicador se programó con frecuencia anual.</t>
  </si>
  <si>
    <t>9.c. Aumentar de forma significativa el acceso a la tecnología de la información y las comunicaciones y esforzarse por facilitar el acceso universal y asequible a Internet en los países menos adelantados a más tardar en 2020 (MinTIC-Líder)</t>
  </si>
  <si>
    <t>Nuevos contenidos de radio producidos y emitidos</t>
  </si>
  <si>
    <t>La Radio pública a través de sus emisoras debe responder a las dinámicas que plantean las coyunturas informativas y a la vez fomentar la comprensión de los hechos. Por eso, corresponde a RTVC y sus emisoras, generar contenidos, que acompañen y expliquen los distintos eventos y/o situaciones que interpelan al país, por eso esta actividad asociada al indicador hace referencia a los contenidos especiales como la investigación (AIRE) de la parrilla de programación de las emisoras de la radio pública.</t>
  </si>
  <si>
    <t>Sumatoria de nuevos contenidos de radio producidos radio producidos y emitidos en la vigencia</t>
  </si>
  <si>
    <t>Al cierre del I trimestre de 2025, la Subgerencia de Radio de RTVC a través de sus emisoras, generó un total 6 nuevos contenidos de radio producidos y emitidos así:
• Radio Nacional de Colombia: 6 contenidos</t>
  </si>
  <si>
    <t>Durante el II trimestre de 2025, la Subgerencia de Radio de RTVC Sistema de Medios Públicos, a través de sus emisoras, generó un total de 36 nuevos contenidos de radio producidos y emitidos.
Con lo anterior, se reporta un acumulado de 42 nuevos contenidos de radio producidos y emitidos y se evidencia un cumplimiento frente a las metas que se han programado para la vigencia 2025.</t>
  </si>
  <si>
    <t>Durante el III trimestre de 2025, la Subgerencia de Radio de RTVC Sistema de Medios Públicos, a través de sus emisoras, generó un total de 45 nuevos contenidos de radio producidos y emitidos.
Con lo anterior, se reporta un acumulado de 87 nuevos contenidos de radio producidos y emitidos y se evidencia un cumplimiento frente a las metas que se han programado para la vigencia 2025.</t>
  </si>
  <si>
    <t>Contenidos digitales generados</t>
  </si>
  <si>
    <t>Número de contenidos digitales generados</t>
  </si>
  <si>
    <t>Las emisoras de la radio pública realizan el diseño, producción y divulgación de contenidos convergentes que permiten expandir el espectro de desarrollo de la radio, teniendo en cuenta que un alto componente del consumo actual de la radio, se realiza a través de las plataformas digitales, (páginas web, plataformas digitales y redes sociales) en las mismas se requiere realizar una serie de investigaciones especiales que ampliarán nuestros contenidos en el reconocimiento de los principios democráticos, la diversidad cultural y socioeconómica del país, así como de las oportunidades que la institucionalidad ofrece a los ciudadanos.</t>
  </si>
  <si>
    <t>Número de contenidos digitales generados en la vigencia</t>
  </si>
  <si>
    <t xml:space="preserve">Al cierre del I trimestre de 2025, la Subgerencia de Radio de RTVC a través de sus emisoras, generó un total de 1.885 contenidos digitales publicados, desagregados así por emisora: 
• Radio Nacional de Colombia: 1.738 contenidos
• Radiónica: 147 contenidos
Frente a la programación, se presenta un rezago de 113 contenidos teniendo en cuenta  los equipos que generan los contenidos se terminaron de conformar en el mes de marzo. Lo anterior no afectará el cumplimiento de la meta establecida para la vigencia y el indicador se nivelará en el transcurso del II trimestre de 2025. </t>
  </si>
  <si>
    <t xml:space="preserve">Frente a la programación, se presenta un rezago de 113 contenidos teniendo en cuenta  los equipos que generan los contenidos se terminaron de conformar en el mes de marzo. Lo anterior no afectará el cumplimiento de la meta establecida para la vigencia y el indicador se nivelará en el transcurso del II trimestre de 2025. </t>
  </si>
  <si>
    <t>Durante el II trimestre de 2025, la Subgerencia de Radio de RTVC Sistema de Medios Públicos, a través de sus emisoras, generó un total de 7126 contenidos digitales
Con lo anterior, se reporta un acumulado de 9011 contenidos digitales generados, evidenciando el cumplimiento de la meta frente a las programaciones establecidas para la vigencia.</t>
  </si>
  <si>
    <t>Durante el III trimestre de 2025, la Subgerencia de Radio de RTVC Sistema de Medios Públicos, a través de sus emisoras, generó un total de 7.934 contenidos digitales
Con lo anterior, se reporta un acumulado de 16.945 contenidos digitales generados, evidenciando el cumplimiento de la meta frente a las programaciones establecidas para la vigencia.</t>
  </si>
  <si>
    <t>Emisoras de FM, de interés público clase "C" en las zonas más afectadas por el conflicto, a partir de la definición de los puntos geográficos</t>
  </si>
  <si>
    <t>Número de emisoras de FM implementadas de interés público clase "C" en las zonas más afectadas por el conflicto, en cumplimiento del PMI</t>
  </si>
  <si>
    <t>Este indicador permite hacer seguimiento y control a la implementación de las estaciones y estudios de radio en el territorio colombiano, en el marco del cumplimiento del numeral 6,5 “Herramientas de difusión y comunicación” del acuerdo de paz.</t>
  </si>
  <si>
    <t>Sumatoria de emisoras de FM implementadas en la vigencia</t>
  </si>
  <si>
    <t>META CUMPLIDA EN LA VIGENCIA 2024</t>
  </si>
  <si>
    <t>Fortalecimiento institucional como motor de cambio para recuperar la confianza de la ciudadanía y para el fortalecimiento del vínculo Estado-Ciudadanía</t>
  </si>
  <si>
    <t>Fortalecimiento del Operador Postal Oficial</t>
  </si>
  <si>
    <t xml:space="preserve">Desarrollar estrategias que fortalezcan al Operador Postal como prestador de servicios que aporten al desarrollo del sector. </t>
  </si>
  <si>
    <t>No relacionan</t>
  </si>
  <si>
    <t>Mayor penetración en el sector gobierno</t>
  </si>
  <si>
    <t>Estrategia jurídica y operativa</t>
  </si>
  <si>
    <t>Con este indicador se busca tener acercamientos con Gobierno, y entidades, de manera que se puedan materializar acciones que permitan el fortalecimiento de la empresa como Operador Postal Oficial.</t>
  </si>
  <si>
    <t>Una estrategia jurídico - operativa disponible.</t>
  </si>
  <si>
    <t xml:space="preserve">Indicador de medición anual </t>
  </si>
  <si>
    <t>Indicador de medición anual</t>
  </si>
  <si>
    <t xml:space="preserve">Servicios Postales Nacionales </t>
  </si>
  <si>
    <t>Servicios  Postales Nacionales</t>
  </si>
  <si>
    <t>E1-L2-10000</t>
  </si>
  <si>
    <t>Potencializar los servicios postales de pago del OPO</t>
  </si>
  <si>
    <t>Número de oficinas donde prestamos el servicio</t>
  </si>
  <si>
    <t xml:space="preserve">Este indicador mide la ampliación cobertura de Servicios Financieros (Giros Nacionales e Internacionales) en puntos propios y colaboradores. </t>
  </si>
  <si>
    <t>Sumatoria del número de oficinas donde prestamos servicios financieros (la sumatoria aplica para cada vigencia, sin embargo no es acumulativa, al ser una tipologia Flujo, para el avance del cuatrienio se toma el resultado de la ultima vigencia, no se suman las vigencias)</t>
  </si>
  <si>
    <t>Desarrollo del OPO como proveedor servicios de internet.</t>
  </si>
  <si>
    <t>Estrategia Comercial como proveedor servicios de internet.</t>
  </si>
  <si>
    <t xml:space="preserve">Este indicador permite realizar el diagnóstico y posterior viabilidad para la implementación de la estrategia comercial identificada. </t>
  </si>
  <si>
    <t>Una estrategia comercial disponible.</t>
  </si>
  <si>
    <t>Ejecución del proyecto CO de Gestión Documental Bogotá</t>
  </si>
  <si>
    <t>Cumplimiento al plan de trabajo definido por vigencia</t>
  </si>
  <si>
    <t>SIN PROGRAMACION 2025</t>
  </si>
  <si>
    <t>Implementación de modelo de transporte propio</t>
  </si>
  <si>
    <t>Número de rutas nacionales intervenidas</t>
  </si>
  <si>
    <t>Este indicador permitirá un seguimiento a la operatividad de las rutas nacionales que movilizan carga entre las regionales de Servicios Postales Nacionales S.A.S.</t>
  </si>
  <si>
    <t xml:space="preserve">Rutas nacionales disponibles </t>
  </si>
  <si>
    <t>Fortalecimiento del Modelo Convergente de la Televisión Pública Regional y Nacional.</t>
  </si>
  <si>
    <t>Implementar  contenidos multiplataforma que fortalezcan la TV pública a través del conocimiento del entorno y análisis de las audiencias</t>
  </si>
  <si>
    <t>Fortalecimiento del modelo convergente de la televisión pública regional y nacional.</t>
  </si>
  <si>
    <t>Servicio de medición de audiencias e impacto de los contenidos</t>
  </si>
  <si>
    <t xml:space="preserve"> Estudios e informes de medición de audiencias e impacto de contenidos</t>
  </si>
  <si>
    <t>El implementar contenidos multipantalla en la televisión pública, fortalece la articulación de las necesidades, expectativas y preferencias de las audiencias con los contenidos que los canales públicos ofrecen; para conocer dichas, expectativas y preferencias, se hace necesario un continuo (permanente y en tiempo real) y puntual (sobre contenidos específicos de los canales) monitoreo del consumo de los televidentes, del servicio de televisión e internet.</t>
  </si>
  <si>
    <t>Estudios de audiencia realizados</t>
  </si>
  <si>
    <t>El acceso a la herramienta para la medición y el impacto de las audiencias se encuentra en etapa de contratación, se recibieron los documentos del contratista y actualmente se trabaja en la expedición del CDP. 
El estudio de audiencias en proceso de contratación es Centro Nacional de Consultoría – RPD Rating, que posee una muestra de hogares de 237.059 en los cuales hay más de 274 mil decodificadores de CLARO reportando información. Estos hogares se ubican en 733 municipios de Colombia. Algunas variables que se obtienen del estudio son: 
• Identificador único de hogar 
• Identificador único de dispositivo 
• Identificador de canal 
• Identificador de programa 
• Identificador de tiempo de cambio de canal 
• Código de municipio y tiempo local del municipio 
• Nivel Socio Económico 
• Modelo de dispositivo
La herramienta hoy permite entregar a la industria un análisis de Perfilamiento de la audiencia de los programas por sexo y edad asociada inicialmente a los hogares Claro, pero con integración de fuentes propias y secundarias que permiten establecer consumo, tenencia de servicios y sobre todo probabilidad precisa de composición del hogar y la estructura del consumo.  
• Establecer el perfil de los televidentes de un canal 
• Establecer el perfil de los televidentes de una franja 
• Establecer el perfil de los televidentes de un Programa 
• Establecer el perfil de los televidentes de un lapso de 5 minutos</t>
  </si>
  <si>
    <t>Por movimiento de recursos necesarios para la contratación del estudio de audiencias, se extendio la fecha para la expedición del CDP</t>
  </si>
  <si>
    <t>Se realizaron los ajustes a los estudios previos, los cuales fueron aprobados y radicados. Posteriormente, se tiene comité de contratación, donde finalmente es aprobada la contratación y a partir de allí se desarrolla la minuta. Con la documentación y el proceso finalizado, se firma el contrato el 27 de junio, el cual presta servicios de acceso a la información exclusiva, suscripción, consulta, visualización y analítica del producto CNC Ratings que contiene datos de medición de audiencia a gran escala de televisión, así como análisis y seguimiento realizado por la CNC de variables asociadas de hábitos de consumo y uso del servicio público de televisión.</t>
  </si>
  <si>
    <t>En julio los operadores públicos de televisión acceden a información exclusiva, suscripción, consulta, visualización, analítica del producto CNCRatings que contiene datos de medición de audiencia a gran escala de TV aportando así a sus decisiones estratégicas. Desde el GIT de Medios Públicos se realizaron 9 informes de audiencias de primera pantalla para los canales. Además, se realizaron 2 informes de consumo digital, la cual se extrae de una muestra cercana a los 38 millones de celulares del operador Claro.
Para agosto se han elaborado 31 informes de medición de audiencias dirigidos a los operadores públicos de televisión, los cuales incorporan información precisa sobre rating y alcance diario, así como la relación de los 30 programas con mayor nivel de visualización en cada jornada de transmisión de los canales públicos. Estos reportes incluyen igualmente indicadores de share, afinidad y distribución de audiencia por región, lo que permite disponer de un panorama integral del comportamiento del público televidente.
De manera complementaria, se han generado 2 informes de audiencias en entornos digitales, sustentados en registros de consumo provenientes de aproximadamente 38 millones de dispositivos móviles conectados a la red Claro. Esta información amplía y actualiza el análisis tradicional de televisión, aportando una lectura contemporánea de los hábitos digitales de los usuarios.
El uso de estos insumos resulta fundamental para los operadores públicos de televisión, en tanto se constituyen en herramientas técnicas para el ajuste de parrillas de programación, el fortalecimiento de estrategias de monetización de contenidos y la proyección de planes de crecimiento, garantizando una respuesta más precisa frente a las dinámicas y preferencias de las audiencias en el ámbito nacional.
En septiembre se generaron 30 informes de medición de audiencias dirigidos a los operadores públicos de televisión. De forma complementaria, se llevó a cabo el evento “La Nueva Forma de Medir la Televisión en Colombia”, espacio técnico que reunió a los equipos de audiencias de cada uno de los operadores públicos de televisión. Durante la jornada se socializaron los nuevos estándares metodológicos de medición, las herramientas tecnológicas empleadas en la recolección y análisis de datos, así como los retos asociados a la transición hacia métricas multiplataforma que permitan integrar el consumo en televisión tradicional, digital y bajo demanda. Este encuentro fortaleció las capacidades institucionales y consolidó un lenguaje común en torno a la medición, elemento clave para la transparencia, comparabilidad y optimización de los recursos públicos destinados a la televisión.</t>
  </si>
  <si>
    <t>E1-L2-11000</t>
  </si>
  <si>
    <t>Servicio de educación informal en temas relacionados con el modelo de convergencia de la televisión pública</t>
  </si>
  <si>
    <t>Capacitaciones en temas relacionados con el modelo de convergencia de la televisión pública</t>
  </si>
  <si>
    <t xml:space="preserve">Formar el talento de los canales públicos para desarrollar contenidos en otras plataformas. Formar y actualizar a los productores y realizadores de contenidos multiplataforma digitales. </t>
  </si>
  <si>
    <t>Capacitaciones realizadas</t>
  </si>
  <si>
    <t>Servicio de producción y/o coproducción de contenidos convergentes</t>
  </si>
  <si>
    <t>Personas beneficiadas con Estímulos entregados a través de convocatorias</t>
  </si>
  <si>
    <t>Estimulos entregados por las convocatorias Abre Cámara y Territorios al Aire para la producción y coproducción de contenidos multiplataforma para televisión y radio.</t>
  </si>
  <si>
    <t>Estímulos entregados</t>
  </si>
  <si>
    <t>Actualmente los proyectos para las capacitaciones en temas relacionados con el modelo de convergencia de la televisión pública se encuentran sin recurso. Por esta razón no se tienen avances en el primer trimestre de la vigencia 2025.</t>
  </si>
  <si>
    <t>En la convocatoria Territorios al Aire se concluyó la etapa de evaluación por parte de los jurados externos de 202 proyectos habilitados y se consolidaron los resultados en un informe final que incluyó el esquema de priorización por regiones. Este informe fue enviado al Viceministerio para su validación y se iniciaron los preparativos logísticos para el evento virtual de socialización de resultados para premiar a 150 emisoras.</t>
  </si>
  <si>
    <t>En el marco de la convocatoria audiovisual Abre Cámara 2025, durante el mes de agosto se expidió la Resolución 313 de 2025, acto administrativo mediante el cual se oficializó la lista de los 63 proyectos ganadores. La convocatoria contó con una inversión ejecutada de $13.957.650.000, recursos destinados a fortalecer la creación y producción de contenidos audiovisuales en Colombia.
La expedición de esta resolución marcó un hito en el proceso, al consolidar la fase de selección y dar paso a la formalización de compromisos con los beneficiarios. Los proyectos seleccionados abarcan diversas temáticas y formatos, orientados a promover la diversidad cultural, apoyar la innovación narrativa y garantizar la representación de múltiples regiones del país. Además,  se impulsa el desarrollo de una industria audiovisual pública más competitiva, sostenible y cercana a las audiencias.</t>
  </si>
  <si>
    <t>Contenidos convergentes producidos y coproducidos</t>
  </si>
  <si>
    <t>Un contenido multiplataforma es un material audiovisual que puede ser emitido y visto en la pantalla del televisor, en una página web, en el celular, en las diferentes redes sociales, en el entretenimiento a bordo de los aviones o en una tableta. No tiene una duración específica, simplemente tener la característica de tener imagen en video.</t>
  </si>
  <si>
    <t>Contenido Multiplataforma</t>
  </si>
  <si>
    <t xml:space="preserve">En la convocatoria ABRE CÁMARA, el 27 de marzo se realizó una mesa con los representantes de las agremiaciones con el fin de escuchar su propuesta sobre las categorías a presentar. Luego el equipo técnico se reunió y se finalizó la redacción del borrador de condiciones, el cual se publicará para comentarios el 4 de abril.
Con respecto a la convocatoria Territorios al Aire, una alianza entre MINTIC Y CULTURAS que entrega recursos para la generación de contenidos sonoros a las radios comunitarias del país, publicó el borrador de Condiciones de Participación el pasado 27 de marzo el cual recibe comentarios hasta el 3 de abril. Paralelo a esto, se llevaron a cabo 5 Mesas del Sector para la Socialización del Borrador de Condiciones. En abril se tiene proyectado publicar las Condiciones Definitivas de la Convocatoria y la apertura de dicho esquema concursable.
</t>
  </si>
  <si>
    <t>La convocatoria TERRITORIOS AL AIRE: El 11 de abril se abrió la convocatoria dirigida a emisoras comunitarias, iniciando la recepción de propuestas por parte de los interesados. Durante este mes, el equipo del MinTIC empezó la revisión de los requisitos habilitantes para verificar el cumplimiento de las condiciones mínimas exigidas.
El 9 de mayo se cerró el plazo para la presentación de propuestas, y posteriormente el equipo técnico continuó con la revisión documental de los proyectos recibidos. El 30 de mayo se publicaron los resultados de la etapa de subsanación y se solicitó a las emisoras corregir los documentos administrativos que presentaban observaciones.
Los participantes tuvieron plazo hasta el 4 de junio para enviar los documentos subsanados. Posteriormente, el equipo MinTIC realizó la verificación final de estos documentos. Durante este mes también se concluyó la etapa de evaluación por parte de los jurados externos de 202 proyectos habilitados y se consolidaron los resultados en un informe final que incluyó el esquema de priorización por regiones. Este informe fue enviado al Viceministerio para su validación y se iniciaron los preparativos logísticos para el evento virtual de socialización de resultados para premiar a 150 emisoras.
La convocatoria ABRE CÁMARA: El 23 de abril se abrió la convocatoria Abre Cámara, habilitando la recepción de documentos administrativos para los participantes del sector audiovisual.
El 12 de mayo se cerró el plazo para la recepción de documentos administrativos. Posteriormente, el equipo técnico avanzó con la revisión inicial y el 13 de mayo se publicó el informe preliminar de revisión, en el que se estableció que de las 611 solicitudes recibidas, 533 debían pasar por la etapa de subsanación. Durante este periodo, se atendió un alto volumen de consultas y solicitudes de aclaración por parte de los participantes para facilitar el envío correcto de los documentos subsanados.
En la convocatoria Abre Cámara la etapa de subsanación finalizó el 18 de junio. Después, el equipo técnico concluyó la revisión de casos especiales, identificando algunas causales de rechazo (como representantes en varios cargos simultáneos). Como resultado, 503 participantes fueron habilitados para la etapa 2, correspondiente a la presentación de la propuesta creativa.
Con respecto al desarrollo de contenidos por parte de los operadores públicos de televisión, se desarrollaron resoluciones orientadas al fortalecimiento de los canales regionales. Para Telecaribe se aprobó Viaje Cultural al Gran Caribe, un proyecto que busca enriquecer la programación con contenidos que reflejen la diversidad y riqueza cultural de la región. En el caso del Canal TRO, se dio luz verde al proyecto Expresiones y Sabores del Gran Santander, centrado en destacar las tradiciones, saberes y gastronomía de esta zona del país.</t>
  </si>
  <si>
    <t>En la Convocatoria Abre Cámara 2025 en julio se recibieron y revisaron 449 propuestas creativas radicadas en la etapa 2. Posteriormente, se consolidó el informe de evaluación de jurados y se preparó la publicación de resultados preliminares, que fueron difundidos el 1 de agosto. Ese mismo mes, el 6 de agosto, se realizó el evento virtual de anuncio de ganadores con el apoyo de Telepacífico, y el 22 de agosto se expidió la Resolución 313 de 2025, mediante la cual se oficializaron 63 ganadores por un valor ejecutado de $13.957.650.000. Durante el mes también se llevaron a cabo reuniones de bienvenida para explicar requisitos y procedimientos, además de recibir la mayoría de las pólizas de cumplimiento.
En septiembre se desarrolló la reunión informativa de primer desembolso el día 9, donde se detallaron los documentos y pasos del proceso de radicación. Hacia la última semana del mes se radicaron 43 solicitudes de desembolso, mientras las restantes continuaban en revisión documental. A corte de septiembre, las 63 pólizas de cumplimiento de los ganadores se encontraban aprobadas, lo que permitió avanzar en el proceso de desembolsos.
Por otra parte en la convocatoria Territorios al Aire 2025 el 2 de julio se realizó el evento virtual de anuncio de ganadores, en el que se seleccionaron 150 emisoras comunitarias. Posteriormente, el 11 de julio se expidió la Resolución 248 de 2025, que oficializó la lista de beneficiarios por un valor de $3.000 millones, y durante el mes se recibieron las primeras pólizas de cumplimiento.
En agosto se expidieron resoluciones modificatorias: una para redistribuir recursos debido al desistimiento de una emisora, y otra para corregir un error formal en la resolución inicial. Al cierre del mes se contaba con 132 pólizas aprobadas y se habían remitido guías y formatos de primer desembolso, además de preparar la reunión de socialización con los ganadores.
En septiembre, el día 11, se llevó a cabo la reunión informativa de primer desembolso. En la última semana del mes se radicaron 55 cuentas de cobro, y al cierre del periodo se encontraban aprobadas todas las pólizas, salvo las correspondientes a las emisoras incluidas en las resoluciones modificatorias.</t>
  </si>
  <si>
    <t>Cat: Fortalecimiento institucional como motor de cambio para recuperar la confianza de la ciudadanía y para el fortalecimiento del vínculo Estado Ciudadanía
Comp: Gobierno digital para la gente</t>
  </si>
  <si>
    <t>Apoyo a operadores públicos del servicio de televisión a nivel nacional-RTVC</t>
  </si>
  <si>
    <t>Aumentar la capacidad en la prestación del servicio público de televisión.</t>
  </si>
  <si>
    <t>Productos digitales desarrollados</t>
  </si>
  <si>
    <t>Número de productos digitales desarrollados</t>
  </si>
  <si>
    <t>Permite hacer seguimiento y llevar la trazabilidad de los productos digitales desarrollados por la fábrica de software y entregados a las áreas solicitantes para cada periodo de medición; los mencionados productos permiten aumentar y fortalecer la capacidad en la prestación de servicios digitales del sistema de medios.</t>
  </si>
  <si>
    <t>Sumatoria de productos digitales desarrollados durante la vigencia</t>
  </si>
  <si>
    <t>Al cierre del I trimestre de la vigencia 2025, desde RTVC se reporta el desarrollo de 1 producto digital:
1. Modificación OC 136240 en aras de mantener la continuidad de los servicios de nube pública con AWS (Amazon Web Services), los cuales soportan la infraestructura tecnológica que entre otros garantizan el  acceso a los contenidos digitales de la Entidad.
Se presenta un rezago de 1 producto digital desarrollado, teniendo en cuenta que durante el mes de marzo de 2025 se completó el equipo para el desarrollo de los mismos. Esto no afectará el cumplimiento de la meta global y se espera que el indicador se normalice en el transcurso del II trimestre de 2025.</t>
  </si>
  <si>
    <t>Se presenta un rezago de 1 producto digital desarrollado, teniendo en cuenta que durante el mes de marzo de 2025 se completó el equipo para el desarrollo de los mismos. Esto no afectará el cumplimiento de la meta global y se espera que el indicador se normalice en el transcurso del II trimestre de 2025.</t>
  </si>
  <si>
    <t xml:space="preserve">Al cierre del II trimestre de la vigencia 2025, desde RTVC se reporta el desarrollo de 5 productos digitales:
- Canal Institucional: Actualización de core y módulos. NO upgrade de core
- CIMA: Upgrade de core de Drupal 9 a drupal 10
- Mi Señal: Actualización de core y módulos. NO upgrade de core. 
- App Radionica:  Despliegue en Android
- App Radionica: Despliegue en IOS
Con lo anterior y al cierre del II trimestre de la vigencia 2025, se reporta un acumulado de 16 productos digitales desarrollados de acuerdo con los requerimientos de las áreas internas de RTVC.  </t>
  </si>
  <si>
    <t xml:space="preserve">Durante el III trimestre de la vigencia 2025, desde RTVC se desarrollaron 11 productos digitales de acuerdo con las necesidades de las áreas.  el desarrollo de 5 productos digitales:
Con lo anterior y al cierre del III trimestre de la vigencia 2025, se reporta un acumulado de  27 productos digitales desarrollados de acuerdo con los requerimientos de las áreas internas de RTVC.   </t>
  </si>
  <si>
    <t>E1-L2-12000</t>
  </si>
  <si>
    <t>Contenidos digitales y/o convergentes en la plataforma RTVCPlay</t>
  </si>
  <si>
    <t>Aumentar la producción y difusión de contenidos digitales y/o convergentes en la televisión y la radio pública nacional</t>
  </si>
  <si>
    <t>Contenidos en plataforma RTVCPlay en funcionamiento</t>
  </si>
  <si>
    <t>Número de contenidos en plataforma RTVCPlay en funcionamiento</t>
  </si>
  <si>
    <t>Este indicador reporta los contenidos publicados en modalidad de termino definido según licencias, propio de manera indefinidas y en calidad de streaming por las señales en vivo de las marcas de RTVC. La plataforma OTT del Sistema de Medios públicos -RTVC RTVCPlay se encuentra actualmente en funcionamiento y la información disponible en las que involucra la producción y emisión de las demás áreas de RTVC (Señal Colombia, Canal Institucional, Radio Nacional, Radiónica, Señal Memoria y RTVCPlay) generan contenidos que se van actualizando conforme a aprobación y disponibilidad de la marca.
RTVCPlay redirecciona a las páginas de las marcas con el fin de tener acceso completo de los contenidos.</t>
  </si>
  <si>
    <t>Sumatoria de Contenidos en plataforma RTVC PLAY en funcionamiento en la vigencia</t>
  </si>
  <si>
    <t>Al cierre del I trimestre de la vigencia 2025, desde RTVC se reporta que durante el periodo se  realizaron las acciones necesarias para la publicación de contenidos en la plataforma OTT, dentro de ellas la contratación de prestación de servicios para garantizar el proceso de edición y publicación de contenidos en la plataforma RTVCPlay. Es importante mencionar que los 322 contenidos  se encuentran disponibles y la plataforma está en operación.  La información disponible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t>
  </si>
  <si>
    <t>Al cierre del II trimestre de la vigencia 2025, desde RTVC se reporta que durante el periodo se  realizaron las acciones necesarias para la publicación de 104  contenidos en la plataforma OTT, dentro de ellas la contratación de prestación de servicios para garantizar el proceso de edición y publicación de contenidos en la plataforma RTVCPlay. Es importante mencionar que los contenidos  se encuentran disponibles y la plataforma está en operación.  La información disponible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 Se reporta un total acumulado en la vigencia de 584 contenidos publicados.</t>
  </si>
  <si>
    <t>Se presenta un rezago acumulado de 116 contenidos en plataforma, teniendo en cuenta que al finalizar el I semestre de 2025 se completaron los equipos para realizar las actividades de edición y publicación de contenidos en la plataforma. Con base en lo anteriormente expuesto, el indicador se verá normalizado al cierre del III trimestre de la vigencia y se dará cumplimiento a la meta establecida para la misma.</t>
  </si>
  <si>
    <t>Al cierre del III trimestre de la vigencia 2025, desde RTVC se reporta que durante el periodo se  realizaron las acciones necesarias para la publicación de 391  contenidos en la plataforma OTT, dentro de ellas la contratación de prestación de servicios para garantizar el proceso de edición y publicación de contenidos en la plataforma RTVCPlay. Es importante mencionar que los contenidos  se encuentran disponibles y la plataforma está en operación.  La información disponible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 Se reporta un total acumulado en la vigencia de 975 contenidos publicados.</t>
  </si>
  <si>
    <t>Se presenta un rezago acumulado de 125 contenidos en plataforma, teniendo en cuenta que durante el III trimestre de 2025 se completaron los equipos para realizar las actividades de edición y publicación de contenidos en la plataforma. Con base en lo anteriormente expuesto, el indicador se verá normalizado durante el último trimestre del año y se dará cumplimiento con la meta estipulada.</t>
  </si>
  <si>
    <t>E1-L2-13000</t>
  </si>
  <si>
    <t>A continuación, se presenta el reporte de avance del plan de estratégico sectorial para el primer trimestre de 2023 a nivel de iniciativas, la información se distribuye de la siguiente manera, teniendo en cuenta que la primera columna es la "A" de izquierda a derecha.
Columna A "Bases PND": Se refiere al curso de acción del sector TIC para remover obstáculos y transformar las condiciones que hagan posible acelerar el crecimiento económico y la equidad de oportunidades correspondiente a las iniciativas dentro del Plan Nacional de Desarrollo, son un factor determinante en el cambio que reclama el país para una sociedad más equitativa, el cierre de brechas, el rol de los jóvenes y las mujeres en la transformación de la sociedad y la definición territorial de las políticas que se necesitan en los municipios, veredas y departamentos y el reconocimiento de la heterogeneidad de organizaciones sociales existentes en el país. 
Columna B "Catalizadores-Componentes PND": Dan cuenta de los principales objetivos, metas y estrategias de orden superior, que posteriormente se desagregarán en componentes sectoriales se definen las líneas estratégicas del Plan Estratégico del sector TIC a saber:
Columna C. "Enfonque": 
1.	Enfoque estratégico: Establece objetivos claros pensados a largo plazo, con el conjunto de acciones necesarias a corto plazo que permitan alcanzarlos, y en Mintic son:
•	Conectividad reducción de la Brecha digital y la Pobreza
•	Ecosistemas de innovacion
•	Educacion Digital
2.	Enfoque Transversal:	
•	Cultura
•	Arquitectura Institucional
•	Relación con los Grupos de Interés
•	Seguimiento Análisis 
•	Liderazgo, Innovación y Gestión del Conocimiento
Columna D. “Línea estratégica / Dimensión MIG”: Conjunto de políticas para la adopción de medidas/Componentes del Modelo Integrado de Gestión que permiten evaluar el  cumplimiento integral de los requisitos establecidos por las normas y políticas vigentes que en materia de desempeño institucional promueve el Estado.
Líneas Estratégicas:
1.- Conectividad reducción de la Brecha digital y la Pobreza: Utilizaremos las distintas
tecnologías disponibles para conectar a todos los colombianos con las oportunidades, reducir la Brecha Digital y recibir en nuestro país la era del 5G. Trabajaremos hombro a hombro con todo el sector para llegar a con internet de calidad a las ciudades y a todos los rincones del país.
2.- Ecosistemas de innovacion :La tecnología debe tener un propósito: generar inclusión, oportunidades, productividad y una relación de confianza y colaboración entre la ciudadanía y el Estado. Fomentaremos los ecosistemas de innovación
como mecanismo para acelerar la transformación digital del sector público y del sector privado. Seremos referentes latinoamericanos en el uso de la Inteligencia Artificial para superar problemáticas sociales del país.
3.- Educacion Digital: Queremos que todos los colombianos tengamos las herramientas para ser exitosos en esta revolución tecnológica. Formaremos habilidades digitales para promover la generación de nuevos empleos y la protección de los empleos actuales. Formaremos el talento que requiere nuestro país para impulsar la transformación digital. La tecnología será la herramienta para acompañar a rectores y docentes en la transformación de la educación. Llevaremos servicios y contenidos pedagógicos innovadores a los maestros, estudiantes y padres de familia. Este será un trabajo en equipo con todo el sector educativo.
1.	Dimensión Arquitectura Institucional
2.	Dimensión Seguimiento, Control y Mejora
3.	Dimensión de Cultura
4.	Dimensión Estrategia
5.	Dimensión Relación con los Grupos de Interés
Columna E “iniciativa”: Define el plan de actuación con el que se logrará el objetivo de la iniciativa.
Columna F "Objetivo Iniciativa": se relacionan las iniciativas del plan estratégico para la vigencia actual, se definen como el componente básico o módulo articulador del esquema de planeación estratégica adoptado por el Ministerio TIC, como cabeza de sector.
Columna G “Política de Gestión y Desempeño Institucional”: Finalidad al que se desea lograr en el desarrollo de la iniciativa.
Columna H "Objetivo de desarrollo Sostenible": Son 17 Objetivos de Desarrollo Sostenible y sus 169 metas son de carácter integrado e indivisible, de alcance mundial y de aplicación universal, tienen en cuenta las diferentes realidades, capacidades y niveles de desarrollo de cada país y respetan sus políticas y prioridades nacionales.
1.	Poner fin a la pobreza en todas sus formas en todo el mundo
2.	Poner fin al hambre, lograr la seguridad alimentaria y la mejora de la nutrición y promover la agricultura sostenible.
3.	Garantizar una vida sana y promover el bienestar para todos en todas las edades
4.	Garantizar una educación inclusiva, equitativa y de calidad y promover oportunidades de aprendizaje durante toda la vida para todos.
5.	Lograr la igualdad entre los géneros y el empoderamiento de todas las mujeres y niñas
6.	Garantizar la disponibilidad de agua y su ordenación sostenible y el saneamiento para todos.
7.	Garantizar el acceso a una energía asequible, segura, sostenible y moderna para todos.
8.	Promover el crecimiento económico sostenido, inclusivo y sostenible, el empleo pleno y productivo y el trabajo decente para todos.
9.	Construir infraestructura resiliente, promover la industrialización inclusiva y sostenible y fomentar la innovación.
10.	Reducir la desigualdad en y entre los países.
11.	Lograr que las ciudades y los asentamientos humanos sean inclusivos, seguros, resilientes y sostenibles.
12.	Garantizar modalidades de consumo y producción sostenibles.
13.	Adoptar medidas urgentes para combatir el cambio climático y sus efectos (tomando nota de los acuerdos celebrados en el foro de la Convención Marco de las Naciones Unidas sobre el Cambio Climático).
14.	Conservar y utilizar en forma sostenible los océanos, los mares y los recursos marinos para el desarrollo sostenible.
15.	Proteger, restablecer y promover el uso sostenible de los ecosistemas terrestres, efectuar una ordenación sostenible de los bosques, luchar contra la desertificación, detener y revertir la degradación de las tierras y poner freno a la pérdida de la diversidad biológica.
16.	Promover sociedades pacíficas e inclusivas para el desarrollo sostenible, facilitar el acceso a la justicia para todos y crear instituciones eficaces, responsables e inclusivas a todos los niveles.
17.	Fortalecer los medios de ejecución y revitalizar la alianza mundial para el desarrollo sostenible.
Columna I:"Proceso MIG": Proceso por el cual la iniciativa se clasifica dentro del Modelo Integrado de Gestión.
Columna J "Apropiación 2023": Se relaciona la ejecución por iniciativa para la vigencia 2023.
Columna K "Ejecución 2023": Se relaciona la ejecución por iniciativa para la vigencia 2023.
Columna L "Apropiación 2024": Se relaciona la ejecución por iniciativa para la vigencia 2024.
Columna M "Apropiación 2025": Se relaciona la ejecución por iniciativa para la vigencia 2025.
Columna N "Apropiación 2026": Se relaciona la ejecución por iniciativa para la vigencia 2026.
Columna O "Proyecto Fuente de Recursos vigencia 2023": Se relaciona el proyecto (ficha) de inversión que aporta recursos al desarrollo de cada iniciativa
Columna P “Producto de la Iniciativa”: Se refiere al resultado puntual del logro al que se quiere llegar
Columna Q "Indicador de la Iniciativa": Se refiere al nombre de cada uno de los indicadores que muestran el cumplimiento de las iniciativas del Plan estratégico.
Columna R "Tipo de Indicador": Forma en que se calculan los avances del indicador con respecto a la meta
-Acumulado: mide el resultado obtenido en una fecha determinada, incluyendo en el cálculo cuatrienal los resultados de los años anteriores.
-Capacidad: Centran la atención entre el punto de partida (línea base) y el punto esperado de llegada (meta)
-Flujo: Miden los logros que se repiten cada año y a lo largo de este, sin que los resultados de este afecten los del año anterior o el siguiente.
-Reducción: Miden los esfuerzos de un sector o entidad por disminuir un valor que se tiene a una fecha determinada.
Columna S "Línea base": Punto de referencia a partir del cual, se puede medir el cambio que genera la intervención pública.
Columna T "Meta 2023": Se refiere a las unidades a entregar asociadas al cumplimiento del indicador para la vigencia 2023.
Columna U "Avance 2023": Se refiere al avance entregado acumulado o sin acumular (dependiendo del tipo de indicador) para la vigencia 2023.
Columna V "Meta 2024": Se refiere a las unidades a entregar asociadas al cumplimiento del indicador para la vigencia 2024.
Columna W "Avance 2024": Se refiere al avance entregado acumulado o sin acumular (dependiendo del tipo de indicador) para la vigencia 2024.
Columna X "Meta 2025": Se refiere a las unidades a entregar asociadas al cumplimiento del indicador para la vigencia 2025.
Columna Y "Avance 2025": Se refiere al avance entregado acumulado o sin acumular (dependiendo del tipo de indicador) para la vigencia 2025.
Columna Z "Meta 2026": Se refiere a las unidades a entregar asociadas al cumplimiento del indicador para la vigencia 2026.
Columna AA "Avance 2026": Se refiere al avance entregado acumulado o sin acumular (dependiendo del tipo de indicador) para la vigencia 2026.
Columna AC "Meta Cuatrienio": Se refiere a las unidades acumuladas a entregar asociadas al cumplimiento del indicador para el cuatrienio.
Columna AD: "Avance Cuatrienio": Se refiere al avance acumulado entregado para el cuatrienio.
Columna AE "Dependencia responsable": Corresponde a la dependencia o entidad asociada al cumplimiento de cada una de las iniciativas del Plan Estratégico</t>
  </si>
  <si>
    <t>PEI 1T</t>
  </si>
  <si>
    <t>Ajustes realizados versión 1.1 – Actualización 31 de marzo de 2023 contra la versión 1.0 publicada el 31 de enero de 2023
Con el fin de que los indicadores del Plan estratégico Institucional_PEI cumplan con los criterios de calidad, desde la Oficina Asesora de Planeación y Estudios sectoriales_OAPES, se realizan las siguientes modificaciones:
•	Dirección de Vigilancia, Inspección y Control, indicador, "Verificaciones de cumplimiento a las obligaciones de los Proveedores de redes y servicios de telecomunicaciones y servicios postales, realizadas". se modifica redacción en el indicador por temas de calidad.
•	Dirección de Vigilancia, Inspección y Control, indicador, "Trámites que impactan la gestión de las actuaciones administrativas, realizados", se modifica redacción en el indicador por temas de calidad
•	Dirección de Infraestructura, indicador, "Cabeceras con redes de transporte de alta velocidad", se ajusta el catalizador por temas de calidad
•	Dirección de Economía Digital, indicador, "Número de ciudadanos con herramientas para el emprendimiento digital", se ajusta el catalizador por temas de calidad
•	Subdirección para la Gestión del Talento Humano, indicador, "Plan Estratégico de Talento Humano realizado y publicado", se ajusta la línea base por temas de calidad
•	Subdirección para la Gestión del Talento Humano, indicador, "Plan de vacantes elaborado y publicado", se ajusta la línea base por temas de calidad
•	Subdirección para la Gestión del Talento Humano, indicador, "Plan Institucional de Capacitación elaborado y publicado", se ajusta la línea base por temas de calidad
•	Subdirección para la Gestión del Talento Humano, indicador, "Plan de Bienestar elaborado y publicado", se ajusta la línea base por temas de calidad
•	Subdirección para la Gestión del Talento Humano, indicador, "Plan de Seguridad y Salud en el Trabajo elaborado y publicado", se ajusta la línea base por temas de calidad
•	Subdirección para la Gestión del Talento Humano, indicador, "Solicitudes de retiro gestionadas", se ajusta la línea base por temas de calidad
•	Subdirección para la Gestión del Talento Humano, indicador, "Porcentaje de avance cuentas por cobrar gestionadas conforme a la nómina recibida por FOPEP", se ajusta la línea base por temas de calidad
•	Subdirección para la Gestión del Talento Humano, indicador, "Porcentaje de avance en la generación de las certificaciones de temas pensionales atendidas, en relación con las recibidas", se ajusta la línea base por temas de calidad
•	Oficina para la Gestión de Ingresos del Fondo, indicador, "Número de informes correspondientes al seguimiento a la cadena de gestión integral del cobro", se modifica la redacción del indicador por temas de calidad
•	Oficina para la Gestión de Ingresos del Fondo, indicador, "Informes de ejecución presupuestal y contractual", se modifica la redacción del, indicador por temas de calidad
•	Subdirección Contractual, indicador, "Porcentaje de avance del PAA" se ajusta la línea base por temas de calidad en el indicador.
•	Oficina internacional, indicador, "Realizar o mantener acuerdos o convenios mediante instrumentos de cooperación internacional con países estratégicos y/o actores internacionales, que  aporten en la ejecución del plan nacional de desarrollo 2022-2026 en materia TIC", se modifica la redacción del indicador, y se ajusta la línea base por temas de calidad
•	Subdirección Administrativa, indicador, "Informe de Fortalecimiento realizado", se modifica la redacción del indicador por temas de calidad
•	Oficina Asesora de Planeación y Estudios Sectoriales, indicador, "cumplimiento del plan de acción", se ajusta línea base por temas de calidad
•	Oficina Asesora de Planeación y Estudios Sectoriales, indicador, "Avance en el desarrollo e implementación de Plataforma Integrada de Planeación y Seguimiento (PIPS)" se ajusta por temas de calidad
•	 Dirección Jurídica, indicador, "Disminución de la probabilidad de pérdida de demandas contra actos administrativos generales" se ajusta la línea base por temas de calidad
•	Dirección Jurídica, indicador, "Aumento en la suscripción de acuerdos de pago“, se ajusta la línea base por temas de calidad
•	“El catalizador Democratización de las TIC”, se cambia por “Superación de privaciones como fundamento de la dignidad humana y condiciones básicas para el bienestar” Dado que este sufrió modificación en el PND (areas: las que apliquen)</t>
  </si>
  <si>
    <t>PEI 2T</t>
  </si>
  <si>
    <r>
      <t>Ajustes realizados versión 1.1 – Actualización 31 de marzo 2023 contra la versión 1.2 publicada el 31 de julio de 2023
Con el fin de que los indicadores del Plan Estratégico Sectorial_PES cumplan con los criterios de calidad, desde la Oficina Asesora de Planeación y estudios sectoriales_OAPES, se realizan las siguientes modificaciones:
* OCI ajuste por calidad se retira el verbo del objetivo uqedando de la siguiente forma "Evaluar el cumplimiento de las metas, actividades y objetivos estratégicos de la entidad, el cumplimiento normativo, así como  a los riesgos institucionales"
* GITEES, se unifican los indicadores del PINEI en uno solo "PORCENTAJE DE AVANCE DEL PINEI"
* JURIDICA se modifica el nombre del indicador y la tipologia del indicador quedando asi: "porcentaje de acuerdos de pago suscritos" y pasando a tipología Stock
*JURIDICA se modifica el nombre del indicador y la tipologia del indicador quedando asi: "porcentaje de avance en la emision de conceptos solicitados  competencia de la 
direccion juridica" y pasando a tipología Stoc
*Direccion de industria y comunicaciones se incluye elm indicador "Comunicaciones relevadas entre personas sordas y oyentes a través del servicio del
Centro de Relevo"
*</t>
    </r>
    <r>
      <rPr>
        <sz val="11"/>
        <rFont val="Calibri"/>
        <family val="2"/>
        <scheme val="minor"/>
      </rPr>
      <t>Direccion de Gobierno Digital: debido a un error involuntario por parte de la direccion, se ajusta a 0% el avance cuantitativo de los indicadores "Índice de gobierno digital en entidades del Orden Territorial " y el "Índice de gobierno digital en entidades del Orden Nacional"</t>
    </r>
    <r>
      <rPr>
        <sz val="11"/>
        <color theme="1"/>
        <rFont val="Calibri"/>
        <family val="2"/>
        <scheme val="minor"/>
      </rPr>
      <t xml:space="preserve">
*Direccion de Gobierno Digital Se modifica el nombre del indicador de "Transformación Digital de las Entidades Públicas del Orden Nacional medido en la variación porcentual del Índice de Gobierno Digital" por "Índice de gobierno digital en entidades del Orden nacional"
*Direccion de Gobierno Digital Se modifica el nombre del indicador de "Transformación Digital de las Entidades Públicas del Orden Territorial medido en la variación porcentual del Índice de Gobierno Digital " por "Índice de gobierno digital en entidades del Orden nacional"
Direccion de gpbierno Digital, se incluye el indicador "Servidores públicos de entidades de orden nacional y territorial que participan en los espacios de transferencia de conocimiento para la generación de competencias"
*Direccion de Gobierno Digital, se incluye el,indicador "Entidades del orden nacional y territorial que aperturen, actualicen o usen los datos abiertos"
*Direccion de Economia Digital SE UNIFICAN LOS DOS INDICADORES ANTERIORES (Número de niños, niñas y adolescentes formados en TI Y Número de adultos formados en habilidades digitales) QUUEDANDO UNO SOLO "Formaciones finalizadas en habilidades digitales" ASIMISMO SE UNIFICA LA MAGNITUD FISICA DE LAS METAS
*GIT Medios publicos se modifica la meta " Estudios e informes de medición de audiencias e impacto de contenidos"pasando de 4 a 5 para la vigenciua 2023
*GIT Medios publicos se modifica la meta "Contenidos convergentes producidos y coproducidos" magnitud fisica pasa de 869 a 907
*OGIF se ajusta la meta "Informes de ejecución presupuestal y contractual !
*OGIF se ajusta la meta "Actualización de la herramienta con los registros recientes de ingresos y gastos del Fondo Único de TIC"
* Los valores de asignacion presupuestal estan en proceso de ajuste en el aplicativo
*se ajustan las lineas estrategicas de acuerdo con las 3 nuevas lineas establecidas
* teniendo en cuenta la version definitiva del plan de desarollo, se ajustan las transformaciones y catalizadores 
</t>
    </r>
  </si>
  <si>
    <t>PEI 3T</t>
  </si>
  <si>
    <t>*Direccion de Economia Digital pasa el indicador "Empresas y/o empresarios que adoptan tecnologías para la transformación digital." a la iniciativa TECNOLOGIA QUE TRANSFORMA
* Medios Publicos, se ajusta la magnitud fisica de la meta "“Contenidos convergentes producidos y coproducidos” 
*DATIC, se ajusta la magnitud fisica de las metas "Formaciones en HabilidadesDigitales" y "Comunicaciones relevadas entre personas sordas y oyentes a través del servicio del Centro de Relevo
*DICOM, se ajusta la magnitud fisica del indicador "Líneas de acción implementadas"
*Direccion Juridica, se ajustan los indicadores "Porcentaje de avance en la emisión de conceptos solicitados competencia de la Dirección Jurídica" y "porcentaje de acuerdos de pago suscritos"
*Direccion de Infraestructura, se modifica la tipologia del indicador "Conexiones a internet fijo en operación"
*OTI, se incluye el indicador "Índice de capacidad en la prestación de servicios de tecnología"
* COLCERT, se incluye el indicador "Número de plataformas o sistemas de información disponibles para la seguridad digital del Estado" y se elimina el indicador "Personas capacitadas para la gestion TI y en seguridad y privacidad de la informacion"</t>
  </si>
  <si>
    <t>OFRTIC: teniendo en cuenta el ejercicio de planeacion estrategica realizado a finales de 2023 y actualizacion de las HV de indicadores se actualizan las metas vigencia 2024 para los indcadores "Número de socializaciones, mesas de trabajo y/o atenciones que tengan por objetivo el fortalecimiento y sensibilización a nivel nacional,  de los grupos con intereses TIC, en la oferta institucional y en los procesos y procedimientos estratégicos del sector." y "Numero de acciones realizadas en el marco de la politica Pública de Comunicaciones de y para los Pueblos Indígenas"
OI: ajuste de nombre de un indicador
DED:AJUSTE DE META DE LA VIGENCIA DEL INDICADOR DE FORMACIONES FINALIZADAS EN
HABILIDADES DIGITALES DEL PLAN ESTRATEGICO SECTORIAL 2022-2026
Se solicita realizar los ajustes en las metas del 2024 al 2026 del proyecto Talento Tech de la iniciativa
“E1-L2-7.000/Desarrollo de habilidades digitales para la vida”, toda vez que el despliegue de la
estrategia se ajustó hacia una modalidad de presencialidad, lo que implica que los operadores destinen
recursos para la adecuación, oferta de espacios, logística y otros factores administrativos para lograr
implementar la estrategia, haciendo que las metas proyectadas de 2024 a 2026 para el beneficio se
vean impactadas hacia un menor número de personas del que se había proyectado inicialmente con
una modalidad virtual.
De acuerdo con el ajuste de las metas del proyecto Talento Tech que aporta directamente al
cumplimiento de meta del indicador Formaciones finalizadas en habilidades digitales y que hace parte
del Plan Estratégico Sectorial e Institucional 2022-2026, se solicita actualizar la meta de 2024 a 2026 y
la meta cuatrienio a 582.220 formaciones.</t>
  </si>
  <si>
    <t>*DGD: se ajusta el ppto modificación del valor asignado a la
iniciativa “E1-L2-1000 TRANSFORMACIÓN DIGITAL PARA LA PRODUCTIVIDAD DEL ESTADO A TRAVÉS DE LA
POLÍTICA DE GOBIERNO DIGITAL”, en el Plan Estratégico Institucional (PEI) cuyos recursos se derivan la ficha de inversión: “Fortalecimiento de las tecnologías de la información y las comunicaciones en las entidades del estado para la transformación digital del sector público a nivel nacional” a cargo de la Dirección de Gobierno Digital; al proyecto de la ficha de inversión “Servicio de asistencia, capacitación y apoyo para el uso y apropiación de las tic, con enfoque diferencial y en beneficio de la comunidad para participar en la economía digital. Nacional” buscando responder a las acciones necesarias para robustecer las estrategias de la Dirección de Apropiación de TIC en el marco de la formación del programa CiberPaz, así como la cantidad de personas para el seguimiento, asesoramiento y control sobre programas que tienen impacto en la población colombiana, pasando de un valor total actual de $ 210.611.190.272 a un valor total ajustado de $ 206.611.190.272 
*DGD: De conformidad con el asunto referenciado, procedo a solicitar comedidamente la modificación del indicador 1.13.
Servidores públicos de entidades de orden nacional y territorial que participan en los espacios de transferencia
de conocimiento para la generación de competencias (PES) a cargo de la Dirección de Gobierno Digital; POR  Número de participantes en espacios de transferencia de conocimiento para la generación de competencias digitales (PES); lo anterior
debido a que por temas de calidad de la información se requiere relacionar los resultados de los esfuerzos articulados no
solo con servidores públicos, sino también con los demás actores de la Política de Gobierno Digital.
*MP:De conformidad con el asunto referenciado, se ha realizado un traslado presupuestal por valor de
$12.718.412.270 el cual pretende financiar el proyecto “Renovación Tecnológica – Actualización cabeceras
satelitales de los canales de televisión y radio pública nacional, y canales de televisión regional” el cual
consiste en realizar la reposición de los sistemas de codificación, multiplexación, modulación, amplificación
y generación de tramas T2MI de las cabeceras satelitales a cargo de RTVC.
Por esta razón procedo a solicitar comedidamente la modificación del valor asignado a la iniciativa
“Fortalecimiento integral de los operadores públicos del servicio de televisión nacional”, en el Plan Estratégico
Institucional (PEI) y Sectorial (PES), cuyos recursos se derivan la ficha de inversión: BPIN 202300000000011/
Fortalecimiento integral de los operadores públicos del servicio de televisión nacional a cargo del GIT de
Fortalecimiento al Sistema de Medios Públicos; pasando de un valor total actual de $318.042.858.314 a un valor
total ajustado de $330.761.270.584.
*“Servicio de medición de audiencias e impacto de los contenidos” actualmente tiene meta 3 estudios
de audiencias realizados y esta debe pasar a 4. El producto “Servicio de educación informal en temas
relacionados con el modelo de convergencia de la televisión pública” actualmente tiene meta 130 capacitaciones
realizadas y esta debe pasar a 170. El producto “Servicio de producción y/o coproducción de contenidos
convergentes” actualmente tiene meta 988 contenidos multiplataforma y esta debe pasar a 1.221.
Las razones por las cuales se da el aumento en las metas son gracias a la financiación de la encuesta TDT
(Televisión Digital Terrestre) que se desarrolla dentro del producto de medición de audiencias. Por otra parte, el
producto de educación informal cuenta con más presupuesto y una estrategia de socialización y pedagogía para
recepción de la Televisión Digital con una mayor penetración. Finalmente, el producto de producción y/o
coproducción de contenidos destinó más recursos a la convocatoria Abre Cámara la cual entregará más
incentivos al igual que la convocatoria de emisoras comunitarias.
DVIC: Se ajusta la meta de los indicadores “Realizar las verificaciones, bajo el enfoque de riesgo a los PRST y Operadores Postales, conforme a la planeación establecida” y “Realizar los trámites que impactan la gestión de las actuaciones administrativas”
*SE AJUSTA PPTO POR ADICION E INCREMENTO De conformidad con el traslado presupuestal efectuado por la ficha de inversión “Desarrollo Masificación
Acceso a Internet Nacional” a la ficha de inversión “Transformación del modelo de Vigilancia, Inspección y
Control del sector TIC, a nivel Nacional” por valor de DIEZ MIL QUINIENTOS MILLONES DE PESOS
($10.500.000.000) MCTE, de manera atenta me permito solicitar la modificación de valor asignado a la
iniciativa SUPERVISIÓN INTELIGENTE E1-L1-1000, cuyo valor actual es de VEINTITRES MIL DOSCIENTOS
NOVENTA Y OCHO MILLONES DOSCIENTOS OCHO MIL DOSCIENTOS OCHENTA Y SEIS PESOS
($23.298.208.286) MCTE, pasando a un valor total de TREINTA Y TRES MIL SETECIENTOS NOVENTA Y
OCHO MILLONES DOCIENTOS OCHO MIL DOSCIENTOS OCHENTA Y SEIS PESO ($33.798.208.286)
MCT DE META DE INDICADOR Sumado a lo anterior, se solicita hacer la modificación del indicador Realizar los trámites que impactan la
gestión de las actuaciones administrativas
*traslado de indicador "Desarrollar Acciones de Promoción y Prevención" entre iniciativas
DATIC: Se solicita ajustar las metas de las vigencias 2024 a 2026 en el indicador "Formaciones en habilidades digitales", distribución que se ajusta al
cumplimiento de la meta general dentro de Plan Nacional de Desarrollo de Formaciones Finalizadas en
Habilidades Digitales, el cual se encuentra a cargo del Viceministerio de Transformación Digital.
*se ajusta la tipologia del indicador pasando a "capacidad" al ajustar la tipologia de acumulado a capacidad, se tiene en cuenta la linea base por lo tanto la programacion cuatrienio inicial seria   de 2.160.000 mas la linea base 2.071.846, para un total de meta cuatrienio de  4.231.846
*Se solicita ajustar las metas de las vigencias 2024 y 2025 en este indicador, y con ello la del cuatrienio presidencial. Todo esto con el fin de que la Dirección de Apropiación de TIC asuma la meta de 200.000 personas sensibilizadas en el cuatrienio que antes estaban a cargo de COLCERT. Así las cosas, para el caso del 2024, se trasladaron recursos adicionales a esta dependencia por parte de la Dirección de Gobierno Digital, por valor de $3.500.000.000 de pesos, con el fin de incrementar en 100.000 la meta 2024. Se adjunta como evidencia la solicitud de traslado que se fue aprobada por el Departamento Nacional de Planeación el pasado mes de marzo de la vigencia en curso. se ajusta por temas de calidad el objetivo, pasando de "1, 2, 3 X TIC, desde un
enfoque de salud mental,brinda herramientas para promover el uso seguro y responsable de las TIC y para prevenir los riesgos y delitos en Internet." a Brindar herramientas para promover el Uso Seguro y Responsable de las TIC, con el fin de prevenir los riesgos y delitos en Internet. Se ajusta el ppro pasando de 8.824.700.000 a 12.824.700.000
DED: Se requiere disminuir el aporte a la meta del indicador "Formaciones finalizadas en habilidades digitales", ya que el programa sociedad digital, que se está desarrollando
sin recursos, requiere de la firma de memorandos de entendimiento, que dependen de la voluntad de las
partes. Esto conlleva a nueva distribución de la meta a nivel viceministerio y la asignación de la Dirección
de Economía Digital pasa de estar en 582.220 para el cuatrienio, a estar en 576.800.
*al ajustar la tipologia de acumulado a capacidad, se tiene en cuenta la linea base por lo tanto la programacion cuatrienio inicial seria   de 2.160.000 mas la linea base 2.071.846, para un total de meta cuatrienio de  4.231.846
COLCERT: se ajusta el presupuesto de la iniciativa pasando de $ 15.000.000.000 a $ 1.009.800.000, asimismo se realizarán capacitaciones y
sensibilizaciones en habilidades y seguridad digital, vinculados a la meta del Plan Nacional de Desarrollo,
tal y como se prevé en la iniciativa E1-L2-4000 Cultura de seguridad digital para prevención y preparación
del estado colombiano. No obstante, este proyecto beneficia a 3.000 personas formadas y 11.000
personas sensibilizadas en seguridad digital personas sensibilizadas en seguridad digital.  se reduzca la meta debido a que de acuerdo con el presupuesto y los proyectos previstos por el GIT de COLCERT no es posible llevar a cabo el cumplimiento total de las 7.800 personas formadas previstas para la vigencia 2024. Finalmente, se aclara que la meta de las 4.800 personas quedará en cabeza y gestión del Viceministerio de Transformación Digital. SE PASA EL INDICADOR "Documentos desarrollados como habilitadores en la implementación de la Política de Seguridad Digital" DE LA INICIATIVA E1-L2-3000 A LA E1-L2-4000
OFICINA INTERNACIINAL: SE AJUSTA EL NOMBRE DEL INDICADOR (Con el fin de mejorar y optimizar el indicador asociado del PES_PEI 2024 de la Oficina Internacional y de la
Iniciativa “E2-D3-3000 Fortalecimiento en la gestión internacional, según las necesidades del MINTIC”, me permito solicitar de manera cordial y formal el cambio de nombre del indicador “Realizar y/o mantener alianzas e instrumentos de cooperación con cuatro (4) países estratégicos y/o actores internacionales, anualmente, que contribuyan a la ejecución del Plan Nacional de Desarrollo 2022- 2026 en materia TIC”. por: “Establecer y mantener alianzas e instrumentos de cooperación con países estratégicos, organismos internacionales y/o empresas del sector tecnológico anualmente, con el fin de contribuir a la ejecución del Plan Nacional de Desarrollo 2022-2026 en el ámbito de las TIC”.)
FOMENTO REGIONAL: se crean los indicadores "Número de herramientas formativas para el auto-aprendizaje en competencias digitales y apropiación de tecnologías de la información y las comunicaciones" y "Número de colaboratorios especializados en medios digitales instalados"</t>
  </si>
  <si>
    <t>PEI 3T:
DICOM: Se ajusta el presupuesto de las iniciativas “E1-L1-7000 Fortalecimiento del sector TIC y Postal” pasando de $22.314.438.981 a $20.314.438.981 y “E1-L2-5000 Fortalecimiento de la radio pública nacional”, pasando de  debido a un traslado presupuestal aprobado por el Departamento Nacional de Planeación, las
cuales actualmente en Plan Estratégico Sectorial y Plan de Acción pasando de $6.119.330.472 a $8.119.330.472
MP: Se Actualiza el PES_PEI 2024 del GIT de Fortalecimiento al Sistema de Medios Públicos en la iniciativa “E1-L2-6000 “Fortalecimiento integral de los operadores públicos del servicio de televisión nacional”, debido a traslado presupuestal por valor de $55.000.000.000 el cual pretende financiardos frentes importantes para la televisión pública, los cuales son el fortalecimiento de la infraestructura física y tecnológica, y la producción de contenidos de interés nacional con impacto internacional.para lo,cual se modifica el valor asignado a la iniciativa
“Fortalecimiento integral de los operadores públicos del servicio de televisión nacional”, en el Plan Estratégico
Institucional (PEI) y Sectorial (PES), cuyos recursos se derivan de la ficha de inversión: BPIN 202300000000011/
Fortalecimiento integral de los operadores públicos del servicio de televisión nacional a cargo del GIT de
Fortalecimiento al Sistema de Medios Públicos; pasando de un valor total actual de $330.761.270.584 a un valor
total ajustado de $385.761.270.584
DIRECCION DE INFRAESTRUCTURA: teniendo en cuenta que durante el mes de junio de 2024 el Ministerio Hacienda y Crédito Público aprobó el traslado presupuestal entre las fichas de inversión “Ampliación Programa de Telecomunicaciones Sociales Nacional” y “Fortalecimiento integral de los operadores públicos del servicio
de televisión nacional” por un valor de $55.000.000.000, dando como resultado una reducción en la apropiación de la ficha de inversión de Ampliación Programa de Telecomunicaciones Sociales Nacional, por lo que se procede a solicitar comedidamente la modificación del valor de esta iniciativa pasando de un valor de $283.906.651.498 a $228.906.651.498
FOMENTO REGIONAL: actualización del presupuesto, y creación de 3  productos con sus respectivos indicadores en la iniciativa “Fortalecimiento de capacidades de los grupos con interés en temas TIC del país, orientado hacia el cierre de brecha digital regional.” en el Plan Estratégico Institucional pasando de un valor de $ 6.212.232.791 a $ 26.445.953.566:  producto "Herramienta formativa para el auto-aprendizaje en competencias digitales y apropiación de tecnologías de la información y las comunicaciones" cuya meta es "Número de
herramientas formativas para el auto-aprendizaje en competencias digitales y apropiación de tecnologías de la información y las comunicaciones"; producto "Co-laboratorios
especializados en medios digitales"cuya meta es "Número de colaboratorios especializados en medios digitales" ; producto "Actas de caracterizaciones para la implementación de la iniciativa CDC - Comunidades de Conectividad y/o proyectos de última milla en todo el territorio nacional" meta "Número de caracterizaciones para la implementación de la iniciativa CDC -
Comunidades de Conectividad y/o proyectos de última milla en todo el territorio nacional.
COLCERT: ajuste en el plan estratégico sectorial y se realizó la actualización del presupuesto de las iniciativas E1-L2-3000/Capacidades para la resiliencia en Seguridad Digital pasando de $ 18.490.200.000,00 a $ 18.475.011.000 y E1-L2-4000 Cultura de seguridad digital para prevención y preparación del estado colombiano pasando de $ 1.009.800.000 a $ 1.024.989.000
SPI:  actualizar el valor total de la iniciativa "FORTALECIMIENTO DE LAS CAPACIDADES INSTITUCIONALES PARA LA SEGURIDAD Y PRIVACIDAD DE LA INFORMACIÓN. E2-D5-
3000" dado a la redistribución de recursos por la eliminación de actividades del proyecto, tendrá una nueva distribución presupuestal. El presupuesto asignado originalmente de $2.481.012.000,00 se ha modificado a $2.391.012.000,00 Esta actualización ha sido realizada con el fin de optimizar los recursos y garantizar una correcta ejecución del proyecto.
GTO: ajuste en el ppto de  las iniciativas iniciativa E2-D5-1000 Fortalecimiento de las Capacidades Institucionales para Generar Valor Público pasando de $ 444.192.000 a  $413.490.274 y
la iniciativa y E2-D3-1000 FORTALECIMIENTO DE LOS MECANISMOS QUE GENEREN CONFIANZA EN LA INSTITUCIONALIDAD Y PERMITEN LA LUCHA CONTRA LA CORRUPCIÓN pasando de $8.004.538.182 a $ 8.907.419.776
DVIC: Por Traslado presupuestal se ajusta presuouesto de la iniciativa E1-L1-1000_ Supervisión Inteligente pasando a $ 22.370.105.598 y la inciativa E1-L1-6000 Acercamiento al usuario y mitigación de incumplimientos de las empresas del sector  pasando a $ 100.552.000
APELACIONES : Se ajusta el ppto de la iniciativa E1-L1-8000 Control integral de las decisiones en segunda instancia en los servicios de comunicaciones (móvil/ no móvil), postal, radiodifusión sonora y televisión. pasando a $ 320.744.180
SUBD FINANCIERA: Se ajusta el ppto de la iniciativa E2-D2-4000_Gestión Adecuada de los Recursos Fondo Único de TIC, pasando a $2.671.396.790
OFICINA INTERNACIONAL:Se ajusta el ppto de la iniciativa E2-D3-3000 Fortalecimiento en la gestión internacional, según las necesidadeS que tengan de MINTIC pasando a $ 1.365.755.932
* EN CUMPLIMIENTO DEL HALLAZGO 14 SE INCLUYEN LOS INDICADORES (en las iniciativas que aplique): "Personas Sensibilizadas en hábitos de seguridad digital"; "ESTUDIANTES BENEFICIADOS EN PENSAMIENTO COMPUTACIONAL",  "Beneficiarios de los trámites y servicios prestados para el fortalecimiento del sector tic y postal", "Personas beneficiadas con Estímulos entregados a través de convocatorias" y se ajustan los siguientes " Hogares Conectados a internet fijo en operación",  "Número de participantes en espacios de transferencia de conocimiento para la generación de competencias digitales (PES)s"</t>
  </si>
  <si>
    <t>PES 4T</t>
  </si>
  <si>
    <t>* DED: redistribución y aumento de la meta del indicador Formaciones finalizadas en habilidades
digitales de la iniciativa E1-L3-5000/Desarrollo de habilidades digitales para la vida
*DICOM: ajustar el presupuesto
de la iniciativa “E1-L1-7000 Fortalecimiento del sector TIC y Postal”, debido a la reducción presupuestal
indicada en los Decretos 1522 y 1523 del 18 de diciembre de 2024
*DGD: modificación del valor asignado a la
iniciativa “E1-L2-1000 TRANSFORMACIÓN DIGITAL PARA LA PRODUCTIVIDAD DEL ESTADO A TRAVÉS DE LA
POLÍTICA DE GOBIERNO DIGITAL”, en el Plan Estratégico Institucional (PEI) y en Plan Estratégico Sectorial (PES) cuyos
recursos se derivan la ficha de inversión: “202300000000132- Fortalecimiento de las tecnologías de la información y las
comunicaciones en las entidades del estado para la transformación digital del sector público a nivel nacional” a cargo de
la Dirección de Gobierno Digital; debido a la reducción de recursos bloqueados mediante el Decreto 1522 del 18 de
diciembre 2024 “Por el cual se reducen unas apropiaciones en el Presupuesto General de la Nación de la vigencia fiscal
de 2024 y se dictan otras disposiciones”
*CPE: actualización de metas en PES_PEI 2024; teniendo en cuenta el aumento en la adquisición de numero de equipos y laboratorios. iniciativa: Facilitar el acceso y uso de las tecnologías de la información y las comunicaciones en todo el territorio nacional
*MP: ajustar la meta del producto Servicio de producción y/o coproducción de contenidos convergentes, la cual actualmente se encuentra en 1225 y debe aumentar a 1227. El motivo del ajuste se debe a la optimización de los recursos sobrantes de un proceso de selección abreviada realizado en otro proyecto de la misma iniciativa.</t>
  </si>
  <si>
    <t>ACTUALIZACION PES 2025</t>
  </si>
  <si>
    <t>*DICOM: Dado que RTVC, reintegró el capital no ejecutado por valor de $ 6.119.330.472, informado
mediante Radicado 241107734 del 19 de diciembre de 2024. Así las cosas, para el 2025 se cuenta con los
recursos asignados a la ficha de inversión por valor de $ 11.687.204.340, se ajusta
la meta de 2025 del indicador “230100800 Estaciones terrenas en funcionamiento” a 4, lo anterior
para cumplir con el rezago de 2024, se ajusta la meta 2025 del indicador "Líneas de acción implementadas" pasando de 0 a 3 2025 y 8 total cuatrienio
*DVIC: Modificación en el nombre de los indicadores
E1-L1-1000 Supervisión Inteligente y E1-L1-6000 Acercamiento al usuario y mitigación de
incumplimientos de la empresa del sector, atendiendo a temas de calidad; Asociar el indicador Acciones desarrolladas de promoción y prevención a la iniciativa E1-L1-6000
Acercamiento al usuario y mitigación de incumplimientos de la empresa del sector, tanto en el PES
como en el Plan de Acción, con el fin de guardar relación con los proyectos de esta iniciativa.
*MP: ajuste meta indicadores 2025 y por ende cuatrienio
*APELACIONES: se ajustan nombre del producto, nombre del indicador y se complementa la formula del indicador</t>
  </si>
  <si>
    <t>PES 1T 2025</t>
  </si>
  <si>
    <t>DICOM: reintegró el capital no ejecutado por valor de $ 6.119.330.472, informado
mediante Radicado 241107734 del 19 de diciembre de 2024. Así las cosas, para el 2025 se cuenta con los
recursos asignados a la ficha de inversión por valor de $ 11.687.204.340, comedidamente solicitamos
ajustar la meta de 2025 del indicador “230100800 Estaciones terrenas en funcionamiento” a 4. ajustar en la iniciativa E1-
L1-7000 Fortalecimiento del sector TIC y Postal, el siguiente producto relacionado con los beneficiarios de
los trámites y servicios prestados para el fortalecimiento del sector tic y postal
DGD: modificación del valor asignado a la iniciativa “E1-L2-1000 TRANSFORMACIÓN DIGITAL PARA LA PRODUCTIVIDAD
DEL ESTADO A TRAVÉS DE LA POLÍTICA DE GOBIERNO DIGITAL” para la vigencia 2025 en el Plan Estratégico
Institucional (PEI) y en Plan Estratégico Sectorial (PES) cuyos recursos se derivan la ficha de inversión
“202300000000132- Fortalecimiento de las tecnologías de la información y las comunicaciones en las entidades del
estado para la transformación digital del sector público a nivel nacional”; debido a la apropiación vigente para 2025.
MP: actualizar las metas del PES_PEI 2025 del GIT de Fortalecimiento
al Sistema de Medios Públicos en la iniciativa “E1-L2-11000 Fortalecimiento del Modelo Convergente de la
Televisión Pública Regional y Nacional”</t>
  </si>
  <si>
    <t>PES 2T 2025</t>
  </si>
  <si>
    <t>MP: Las emisoras comunitarias son un actor fundamental en la transformación de los territorios, en la construcción
del tejido social y un medio de comunicación local que estructura procesos de identidad cultural, pues les
corresponde informar, visibilizar y narrar las realidades locales que no tienen una voz en la radio comercial. Con
el fin de apoyar el trabajo de las radios comunitarias en las regiones a través de la formación, producción y
circulación de proyectos sonoros, se lanzó en 2023 la convocatoria Territorios al Aire, y en 2024 presentó una
participación del 45% equivalente 317 emisoras de un total de 700 que cuentan con licencia otorgadas por
MinTIC.
El presupuesto priorizado para el desarrollo de las convocatorias Abre Cámara y Territorios al Aire, se estimó
en $18.000.000.000 quedando un disponible de $2.915.873.301, de los cuales se pretende mover $100.000.000
a la actividad “Monitorear el consumo audiovisual de contenidos realizados por operadores públicos del servicio
de televisión” y $2.815.873.301 a la actividad “Coproducir contenido convergente”.
Con respecto a la proyección inicial, la nueva priorización del recurso proyectó un mayor presupuesto para la
convocatoria “Territorios al Aire” $3.000 millones, impactando positivamente en la producción de contenidos
sonoros.Es por esto que se solicita ajustar la meta del indicador Contenidos convergentes producidos y coproducidos
que hace parte de la iniciativa E1-L2-11000_Fortalecimiento del Modelo Convergente de la Televisión Pública
Regional y Nacional.
INFRAESTRUCTURA: METAS: La relacionada con la iniciativa E1-L1-2000, indicador: “Municipios/Áreas no Municipalizadas (AMN) en
operación Proyecto Alta Velocidad”, pasan de 47 a 37, dado que el contratista presenta una situación
administrativa que afecta la continuidad del cumplimiento de la meta.
- La relacionada con la iniciativa E1-L1-3000, indicador “sumatoria de accesos a Internet en Hogares en
operación” pasaría a 300.874.
- La relacionada con la iniciativa E1-L1-4000, indicador: “soluciones de acceso comunitario a internet”
pasaría a 4.336.</t>
  </si>
  <si>
    <t>PEI 3T_2025:
DGD:solicitud de cambio gestionada y aprobada en
comité MIG #91. Por valor de $1.597.190.568,0 que será financiado por la Oficina de Planeación y Estudios
Sectoriales del MinTIC, a través de su Grupo Interno de Trabajo de Estadísticas y Estudios Sectoriales,
dado que se alinea directamente con su misión de producir conocimiento estratégico y soportar la
formulación y evaluación de políticas públicas sectoriales. Y los resultados de esta evaluación serán
fundamentales para mejorar el Índice de Gobierno Digital, indicador clave que mide el grado de adopción y
madurez digital de las entidades públicas en todo el país.
COLCERT: Ajuste en el ppto de las iniciativas y sus metas
DATIC: comité MIG N°92 se reciben $ 103.269.600 del programa Ciberpaz Formaciones
y $ 33.259.127 del programa Signos en RED de la iniciativa E1-L3-3000 Apropiación Tic para el cambio para la
iniciativa E1-L3-4000/Internet Seguro y 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</si>
</sst>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quot;$&quot;* #,##0.00_);_(&quot;$&quot;* \(#,##0.00\);_(&quot;$&quot;* &quot;-&quot;??_);_(@_)"/>
    <numFmt numFmtId="165" formatCode="_-&quot;$&quot;\ * #,##0.00_-;\-&quot;$&quot;\ * #,##0.00_-;_-&quot;$&quot;\ * &quot;-&quot;_-;_-@_-"/>
    <numFmt numFmtId="166" formatCode="_-&quot;$&quot;* #,##0_-;\-&quot;$&quot;* #,##0_-;_-&quot;$&quot;* &quot;-&quot;_-;_-@_-"/>
    <numFmt numFmtId="167" formatCode="&quot;$&quot;#,##0"/>
    <numFmt numFmtId="168" formatCode="&quot;$&quot;\ #,##0.00"/>
    <numFmt numFmtId="169" formatCode="_(* #,##0.00_);_(* \(#,##0.00\);_(* &quot;-&quot;??_);_(@_)"/>
    <numFmt numFmtId="170" formatCode="_-* #,##0_-;\-* #,##0_-;_-* &quot;-&quot;??_-;_-@_-"/>
    <numFmt numFmtId="171" formatCode="&quot;$&quot;#,##0.00"/>
    <numFmt numFmtId="172" formatCode="&quot;$&quot;#,##0_);[Red]\(&quot;$&quot;#,##0\)"/>
    <numFmt numFmtId="173" formatCode="&quot;$&quot;#,##0.00_);[Red]\(&quot;$&quot;#,##0.00\)"/>
    <numFmt numFmtId="174" formatCode="0.0%"/>
    <numFmt numFmtId="175" formatCode="#,##0.0"/>
    <numFmt numFmtId="176" formatCode="&quot;$&quot;\ #,##0"/>
  </numFmts>
  <fonts count="27" x14ac:knownFonts="1">
    <font>
      <sz val="11"/>
      <color theme="1"/>
      <name val="Calibri"/>
      <family val="2"/>
      <scheme val="minor"/>
    </font>
    <font>
      <sz val="11"/>
      <color theme="1"/>
      <name val="Calibri"/>
      <family val="2"/>
      <scheme val="minor"/>
    </font>
    <font>
      <b/>
      <sz val="11"/>
      <color theme="0"/>
      <name val="Calibri"/>
      <family val="2"/>
      <scheme val="minor"/>
    </font>
    <font>
      <sz val="12"/>
      <name val="Arial Narrow"/>
      <family val="2"/>
    </font>
    <font>
      <sz val="16"/>
      <name val="Arial Narrow"/>
      <family val="2"/>
    </font>
    <font>
      <b/>
      <sz val="12"/>
      <color theme="0"/>
      <name val="Arial Narrow"/>
      <family val="2"/>
    </font>
    <font>
      <b/>
      <sz val="12"/>
      <color theme="0"/>
      <name val="Arial"/>
      <family val="2"/>
    </font>
    <font>
      <b/>
      <sz val="16"/>
      <color theme="0"/>
      <name val="Arial Narrow"/>
      <family val="2"/>
    </font>
    <font>
      <sz val="16"/>
      <color theme="0"/>
      <name val="Arial Narrow"/>
      <family val="2"/>
    </font>
    <font>
      <b/>
      <sz val="16"/>
      <name val="Arial Narrow"/>
      <family val="2"/>
    </font>
    <font>
      <sz val="11"/>
      <name val="Arial"/>
      <family val="2"/>
    </font>
    <font>
      <b/>
      <sz val="16"/>
      <color theme="3"/>
      <name val="Arial Narrow"/>
      <family val="2"/>
    </font>
    <font>
      <sz val="12"/>
      <color rgb="FF000000"/>
      <name val="Calibri Light"/>
      <family val="2"/>
    </font>
    <font>
      <sz val="16"/>
      <color theme="1"/>
      <name val="Arial Narrow"/>
      <family val="2"/>
    </font>
    <font>
      <sz val="16"/>
      <color theme="3"/>
      <name val="Arial Narrow"/>
      <family val="2"/>
    </font>
    <font>
      <sz val="16"/>
      <color rgb="FF44546A"/>
      <name val="Arial Narrow"/>
      <family val="2"/>
    </font>
    <font>
      <u/>
      <sz val="11"/>
      <color theme="10"/>
      <name val="Calibri"/>
      <family val="2"/>
      <scheme val="minor"/>
    </font>
    <font>
      <sz val="16"/>
      <color rgb="FF000000"/>
      <name val="Arial Narrow"/>
      <family val="2"/>
    </font>
    <font>
      <b/>
      <sz val="16"/>
      <color theme="4" tint="0.79998168889431442"/>
      <name val="Arial Narrow"/>
      <family val="2"/>
    </font>
    <font>
      <sz val="14"/>
      <name val="Arial Narrow"/>
      <family val="2"/>
    </font>
    <font>
      <sz val="12"/>
      <color theme="8" tint="-0.499984740745262"/>
      <name val="Arial Narrow"/>
      <family val="2"/>
    </font>
    <font>
      <sz val="16"/>
      <color theme="4" tint="0.79998168889431442"/>
      <name val="Arial Narrow"/>
      <family val="2"/>
    </font>
    <font>
      <b/>
      <sz val="9"/>
      <color indexed="81"/>
      <name val="Tahoma"/>
      <family val="2"/>
    </font>
    <font>
      <sz val="9"/>
      <color indexed="81"/>
      <name val="Tahoma"/>
      <family val="2"/>
    </font>
    <font>
      <b/>
      <sz val="9"/>
      <color rgb="FF000000"/>
      <name val="Tahoma"/>
      <family val="2"/>
    </font>
    <font>
      <sz val="9"/>
      <color rgb="FF000000"/>
      <name val="Tahoma"/>
      <family val="2"/>
    </font>
    <font>
      <sz val="11"/>
      <name val="Calibri"/>
      <family val="2"/>
      <scheme val="minor"/>
    </font>
  </fonts>
  <fills count="47">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5" tint="0.39997558519241921"/>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rgb="FF33CCCC"/>
        <bgColor indexed="64"/>
      </patternFill>
    </fill>
    <fill>
      <patternFill patternType="solid">
        <fgColor rgb="FFCC00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66FFFF"/>
        <bgColor indexed="64"/>
      </patternFill>
    </fill>
    <fill>
      <patternFill patternType="solid">
        <fgColor theme="0" tint="-0.14999847407452621"/>
        <bgColor rgb="FF000000"/>
      </patternFill>
    </fill>
    <fill>
      <patternFill patternType="solid">
        <fgColor theme="0" tint="-0.499984740745262"/>
        <bgColor rgb="FF000000"/>
      </patternFill>
    </fill>
    <fill>
      <patternFill patternType="solid">
        <fgColor theme="0" tint="-4.9989318521683403E-2"/>
        <bgColor rgb="FF000000"/>
      </patternFill>
    </fill>
    <fill>
      <patternFill patternType="solid">
        <fgColor theme="0" tint="-0.34998626667073579"/>
        <bgColor rgb="FF000000"/>
      </patternFill>
    </fill>
    <fill>
      <patternFill patternType="solid">
        <fgColor theme="9" tint="0.59999389629810485"/>
        <bgColor rgb="FF000000"/>
      </patternFill>
    </fill>
    <fill>
      <patternFill patternType="solid">
        <fgColor theme="0" tint="-0.249977111117893"/>
        <bgColor rgb="FF000000"/>
      </patternFill>
    </fill>
    <fill>
      <patternFill patternType="solid">
        <fgColor theme="9" tint="0.79998168889431442"/>
        <bgColor rgb="FF000000"/>
      </patternFill>
    </fill>
    <fill>
      <patternFill patternType="solid">
        <fgColor rgb="FF92D050"/>
        <bgColor indexed="64"/>
      </patternFill>
    </fill>
    <fill>
      <patternFill patternType="solid">
        <fgColor theme="0"/>
        <bgColor rgb="FF000000"/>
      </patternFill>
    </fill>
    <fill>
      <patternFill patternType="solid">
        <fgColor rgb="FFFFFF00"/>
        <bgColor indexed="64"/>
      </patternFill>
    </fill>
    <fill>
      <patternFill patternType="solid">
        <fgColor rgb="FFFFCCFF"/>
        <bgColor indexed="64"/>
      </patternFill>
    </fill>
    <fill>
      <patternFill patternType="solid">
        <fgColor theme="7" tint="0.39997558519241921"/>
        <bgColor indexed="64"/>
      </patternFill>
    </fill>
    <fill>
      <patternFill patternType="solid">
        <fgColor theme="9" tint="0.79998168889431442"/>
        <bgColor rgb="FFA8D08D"/>
      </patternFill>
    </fill>
    <fill>
      <patternFill patternType="solid">
        <fgColor rgb="FFFF0000"/>
        <bgColor rgb="FFA8D08D"/>
      </patternFill>
    </fill>
    <fill>
      <patternFill patternType="solid">
        <fgColor rgb="FF66FF66"/>
        <bgColor indexed="64"/>
      </patternFill>
    </fill>
    <fill>
      <patternFill patternType="solid">
        <fgColor theme="6" tint="0.59999389629810485"/>
        <bgColor indexed="64"/>
      </patternFill>
    </fill>
    <fill>
      <patternFill patternType="solid">
        <fgColor rgb="FFCC99FF"/>
        <bgColor indexed="64"/>
      </patternFill>
    </fill>
    <fill>
      <patternFill patternType="solid">
        <fgColor rgb="FFFF9999"/>
        <bgColor indexed="64"/>
      </patternFill>
    </fill>
    <fill>
      <patternFill patternType="solid">
        <fgColor theme="5" tint="0.59999389629810485"/>
        <bgColor indexed="64"/>
      </patternFill>
    </fill>
    <fill>
      <patternFill patternType="solid">
        <fgColor theme="0" tint="-0.499984740745262"/>
        <bgColor rgb="FFA8D08D"/>
      </patternFill>
    </fill>
    <fill>
      <patternFill patternType="solid">
        <fgColor theme="0" tint="-4.9989318521683403E-2"/>
        <bgColor rgb="FFA8D08D"/>
      </patternFill>
    </fill>
    <fill>
      <patternFill patternType="solid">
        <fgColor theme="9" tint="0.59999389629810485"/>
        <bgColor rgb="FFA8D08D"/>
      </patternFill>
    </fill>
    <fill>
      <patternFill patternType="solid">
        <fgColor theme="0" tint="-0.249977111117893"/>
        <bgColor rgb="FFA8D08D"/>
      </patternFill>
    </fill>
    <fill>
      <patternFill patternType="solid">
        <fgColor rgb="FFA8D08D"/>
        <bgColor rgb="FFA8D08D"/>
      </patternFill>
    </fill>
    <fill>
      <patternFill patternType="solid">
        <fgColor rgb="FF00B0F0"/>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F9DEFE"/>
        <bgColor indexed="64"/>
      </patternFill>
    </fill>
  </fills>
  <borders count="8">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169"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166" fontId="1"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cellStyleXfs>
  <cellXfs count="403">
    <xf numFmtId="0" fontId="0" fillId="0" borderId="0" xfId="0"/>
    <xf numFmtId="0" fontId="3" fillId="3" borderId="0" xfId="0" applyFont="1" applyFill="1" applyAlignment="1">
      <alignment horizontal="center" vertical="center"/>
    </xf>
    <xf numFmtId="164" fontId="0" fillId="3" borderId="0" xfId="2" applyFont="1" applyFill="1" applyAlignment="1">
      <alignment horizontal="center" vertical="center"/>
    </xf>
    <xf numFmtId="0" fontId="3" fillId="4" borderId="0" xfId="0" applyFont="1" applyFill="1" applyAlignment="1">
      <alignment horizontal="center" vertical="center"/>
    </xf>
    <xf numFmtId="0" fontId="4" fillId="0" borderId="0" xfId="0" applyFont="1" applyAlignment="1">
      <alignment horizontal="center" vertical="center"/>
    </xf>
    <xf numFmtId="164" fontId="3" fillId="3" borderId="0" xfId="0" applyNumberFormat="1" applyFont="1" applyFill="1" applyAlignment="1">
      <alignment horizontal="center" vertical="center"/>
    </xf>
    <xf numFmtId="0" fontId="5" fillId="4" borderId="0" xfId="0" applyFont="1" applyFill="1" applyAlignment="1">
      <alignment horizontal="center" vertical="center"/>
    </xf>
    <xf numFmtId="0" fontId="0" fillId="0" borderId="0" xfId="0" applyAlignment="1">
      <alignment horizontal="center" vertical="center"/>
    </xf>
    <xf numFmtId="0" fontId="0" fillId="3" borderId="0" xfId="0" applyFill="1" applyAlignment="1">
      <alignment horizontal="center" vertical="center"/>
    </xf>
    <xf numFmtId="10" fontId="3" fillId="3" borderId="0" xfId="0" applyNumberFormat="1" applyFont="1" applyFill="1" applyAlignment="1">
      <alignment horizontal="center" vertical="center"/>
    </xf>
    <xf numFmtId="0" fontId="2" fillId="5" borderId="2" xfId="4" applyFill="1" applyBorder="1" applyAlignment="1">
      <alignment horizontal="center" vertical="center" wrapText="1"/>
    </xf>
    <xf numFmtId="0" fontId="2" fillId="6" borderId="2" xfId="4" applyFill="1" applyBorder="1" applyAlignment="1">
      <alignment horizontal="center" vertical="center" wrapText="1"/>
    </xf>
    <xf numFmtId="0" fontId="2" fillId="7" borderId="2" xfId="4" applyFill="1" applyBorder="1" applyAlignment="1">
      <alignment horizontal="center" vertical="center" wrapText="1"/>
    </xf>
    <xf numFmtId="0" fontId="2" fillId="8" borderId="2" xfId="4" applyFill="1" applyBorder="1" applyAlignment="1">
      <alignment horizontal="center" vertical="center" wrapText="1"/>
    </xf>
    <xf numFmtId="165" fontId="6" fillId="9" borderId="3" xfId="0" applyNumberFormat="1" applyFont="1" applyFill="1" applyBorder="1" applyAlignment="1">
      <alignment horizontal="center" vertical="center" wrapText="1"/>
    </xf>
    <xf numFmtId="0" fontId="3" fillId="0" borderId="0" xfId="0" applyFont="1" applyAlignment="1">
      <alignment horizontal="center" vertical="center"/>
    </xf>
    <xf numFmtId="0" fontId="4" fillId="10" borderId="3"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11" borderId="4" xfId="0" applyFont="1" applyFill="1" applyBorder="1" applyAlignment="1">
      <alignment horizontal="center" vertical="center" wrapText="1"/>
    </xf>
    <xf numFmtId="3" fontId="4" fillId="11" borderId="4" xfId="0" applyNumberFormat="1" applyFont="1" applyFill="1" applyBorder="1" applyAlignment="1">
      <alignment horizontal="center" vertical="center" wrapText="1"/>
    </xf>
    <xf numFmtId="3" fontId="4" fillId="12" borderId="4" xfId="0" applyNumberFormat="1" applyFont="1" applyFill="1" applyBorder="1" applyAlignment="1">
      <alignment horizontal="center" vertical="center" wrapText="1"/>
    </xf>
    <xf numFmtId="3" fontId="7" fillId="5" borderId="4" xfId="0" applyNumberFormat="1" applyFont="1" applyFill="1" applyBorder="1" applyAlignment="1">
      <alignment horizontal="center" vertical="center" wrapText="1"/>
    </xf>
    <xf numFmtId="3" fontId="7" fillId="5" borderId="4" xfId="0" applyNumberFormat="1" applyFont="1" applyFill="1" applyBorder="1" applyAlignment="1">
      <alignment horizontal="center" vertical="center"/>
    </xf>
    <xf numFmtId="3" fontId="4" fillId="13" borderId="4" xfId="0" applyNumberFormat="1" applyFont="1" applyFill="1" applyBorder="1" applyAlignment="1">
      <alignment horizontal="center" vertical="center" wrapText="1"/>
    </xf>
    <xf numFmtId="3" fontId="9" fillId="14" borderId="4" xfId="0" applyNumberFormat="1" applyFont="1" applyFill="1" applyBorder="1" applyAlignment="1">
      <alignment horizontal="center" vertical="center" wrapText="1"/>
    </xf>
    <xf numFmtId="3" fontId="9" fillId="15" borderId="4" xfId="0" applyNumberFormat="1" applyFont="1" applyFill="1" applyBorder="1" applyAlignment="1">
      <alignment horizontal="center" vertical="center" wrapText="1"/>
    </xf>
    <xf numFmtId="3" fontId="9" fillId="12" borderId="4" xfId="0" applyNumberFormat="1" applyFont="1" applyFill="1" applyBorder="1" applyAlignment="1">
      <alignment horizontal="center" vertical="center" wrapText="1"/>
    </xf>
    <xf numFmtId="3" fontId="4" fillId="15" borderId="4" xfId="0" applyNumberFormat="1" applyFont="1" applyFill="1" applyBorder="1" applyAlignment="1" applyProtection="1">
      <alignment horizontal="center" vertical="center" wrapText="1"/>
      <protection locked="0"/>
    </xf>
    <xf numFmtId="3" fontId="4" fillId="16" borderId="4" xfId="0" applyNumberFormat="1" applyFont="1" applyFill="1" applyBorder="1" applyAlignment="1">
      <alignment horizontal="center" vertical="center" wrapText="1"/>
    </xf>
    <xf numFmtId="0" fontId="4" fillId="17" borderId="4" xfId="0" applyFont="1" applyFill="1" applyBorder="1" applyAlignment="1">
      <alignment horizontal="center" vertical="center" wrapText="1"/>
    </xf>
    <xf numFmtId="165" fontId="10" fillId="9" borderId="4" xfId="0" applyNumberFormat="1" applyFont="1" applyFill="1" applyBorder="1" applyAlignment="1">
      <alignment horizontal="center" vertical="center" wrapText="1"/>
    </xf>
    <xf numFmtId="0" fontId="3" fillId="11" borderId="4" xfId="0" applyFont="1" applyFill="1" applyBorder="1" applyAlignment="1">
      <alignment horizontal="center" vertical="center"/>
    </xf>
    <xf numFmtId="0" fontId="3" fillId="11" borderId="0" xfId="0" applyFont="1" applyFill="1" applyAlignment="1">
      <alignment horizontal="center" vertical="center"/>
    </xf>
    <xf numFmtId="3" fontId="9" fillId="11" borderId="4" xfId="0" applyNumberFormat="1" applyFont="1" applyFill="1" applyBorder="1" applyAlignment="1">
      <alignment horizontal="center" vertical="center" wrapText="1"/>
    </xf>
    <xf numFmtId="0" fontId="4" fillId="9" borderId="4" xfId="0" applyFont="1" applyFill="1" applyBorder="1" applyAlignment="1">
      <alignment horizontal="center" vertical="center" wrapText="1"/>
    </xf>
    <xf numFmtId="3" fontId="4" fillId="9" borderId="4" xfId="0" applyNumberFormat="1" applyFont="1" applyFill="1" applyBorder="1" applyAlignment="1">
      <alignment horizontal="center" vertical="center" wrapText="1"/>
    </xf>
    <xf numFmtId="3" fontId="7" fillId="9" borderId="4" xfId="3" applyNumberFormat="1" applyFont="1" applyFill="1" applyBorder="1" applyAlignment="1">
      <alignment horizontal="center" vertical="center" wrapText="1"/>
    </xf>
    <xf numFmtId="3" fontId="7" fillId="9" borderId="4" xfId="0" applyNumberFormat="1" applyFont="1" applyFill="1" applyBorder="1" applyAlignment="1">
      <alignment horizontal="center" vertical="center"/>
    </xf>
    <xf numFmtId="3" fontId="7" fillId="9" borderId="4" xfId="0" applyNumberFormat="1" applyFont="1" applyFill="1" applyBorder="1" applyAlignment="1">
      <alignment horizontal="center" vertical="center" wrapText="1"/>
    </xf>
    <xf numFmtId="3" fontId="9" fillId="9" borderId="4" xfId="0" applyNumberFormat="1" applyFont="1" applyFill="1" applyBorder="1" applyAlignment="1">
      <alignment horizontal="center" vertical="center" wrapText="1"/>
    </xf>
    <xf numFmtId="170" fontId="11" fillId="14" borderId="4" xfId="1" applyNumberFormat="1" applyFont="1" applyFill="1" applyBorder="1" applyAlignment="1">
      <alignment horizontal="center" vertical="center" wrapText="1"/>
    </xf>
    <xf numFmtId="4" fontId="9" fillId="13" borderId="4" xfId="0" applyNumberFormat="1" applyFont="1" applyFill="1" applyBorder="1" applyAlignment="1">
      <alignment horizontal="center" vertical="center" wrapText="1"/>
    </xf>
    <xf numFmtId="4" fontId="9" fillId="14" borderId="4" xfId="0" applyNumberFormat="1" applyFont="1" applyFill="1" applyBorder="1" applyAlignment="1">
      <alignment horizontal="center" vertical="center" wrapText="1"/>
    </xf>
    <xf numFmtId="4" fontId="9" fillId="15" borderId="4" xfId="0" applyNumberFormat="1" applyFont="1" applyFill="1" applyBorder="1" applyAlignment="1">
      <alignment horizontal="center" vertical="center" wrapText="1"/>
    </xf>
    <xf numFmtId="4" fontId="4" fillId="11" borderId="4" xfId="0" applyNumberFormat="1" applyFont="1" applyFill="1" applyBorder="1" applyAlignment="1">
      <alignment horizontal="center" vertical="center" wrapText="1"/>
    </xf>
    <xf numFmtId="3" fontId="4" fillId="15" borderId="4" xfId="0" applyNumberFormat="1" applyFont="1" applyFill="1" applyBorder="1" applyAlignment="1">
      <alignment horizontal="center" vertical="center" wrapText="1"/>
    </xf>
    <xf numFmtId="0" fontId="4" fillId="18" borderId="4" xfId="0" applyFont="1" applyFill="1" applyBorder="1" applyAlignment="1">
      <alignment horizontal="center" vertical="center" wrapText="1"/>
    </xf>
    <xf numFmtId="1" fontId="11" fillId="14" borderId="4" xfId="3" applyNumberFormat="1" applyFont="1" applyFill="1" applyBorder="1" applyAlignment="1">
      <alignment horizontal="center" vertical="center" wrapText="1"/>
    </xf>
    <xf numFmtId="0" fontId="4" fillId="10" borderId="4" xfId="0" applyFont="1" applyFill="1" applyBorder="1" applyAlignment="1">
      <alignment horizontal="center" vertical="center" wrapText="1"/>
    </xf>
    <xf numFmtId="167" fontId="7" fillId="5" borderId="4" xfId="5" applyNumberFormat="1" applyFont="1" applyFill="1" applyBorder="1" applyAlignment="1">
      <alignment horizontal="center" vertical="center" wrapText="1"/>
    </xf>
    <xf numFmtId="168" fontId="7" fillId="5" borderId="4" xfId="5" applyNumberFormat="1" applyFont="1" applyFill="1" applyBorder="1" applyAlignment="1">
      <alignment horizontal="center" vertical="center" wrapText="1"/>
    </xf>
    <xf numFmtId="167" fontId="8" fillId="5" borderId="4" xfId="5" applyNumberFormat="1" applyFont="1" applyFill="1" applyBorder="1" applyAlignment="1">
      <alignment horizontal="center" vertical="center" wrapText="1"/>
    </xf>
    <xf numFmtId="167" fontId="4" fillId="11" borderId="4" xfId="5" applyNumberFormat="1" applyFont="1" applyFill="1" applyBorder="1" applyAlignment="1">
      <alignment horizontal="center" vertical="center" wrapText="1"/>
    </xf>
    <xf numFmtId="3" fontId="9" fillId="13" borderId="4" xfId="0" applyNumberFormat="1" applyFont="1" applyFill="1" applyBorder="1" applyAlignment="1">
      <alignment horizontal="center" vertical="center" wrapText="1"/>
    </xf>
    <xf numFmtId="0" fontId="12" fillId="11" borderId="0" xfId="0" applyFont="1" applyFill="1" applyAlignment="1">
      <alignment horizontal="justify" vertical="center" wrapText="1"/>
    </xf>
    <xf numFmtId="0" fontId="0" fillId="11" borderId="0" xfId="0" applyFill="1"/>
    <xf numFmtId="3" fontId="13" fillId="15" borderId="4" xfId="0" applyNumberFormat="1" applyFont="1" applyFill="1" applyBorder="1" applyAlignment="1">
      <alignment horizontal="center" vertical="center" wrapText="1"/>
    </xf>
    <xf numFmtId="0" fontId="7" fillId="5" borderId="4" xfId="0" applyFont="1" applyFill="1" applyBorder="1" applyAlignment="1">
      <alignment horizontal="center" vertical="center" wrapText="1"/>
    </xf>
    <xf numFmtId="3" fontId="8" fillId="5" borderId="4" xfId="0" applyNumberFormat="1" applyFont="1" applyFill="1" applyBorder="1" applyAlignment="1">
      <alignment horizontal="center" vertical="center" wrapText="1"/>
    </xf>
    <xf numFmtId="9" fontId="4" fillId="11" borderId="3" xfId="0" applyNumberFormat="1" applyFont="1" applyFill="1" applyBorder="1" applyAlignment="1">
      <alignment horizontal="center" vertical="center" wrapText="1"/>
    </xf>
    <xf numFmtId="9" fontId="4" fillId="12" borderId="3" xfId="0" applyNumberFormat="1" applyFont="1" applyFill="1" applyBorder="1" applyAlignment="1">
      <alignment horizontal="center" vertical="center" wrapText="1"/>
    </xf>
    <xf numFmtId="9" fontId="7" fillId="5" borderId="3" xfId="0" applyNumberFormat="1" applyFont="1" applyFill="1" applyBorder="1" applyAlignment="1">
      <alignment horizontal="center" vertical="center" wrapText="1"/>
    </xf>
    <xf numFmtId="9" fontId="7" fillId="5" borderId="4" xfId="3" applyFont="1" applyFill="1" applyBorder="1" applyAlignment="1">
      <alignment horizontal="center" vertical="center"/>
    </xf>
    <xf numFmtId="9" fontId="7" fillId="5" borderId="3" xfId="3" applyFont="1" applyFill="1" applyBorder="1" applyAlignment="1">
      <alignment horizontal="center" vertical="center" wrapText="1"/>
    </xf>
    <xf numFmtId="9" fontId="4" fillId="11" borderId="3" xfId="3" applyFont="1" applyFill="1" applyBorder="1" applyAlignment="1">
      <alignment horizontal="center" vertical="center" wrapText="1"/>
    </xf>
    <xf numFmtId="9" fontId="4" fillId="13" borderId="3" xfId="3" applyFont="1" applyFill="1" applyBorder="1" applyAlignment="1">
      <alignment horizontal="center" vertical="center" wrapText="1"/>
    </xf>
    <xf numFmtId="10" fontId="9" fillId="15" borderId="4" xfId="3" applyNumberFormat="1" applyFont="1" applyFill="1" applyBorder="1" applyAlignment="1">
      <alignment horizontal="center" vertical="center" wrapText="1"/>
    </xf>
    <xf numFmtId="10" fontId="9" fillId="12" borderId="3" xfId="3" applyNumberFormat="1" applyFont="1" applyFill="1" applyBorder="1" applyAlignment="1">
      <alignment horizontal="center" vertical="center" wrapText="1"/>
    </xf>
    <xf numFmtId="10" fontId="4" fillId="11" borderId="3" xfId="3" applyNumberFormat="1" applyFont="1" applyFill="1" applyBorder="1" applyAlignment="1">
      <alignment horizontal="center" vertical="center" wrapText="1"/>
    </xf>
    <xf numFmtId="9" fontId="4" fillId="11" borderId="4" xfId="3" applyFont="1" applyFill="1" applyBorder="1" applyAlignment="1">
      <alignment horizontal="center" vertical="center" wrapText="1"/>
    </xf>
    <xf numFmtId="9" fontId="4" fillId="13" borderId="4" xfId="3" applyFont="1" applyFill="1" applyBorder="1" applyAlignment="1">
      <alignment horizontal="center" vertical="center" wrapText="1"/>
    </xf>
    <xf numFmtId="9" fontId="4" fillId="15" borderId="4" xfId="3" applyFont="1" applyFill="1" applyBorder="1" applyAlignment="1">
      <alignment horizontal="center" vertical="center" wrapText="1"/>
    </xf>
    <xf numFmtId="9" fontId="4" fillId="16" borderId="4" xfId="3" applyFont="1" applyFill="1" applyBorder="1" applyAlignment="1">
      <alignment horizontal="center" vertical="center" wrapText="1"/>
    </xf>
    <xf numFmtId="10" fontId="4" fillId="11" borderId="4" xfId="3" applyNumberFormat="1" applyFont="1" applyFill="1" applyBorder="1" applyAlignment="1">
      <alignment horizontal="center" vertical="center" wrapText="1"/>
    </xf>
    <xf numFmtId="0" fontId="14" fillId="19" borderId="3" xfId="0" applyFont="1" applyFill="1" applyBorder="1" applyAlignment="1">
      <alignment horizontal="center" vertical="center" wrapText="1"/>
    </xf>
    <xf numFmtId="0" fontId="14" fillId="21" borderId="3" xfId="0" applyFont="1" applyFill="1" applyBorder="1" applyAlignment="1">
      <alignment horizontal="center" vertical="center" wrapText="1"/>
    </xf>
    <xf numFmtId="0" fontId="14" fillId="21" borderId="4" xfId="0" applyFont="1" applyFill="1" applyBorder="1" applyAlignment="1">
      <alignment vertical="center" wrapText="1"/>
    </xf>
    <xf numFmtId="0" fontId="14" fillId="21" borderId="4" xfId="0" applyFont="1" applyFill="1" applyBorder="1" applyAlignment="1">
      <alignment horizontal="center" vertical="center" wrapText="1"/>
    </xf>
    <xf numFmtId="0" fontId="4" fillId="12" borderId="4" xfId="0" applyFont="1" applyFill="1" applyBorder="1" applyAlignment="1">
      <alignment horizontal="center" vertical="center" wrapText="1"/>
    </xf>
    <xf numFmtId="9" fontId="7" fillId="20" borderId="4" xfId="0" applyNumberFormat="1" applyFont="1" applyFill="1" applyBorder="1" applyAlignment="1">
      <alignment horizontal="center" vertical="center" wrapText="1"/>
    </xf>
    <xf numFmtId="9" fontId="11" fillId="21" borderId="4" xfId="0" applyNumberFormat="1" applyFont="1" applyFill="1" applyBorder="1" applyAlignment="1">
      <alignment horizontal="center" vertical="center" wrapText="1"/>
    </xf>
    <xf numFmtId="9" fontId="14" fillId="22" borderId="4" xfId="0" applyNumberFormat="1" applyFont="1" applyFill="1" applyBorder="1" applyAlignment="1">
      <alignment horizontal="center" vertical="center" wrapText="1"/>
    </xf>
    <xf numFmtId="169" fontId="9" fillId="14" borderId="4" xfId="1" applyFont="1" applyFill="1" applyBorder="1" applyAlignment="1">
      <alignment horizontal="center" vertical="center" wrapText="1"/>
    </xf>
    <xf numFmtId="9" fontId="14" fillId="23" borderId="4" xfId="0" applyNumberFormat="1" applyFont="1" applyFill="1" applyBorder="1" applyAlignment="1">
      <alignment horizontal="center" vertical="center" wrapText="1"/>
    </xf>
    <xf numFmtId="10" fontId="11" fillId="24" borderId="4" xfId="3" applyNumberFormat="1" applyFont="1" applyFill="1" applyBorder="1" applyAlignment="1">
      <alignment horizontal="center" vertical="center" wrapText="1"/>
    </xf>
    <xf numFmtId="9" fontId="14" fillId="21" borderId="4" xfId="0" applyNumberFormat="1" applyFont="1" applyFill="1" applyBorder="1" applyAlignment="1">
      <alignment horizontal="center" vertical="center" wrapText="1"/>
    </xf>
    <xf numFmtId="3" fontId="4" fillId="13" borderId="3" xfId="0" applyNumberFormat="1" applyFont="1" applyFill="1" applyBorder="1" applyAlignment="1">
      <alignment horizontal="left" vertical="center" wrapText="1"/>
    </xf>
    <xf numFmtId="3" fontId="4" fillId="13" borderId="3" xfId="0" applyNumberFormat="1" applyFont="1" applyFill="1" applyBorder="1" applyAlignment="1">
      <alignment horizontal="center" vertical="center" wrapText="1"/>
    </xf>
    <xf numFmtId="9" fontId="14" fillId="23" borderId="3" xfId="0" applyNumberFormat="1" applyFont="1" applyFill="1" applyBorder="1" applyAlignment="1" applyProtection="1">
      <alignment horizontal="left" vertical="top" wrapText="1"/>
      <protection locked="0"/>
    </xf>
    <xf numFmtId="9" fontId="14" fillId="25" borderId="3" xfId="0" applyNumberFormat="1" applyFont="1" applyFill="1" applyBorder="1" applyAlignment="1">
      <alignment horizontal="center" vertical="center" wrapText="1"/>
    </xf>
    <xf numFmtId="0" fontId="14" fillId="26" borderId="4" xfId="0" applyFont="1" applyFill="1" applyBorder="1" applyAlignment="1">
      <alignment horizontal="center" vertical="center" wrapText="1"/>
    </xf>
    <xf numFmtId="0" fontId="3" fillId="11" borderId="0" xfId="0" applyFont="1" applyFill="1" applyAlignment="1">
      <alignment horizontal="center" vertical="center" wrapText="1"/>
    </xf>
    <xf numFmtId="3" fontId="14" fillId="21" borderId="4" xfId="0" applyNumberFormat="1" applyFont="1" applyFill="1" applyBorder="1" applyAlignment="1">
      <alignment horizontal="center" vertical="center" wrapText="1"/>
    </xf>
    <xf numFmtId="3" fontId="7" fillId="20" borderId="4" xfId="0" applyNumberFormat="1" applyFont="1" applyFill="1" applyBorder="1" applyAlignment="1">
      <alignment horizontal="center" vertical="center" wrapText="1"/>
    </xf>
    <xf numFmtId="3" fontId="11" fillId="21" borderId="4" xfId="0" applyNumberFormat="1" applyFont="1" applyFill="1" applyBorder="1" applyAlignment="1">
      <alignment horizontal="center" vertical="center" wrapText="1"/>
    </xf>
    <xf numFmtId="3" fontId="14" fillId="22" borderId="4" xfId="0" applyNumberFormat="1" applyFont="1" applyFill="1" applyBorder="1" applyAlignment="1">
      <alignment horizontal="center" vertical="center" wrapText="1"/>
    </xf>
    <xf numFmtId="3" fontId="14" fillId="23" borderId="4" xfId="0" applyNumberFormat="1" applyFont="1" applyFill="1" applyBorder="1" applyAlignment="1">
      <alignment horizontal="center" vertical="center" wrapText="1"/>
    </xf>
    <xf numFmtId="4" fontId="11" fillId="24" borderId="4" xfId="0" applyNumberFormat="1" applyFont="1" applyFill="1" applyBorder="1" applyAlignment="1">
      <alignment horizontal="center" vertical="center" wrapText="1"/>
    </xf>
    <xf numFmtId="3" fontId="4" fillId="13" borderId="4" xfId="0" applyNumberFormat="1" applyFont="1" applyFill="1" applyBorder="1" applyAlignment="1">
      <alignment horizontal="left" vertical="center" wrapText="1"/>
    </xf>
    <xf numFmtId="3" fontId="14" fillId="23" borderId="4" xfId="0" applyNumberFormat="1" applyFont="1" applyFill="1" applyBorder="1" applyAlignment="1" applyProtection="1">
      <alignment horizontal="left" vertical="top" wrapText="1"/>
      <protection locked="0"/>
    </xf>
    <xf numFmtId="3" fontId="14" fillId="25" borderId="4" xfId="0" applyNumberFormat="1" applyFont="1" applyFill="1" applyBorder="1" applyAlignment="1">
      <alignment horizontal="center" vertical="center" wrapText="1"/>
    </xf>
    <xf numFmtId="4" fontId="14" fillId="22" borderId="4" xfId="0" applyNumberFormat="1" applyFont="1" applyFill="1" applyBorder="1" applyAlignment="1">
      <alignment horizontal="center" vertical="center" wrapText="1"/>
    </xf>
    <xf numFmtId="4" fontId="14" fillId="23" borderId="4" xfId="0" applyNumberFormat="1" applyFont="1" applyFill="1" applyBorder="1" applyAlignment="1">
      <alignment horizontal="center" vertical="center" wrapText="1"/>
    </xf>
    <xf numFmtId="4" fontId="14" fillId="27" borderId="4" xfId="0" applyNumberFormat="1" applyFont="1" applyFill="1" applyBorder="1" applyAlignment="1">
      <alignment horizontal="center" vertical="center" wrapText="1"/>
    </xf>
    <xf numFmtId="9" fontId="14" fillId="24" borderId="4" xfId="0" applyNumberFormat="1" applyFont="1" applyFill="1" applyBorder="1" applyAlignment="1">
      <alignment horizontal="center" vertical="center" wrapText="1"/>
    </xf>
    <xf numFmtId="9" fontId="9" fillId="14" borderId="4" xfId="3" applyFont="1" applyFill="1" applyBorder="1" applyAlignment="1">
      <alignment horizontal="center" vertical="center" wrapText="1"/>
    </xf>
    <xf numFmtId="9" fontId="11" fillId="23" borderId="4" xfId="3" applyFont="1" applyFill="1" applyBorder="1" applyAlignment="1">
      <alignment horizontal="center" vertical="center" wrapText="1"/>
    </xf>
    <xf numFmtId="3" fontId="4" fillId="13" borderId="4" xfId="0" applyNumberFormat="1" applyFont="1" applyFill="1" applyBorder="1" applyAlignment="1">
      <alignment horizontal="left" vertical="top" wrapText="1"/>
    </xf>
    <xf numFmtId="9" fontId="14" fillId="23" borderId="4" xfId="0" applyNumberFormat="1" applyFont="1" applyFill="1" applyBorder="1" applyAlignment="1" applyProtection="1">
      <alignment horizontal="left" vertical="top" wrapText="1"/>
      <protection locked="0"/>
    </xf>
    <xf numFmtId="9" fontId="14" fillId="25" borderId="4" xfId="0" applyNumberFormat="1" applyFont="1" applyFill="1" applyBorder="1" applyAlignment="1">
      <alignment horizontal="center" vertical="center" wrapText="1"/>
    </xf>
    <xf numFmtId="9" fontId="11" fillId="14" borderId="4" xfId="3" applyFont="1" applyFill="1" applyBorder="1" applyAlignment="1">
      <alignment horizontal="center" vertical="center" wrapText="1"/>
    </xf>
    <xf numFmtId="9" fontId="14" fillId="23" borderId="4" xfId="0" applyNumberFormat="1" applyFont="1" applyFill="1" applyBorder="1" applyAlignment="1" applyProtection="1">
      <alignment horizontal="left" vertical="center" wrapText="1"/>
      <protection locked="0"/>
    </xf>
    <xf numFmtId="0" fontId="14" fillId="11" borderId="4" xfId="0" applyFont="1" applyFill="1" applyBorder="1" applyAlignment="1">
      <alignment horizontal="center" vertical="center" wrapText="1"/>
    </xf>
    <xf numFmtId="0" fontId="15" fillId="24" borderId="4" xfId="0" applyFont="1" applyFill="1" applyBorder="1" applyAlignment="1">
      <alignment horizontal="center" vertical="center" wrapText="1"/>
    </xf>
    <xf numFmtId="3" fontId="14" fillId="11" borderId="4" xfId="0" applyNumberFormat="1" applyFont="1" applyFill="1" applyBorder="1" applyAlignment="1">
      <alignment horizontal="center" vertical="center" wrapText="1"/>
    </xf>
    <xf numFmtId="3" fontId="14" fillId="13" borderId="4" xfId="0" applyNumberFormat="1" applyFont="1" applyFill="1" applyBorder="1" applyAlignment="1">
      <alignment horizontal="center" vertical="center" wrapText="1"/>
    </xf>
    <xf numFmtId="3" fontId="11" fillId="15" borderId="4" xfId="0" applyNumberFormat="1" applyFont="1" applyFill="1" applyBorder="1" applyAlignment="1" applyProtection="1">
      <alignment horizontal="center" vertical="center" wrapText="1"/>
      <protection locked="0"/>
    </xf>
    <xf numFmtId="3" fontId="11" fillId="12" borderId="4" xfId="0" applyNumberFormat="1" applyFont="1" applyFill="1" applyBorder="1" applyAlignment="1" applyProtection="1">
      <alignment horizontal="center" vertical="center" wrapText="1"/>
      <protection locked="0"/>
    </xf>
    <xf numFmtId="3" fontId="14" fillId="15" borderId="4" xfId="0" applyNumberFormat="1" applyFont="1" applyFill="1" applyBorder="1" applyAlignment="1" applyProtection="1">
      <alignment horizontal="center" vertical="center" wrapText="1"/>
      <protection locked="0"/>
    </xf>
    <xf numFmtId="3" fontId="14" fillId="16" borderId="4" xfId="0" applyNumberFormat="1" applyFont="1" applyFill="1" applyBorder="1" applyAlignment="1">
      <alignment horizontal="center" vertical="center" wrapText="1"/>
    </xf>
    <xf numFmtId="173" fontId="14" fillId="21" borderId="5" xfId="0" applyNumberFormat="1" applyFont="1" applyFill="1" applyBorder="1" applyAlignment="1">
      <alignment horizontal="center" vertical="center" wrapText="1"/>
    </xf>
    <xf numFmtId="9" fontId="14" fillId="11" borderId="4" xfId="0" applyNumberFormat="1" applyFont="1" applyFill="1" applyBorder="1" applyAlignment="1">
      <alignment horizontal="center" vertical="center" wrapText="1"/>
    </xf>
    <xf numFmtId="9" fontId="7" fillId="5" borderId="4" xfId="0" applyNumberFormat="1" applyFont="1" applyFill="1" applyBorder="1" applyAlignment="1">
      <alignment horizontal="center" vertical="center" wrapText="1"/>
    </xf>
    <xf numFmtId="9" fontId="14" fillId="13" borderId="4" xfId="0" applyNumberFormat="1" applyFont="1" applyFill="1" applyBorder="1" applyAlignment="1">
      <alignment horizontal="center" vertical="center" wrapText="1"/>
    </xf>
    <xf numFmtId="9" fontId="11" fillId="15" borderId="4" xfId="3" applyFont="1" applyFill="1" applyBorder="1" applyAlignment="1" applyProtection="1">
      <alignment horizontal="center" vertical="center" wrapText="1"/>
      <protection locked="0"/>
    </xf>
    <xf numFmtId="10" fontId="11" fillId="12" borderId="4" xfId="3" applyNumberFormat="1" applyFont="1" applyFill="1" applyBorder="1" applyAlignment="1" applyProtection="1">
      <alignment horizontal="center" vertical="center" wrapText="1"/>
      <protection locked="0"/>
    </xf>
    <xf numFmtId="9" fontId="14" fillId="7" borderId="4" xfId="0" applyNumberFormat="1" applyFont="1" applyFill="1" applyBorder="1" applyAlignment="1">
      <alignment horizontal="center" vertical="center" wrapText="1"/>
    </xf>
    <xf numFmtId="3" fontId="4" fillId="13" borderId="5" xfId="0" applyNumberFormat="1" applyFont="1" applyFill="1" applyBorder="1" applyAlignment="1">
      <alignment horizontal="center" vertical="center" wrapText="1"/>
    </xf>
    <xf numFmtId="9" fontId="14" fillId="16" borderId="5" xfId="0" applyNumberFormat="1" applyFont="1" applyFill="1" applyBorder="1" applyAlignment="1">
      <alignment horizontal="center" vertical="center" wrapText="1"/>
    </xf>
    <xf numFmtId="3" fontId="11" fillId="14" borderId="4" xfId="0" applyNumberFormat="1" applyFont="1" applyFill="1" applyBorder="1" applyAlignment="1">
      <alignment horizontal="center" vertical="center" wrapText="1"/>
    </xf>
    <xf numFmtId="3" fontId="11" fillId="23" borderId="4" xfId="0" applyNumberFormat="1" applyFont="1" applyFill="1" applyBorder="1" applyAlignment="1" applyProtection="1">
      <alignment horizontal="center" vertical="center" wrapText="1"/>
      <protection locked="0"/>
    </xf>
    <xf numFmtId="3" fontId="11" fillId="24" borderId="4" xfId="0" applyNumberFormat="1" applyFont="1" applyFill="1" applyBorder="1" applyAlignment="1" applyProtection="1">
      <alignment horizontal="center" vertical="center" wrapText="1"/>
      <protection locked="0"/>
    </xf>
    <xf numFmtId="3" fontId="14" fillId="23" borderId="4" xfId="0" applyNumberFormat="1" applyFont="1" applyFill="1" applyBorder="1" applyAlignment="1" applyProtection="1">
      <alignment horizontal="center" vertical="center" wrapText="1"/>
      <protection locked="0"/>
    </xf>
    <xf numFmtId="2" fontId="14" fillId="22" borderId="4" xfId="0" applyNumberFormat="1" applyFont="1" applyFill="1" applyBorder="1" applyAlignment="1">
      <alignment horizontal="center" vertical="center" wrapText="1"/>
    </xf>
    <xf numFmtId="3" fontId="11" fillId="23" borderId="4" xfId="0" applyNumberFormat="1" applyFont="1" applyFill="1" applyBorder="1" applyAlignment="1">
      <alignment horizontal="center" vertical="center" wrapText="1"/>
    </xf>
    <xf numFmtId="3" fontId="11" fillId="25" borderId="4" xfId="0" applyNumberFormat="1" applyFont="1" applyFill="1" applyBorder="1" applyAlignment="1">
      <alignment horizontal="center" vertical="center" wrapText="1"/>
    </xf>
    <xf numFmtId="3" fontId="11" fillId="22" borderId="4" xfId="0" applyNumberFormat="1" applyFont="1" applyFill="1" applyBorder="1" applyAlignment="1">
      <alignment horizontal="center" vertical="center" wrapText="1"/>
    </xf>
    <xf numFmtId="0" fontId="4" fillId="28" borderId="4" xfId="0" applyFont="1" applyFill="1" applyBorder="1" applyAlignment="1">
      <alignment horizontal="center" vertical="center" wrapText="1"/>
    </xf>
    <xf numFmtId="0" fontId="4" fillId="11" borderId="4" xfId="0" applyFont="1" applyFill="1" applyBorder="1" applyAlignment="1">
      <alignment vertical="center" wrapText="1"/>
    </xf>
    <xf numFmtId="3" fontId="9" fillId="15" borderId="4" xfId="0" applyNumberFormat="1" applyFont="1" applyFill="1" applyBorder="1" applyAlignment="1" applyProtection="1">
      <alignment horizontal="center" vertical="center" wrapText="1"/>
      <protection locked="0"/>
    </xf>
    <xf numFmtId="3" fontId="9" fillId="12" borderId="4" xfId="0" applyNumberFormat="1" applyFont="1" applyFill="1" applyBorder="1" applyAlignment="1" applyProtection="1">
      <alignment horizontal="center" vertical="center" wrapText="1"/>
      <protection locked="0"/>
    </xf>
    <xf numFmtId="3" fontId="4" fillId="15" borderId="4" xfId="0" applyNumberFormat="1" applyFont="1" applyFill="1" applyBorder="1" applyAlignment="1" applyProtection="1">
      <alignment horizontal="left" vertical="center" wrapText="1"/>
      <protection locked="0"/>
    </xf>
    <xf numFmtId="172" fontId="4" fillId="11" borderId="4" xfId="0" applyNumberFormat="1" applyFont="1" applyFill="1" applyBorder="1" applyAlignment="1">
      <alignment horizontal="center" vertical="center" wrapText="1"/>
    </xf>
    <xf numFmtId="3" fontId="4" fillId="23" borderId="4" xfId="0" applyNumberFormat="1" applyFont="1" applyFill="1" applyBorder="1" applyAlignment="1" applyProtection="1">
      <alignment horizontal="center" vertical="center" wrapText="1"/>
      <protection locked="0"/>
    </xf>
    <xf numFmtId="9" fontId="4" fillId="12" borderId="4" xfId="0" applyNumberFormat="1" applyFont="1" applyFill="1" applyBorder="1" applyAlignment="1">
      <alignment horizontal="center" vertical="center" wrapText="1"/>
    </xf>
    <xf numFmtId="174" fontId="7" fillId="5" borderId="4" xfId="0" applyNumberFormat="1" applyFont="1" applyFill="1" applyBorder="1" applyAlignment="1">
      <alignment horizontal="center" vertical="center" wrapText="1"/>
    </xf>
    <xf numFmtId="174" fontId="4" fillId="11" borderId="4" xfId="0" applyNumberFormat="1" applyFont="1" applyFill="1" applyBorder="1" applyAlignment="1">
      <alignment horizontal="center" vertical="center" wrapText="1"/>
    </xf>
    <xf numFmtId="174" fontId="4" fillId="13" borderId="4" xfId="0" applyNumberFormat="1" applyFont="1" applyFill="1" applyBorder="1" applyAlignment="1">
      <alignment horizontal="center" vertical="center" wrapText="1"/>
    </xf>
    <xf numFmtId="10" fontId="9" fillId="14" borderId="4" xfId="3" applyNumberFormat="1" applyFont="1" applyFill="1" applyBorder="1" applyAlignment="1">
      <alignment horizontal="center" vertical="center" wrapText="1"/>
    </xf>
    <xf numFmtId="10" fontId="9" fillId="12" borderId="4" xfId="3" applyNumberFormat="1" applyFont="1" applyFill="1" applyBorder="1" applyAlignment="1">
      <alignment horizontal="center" vertical="center" wrapText="1"/>
    </xf>
    <xf numFmtId="9" fontId="4" fillId="15" borderId="4" xfId="3" applyFont="1" applyFill="1" applyBorder="1" applyAlignment="1" applyProtection="1">
      <alignment horizontal="center" vertical="center" wrapText="1"/>
      <protection locked="0"/>
    </xf>
    <xf numFmtId="9" fontId="4" fillId="16" borderId="4" xfId="3" applyFont="1" applyFill="1" applyBorder="1" applyAlignment="1">
      <alignment horizontal="center" vertical="top" wrapText="1"/>
    </xf>
    <xf numFmtId="174" fontId="4" fillId="11" borderId="4" xfId="3" applyNumberFormat="1" applyFont="1" applyFill="1" applyBorder="1" applyAlignment="1">
      <alignment horizontal="center" vertical="center" wrapText="1"/>
    </xf>
    <xf numFmtId="0" fontId="4" fillId="29" borderId="4" xfId="0" applyFont="1" applyFill="1" applyBorder="1" applyAlignment="1">
      <alignment horizontal="center" vertical="center" wrapText="1"/>
    </xf>
    <xf numFmtId="172" fontId="16" fillId="11" borderId="4" xfId="6" applyNumberFormat="1" applyFill="1" applyBorder="1" applyAlignment="1">
      <alignment horizontal="center" vertical="center" wrapText="1"/>
    </xf>
    <xf numFmtId="172" fontId="16" fillId="11" borderId="0" xfId="6" applyNumberFormat="1" applyFill="1" applyBorder="1" applyAlignment="1">
      <alignment horizontal="center" vertical="center" wrapText="1"/>
    </xf>
    <xf numFmtId="10" fontId="4" fillId="12" borderId="4" xfId="0" applyNumberFormat="1" applyFont="1" applyFill="1" applyBorder="1" applyAlignment="1">
      <alignment horizontal="center" vertical="center" wrapText="1"/>
    </xf>
    <xf numFmtId="3" fontId="4" fillId="11" borderId="3" xfId="0" applyNumberFormat="1" applyFont="1" applyFill="1" applyBorder="1" applyAlignment="1">
      <alignment horizontal="center" vertical="center" wrapText="1"/>
    </xf>
    <xf numFmtId="3" fontId="4" fillId="12" borderId="3" xfId="0" applyNumberFormat="1" applyFont="1" applyFill="1" applyBorder="1" applyAlignment="1">
      <alignment horizontal="center" vertical="center" wrapText="1"/>
    </xf>
    <xf numFmtId="3" fontId="4" fillId="12" borderId="3" xfId="0" applyNumberFormat="1" applyFont="1" applyFill="1" applyBorder="1" applyAlignment="1">
      <alignment horizontal="center" vertical="top" wrapText="1"/>
    </xf>
    <xf numFmtId="3" fontId="7" fillId="5" borderId="3" xfId="0" applyNumberFormat="1" applyFont="1" applyFill="1" applyBorder="1" applyAlignment="1">
      <alignment horizontal="center" vertical="center" wrapText="1"/>
    </xf>
    <xf numFmtId="3" fontId="9" fillId="15" borderId="3" xfId="0" applyNumberFormat="1" applyFont="1" applyFill="1" applyBorder="1" applyAlignment="1">
      <alignment horizontal="center" vertical="center" wrapText="1"/>
    </xf>
    <xf numFmtId="3" fontId="9" fillId="12" borderId="3" xfId="0" applyNumberFormat="1" applyFont="1" applyFill="1" applyBorder="1" applyAlignment="1">
      <alignment horizontal="center" vertical="center" wrapText="1"/>
    </xf>
    <xf numFmtId="3" fontId="4" fillId="13" borderId="4" xfId="0" applyNumberFormat="1" applyFont="1" applyFill="1" applyBorder="1" applyAlignment="1">
      <alignment horizontal="center" vertical="top" wrapText="1"/>
    </xf>
    <xf numFmtId="3" fontId="4" fillId="15" borderId="3" xfId="0" applyNumberFormat="1" applyFont="1" applyFill="1" applyBorder="1" applyAlignment="1" applyProtection="1">
      <alignment horizontal="center" vertical="center" wrapText="1"/>
      <protection locked="0"/>
    </xf>
    <xf numFmtId="3" fontId="4" fillId="16" borderId="3" xfId="0" applyNumberFormat="1" applyFont="1" applyFill="1" applyBorder="1" applyAlignment="1">
      <alignment horizontal="center" vertical="center" wrapText="1"/>
    </xf>
    <xf numFmtId="0" fontId="16" fillId="11" borderId="4" xfId="6" applyFill="1" applyBorder="1" applyAlignment="1">
      <alignment horizontal="center" vertical="center" wrapText="1"/>
    </xf>
    <xf numFmtId="0" fontId="3" fillId="30" borderId="0" xfId="0" applyFont="1" applyFill="1" applyAlignment="1">
      <alignment horizontal="center" vertical="center"/>
    </xf>
    <xf numFmtId="0" fontId="4" fillId="10" borderId="4" xfId="0" applyFont="1" applyFill="1" applyBorder="1" applyAlignment="1">
      <alignment vertical="center" wrapText="1"/>
    </xf>
    <xf numFmtId="168" fontId="8" fillId="5" borderId="4" xfId="5" applyNumberFormat="1" applyFont="1" applyFill="1" applyBorder="1" applyAlignment="1">
      <alignment horizontal="center" vertical="center" wrapText="1"/>
    </xf>
    <xf numFmtId="168" fontId="8" fillId="5" borderId="4" xfId="5" applyNumberFormat="1" applyFont="1" applyFill="1" applyBorder="1" applyAlignment="1" applyProtection="1">
      <alignment horizontal="center" vertical="center" wrapText="1"/>
      <protection locked="0"/>
    </xf>
    <xf numFmtId="168" fontId="4" fillId="11" borderId="4" xfId="5" applyNumberFormat="1" applyFont="1" applyFill="1" applyBorder="1" applyAlignment="1">
      <alignment vertical="center" wrapText="1"/>
    </xf>
    <xf numFmtId="0" fontId="4" fillId="11" borderId="3" xfId="0" applyFont="1" applyFill="1" applyBorder="1" applyAlignment="1">
      <alignment vertical="center" wrapText="1"/>
    </xf>
    <xf numFmtId="3" fontId="9" fillId="11" borderId="3" xfId="0" applyNumberFormat="1" applyFont="1" applyFill="1" applyBorder="1" applyAlignment="1">
      <alignment horizontal="center" vertical="center" wrapText="1"/>
    </xf>
    <xf numFmtId="3" fontId="17" fillId="13" borderId="7" xfId="0" applyNumberFormat="1" applyFont="1" applyFill="1" applyBorder="1" applyAlignment="1">
      <alignment horizontal="center" vertical="center" wrapText="1"/>
    </xf>
    <xf numFmtId="3" fontId="4" fillId="15" borderId="3" xfId="0" applyNumberFormat="1" applyFont="1" applyFill="1" applyBorder="1" applyAlignment="1">
      <alignment horizontal="center" vertical="center" wrapText="1"/>
    </xf>
    <xf numFmtId="3" fontId="4" fillId="26" borderId="3" xfId="0" applyNumberFormat="1" applyFont="1" applyFill="1" applyBorder="1" applyAlignment="1">
      <alignment horizontal="center" vertical="center" wrapText="1"/>
    </xf>
    <xf numFmtId="3" fontId="4" fillId="15" borderId="3" xfId="0" applyNumberFormat="1" applyFont="1" applyFill="1" applyBorder="1" applyAlignment="1" applyProtection="1">
      <alignment horizontal="left" vertical="center" wrapText="1"/>
      <protection locked="0"/>
    </xf>
    <xf numFmtId="3" fontId="4" fillId="31" borderId="4" xfId="0" applyNumberFormat="1" applyFont="1" applyFill="1" applyBorder="1" applyAlignment="1">
      <alignment horizontal="center" vertical="center" wrapText="1"/>
    </xf>
    <xf numFmtId="3" fontId="4" fillId="32" borderId="4" xfId="0" applyNumberFormat="1" applyFont="1" applyFill="1" applyBorder="1" applyAlignment="1">
      <alignment horizontal="center" vertical="center" wrapText="1"/>
    </xf>
    <xf numFmtId="0" fontId="4" fillId="9" borderId="4" xfId="0" applyFont="1" applyFill="1" applyBorder="1" applyAlignment="1">
      <alignment vertical="center" wrapText="1"/>
    </xf>
    <xf numFmtId="168" fontId="14" fillId="11" borderId="0" xfId="2" applyNumberFormat="1" applyFont="1" applyFill="1" applyBorder="1" applyAlignment="1">
      <alignment horizontal="center" vertical="center" wrapText="1"/>
    </xf>
    <xf numFmtId="172" fontId="7" fillId="5" borderId="4" xfId="0" applyNumberFormat="1" applyFont="1" applyFill="1" applyBorder="1" applyAlignment="1">
      <alignment horizontal="center" vertical="center" wrapText="1"/>
    </xf>
    <xf numFmtId="172" fontId="8" fillId="5" borderId="4" xfId="0" applyNumberFormat="1" applyFont="1" applyFill="1" applyBorder="1" applyAlignment="1">
      <alignment horizontal="center" vertical="center" wrapText="1"/>
    </xf>
    <xf numFmtId="3" fontId="14" fillId="12" borderId="4" xfId="0" applyNumberFormat="1" applyFont="1" applyFill="1" applyBorder="1" applyAlignment="1">
      <alignment horizontal="center" vertical="center" wrapText="1"/>
    </xf>
    <xf numFmtId="3" fontId="11" fillId="11" borderId="4" xfId="0" applyNumberFormat="1" applyFont="1" applyFill="1" applyBorder="1" applyAlignment="1">
      <alignment horizontal="center" vertical="center" wrapText="1"/>
    </xf>
    <xf numFmtId="3" fontId="11" fillId="15" borderId="4" xfId="0" applyNumberFormat="1" applyFont="1" applyFill="1" applyBorder="1" applyAlignment="1">
      <alignment horizontal="center" vertical="center" wrapText="1"/>
    </xf>
    <xf numFmtId="3" fontId="11" fillId="12" borderId="4" xfId="0" applyNumberFormat="1" applyFont="1" applyFill="1" applyBorder="1" applyAlignment="1">
      <alignment horizontal="center" vertical="center" wrapText="1"/>
    </xf>
    <xf numFmtId="3" fontId="14" fillId="15" borderId="4" xfId="0" applyNumberFormat="1" applyFont="1" applyFill="1" applyBorder="1" applyAlignment="1" applyProtection="1">
      <alignment horizontal="center" vertical="top" wrapText="1"/>
      <protection locked="0"/>
    </xf>
    <xf numFmtId="4" fontId="14" fillId="13" borderId="4" xfId="0" applyNumberFormat="1" applyFont="1" applyFill="1" applyBorder="1" applyAlignment="1">
      <alignment horizontal="center" vertical="center" wrapText="1"/>
    </xf>
    <xf numFmtId="4" fontId="11" fillId="15" borderId="4" xfId="0" applyNumberFormat="1" applyFont="1" applyFill="1" applyBorder="1" applyAlignment="1">
      <alignment horizontal="center" vertical="center" wrapText="1"/>
    </xf>
    <xf numFmtId="169" fontId="4" fillId="11" borderId="4" xfId="1" applyFont="1" applyFill="1" applyBorder="1" applyAlignment="1">
      <alignment vertical="center" wrapText="1"/>
    </xf>
    <xf numFmtId="4" fontId="11" fillId="12" borderId="4" xfId="0" applyNumberFormat="1" applyFont="1" applyFill="1" applyBorder="1" applyAlignment="1">
      <alignment horizontal="center" vertical="center" wrapText="1"/>
    </xf>
    <xf numFmtId="0" fontId="18" fillId="5" borderId="4" xfId="0" applyFont="1" applyFill="1" applyBorder="1" applyAlignment="1">
      <alignment horizontal="center" vertical="center" wrapText="1"/>
    </xf>
    <xf numFmtId="3" fontId="18" fillId="5" borderId="4" xfId="0" applyNumberFormat="1" applyFont="1" applyFill="1" applyBorder="1" applyAlignment="1">
      <alignment horizontal="center" vertical="center" wrapText="1"/>
    </xf>
    <xf numFmtId="3" fontId="18" fillId="12" borderId="4" xfId="0" applyNumberFormat="1" applyFont="1" applyFill="1" applyBorder="1" applyAlignment="1">
      <alignment horizontal="center" vertical="center" wrapText="1"/>
    </xf>
    <xf numFmtId="9" fontId="4" fillId="12" borderId="4" xfId="3" applyFont="1" applyFill="1" applyBorder="1" applyAlignment="1">
      <alignment horizontal="center" vertical="center" wrapText="1"/>
    </xf>
    <xf numFmtId="9" fontId="7" fillId="5" borderId="4" xfId="3" applyFont="1" applyFill="1" applyBorder="1" applyAlignment="1">
      <alignment horizontal="center" vertical="center" wrapText="1"/>
    </xf>
    <xf numFmtId="0" fontId="4" fillId="15" borderId="4" xfId="0" applyFont="1" applyFill="1" applyBorder="1" applyAlignment="1" applyProtection="1">
      <alignment horizontal="center" vertical="center" wrapText="1"/>
      <protection locked="0"/>
    </xf>
    <xf numFmtId="0" fontId="4" fillId="16" borderId="4" xfId="0" applyFont="1" applyFill="1" applyBorder="1" applyAlignment="1">
      <alignment horizontal="center" vertical="center" wrapText="1"/>
    </xf>
    <xf numFmtId="0" fontId="4" fillId="33" borderId="4" xfId="0" applyFont="1" applyFill="1" applyBorder="1" applyAlignment="1">
      <alignment horizontal="center" vertical="center" wrapText="1"/>
    </xf>
    <xf numFmtId="4" fontId="9" fillId="12" borderId="4" xfId="0" applyNumberFormat="1" applyFont="1" applyFill="1" applyBorder="1" applyAlignment="1">
      <alignment horizontal="center" vertical="center" wrapText="1"/>
    </xf>
    <xf numFmtId="3" fontId="19" fillId="13" borderId="3" xfId="0" applyNumberFormat="1" applyFont="1" applyFill="1" applyBorder="1" applyAlignment="1">
      <alignment horizontal="justify" vertical="center" wrapText="1"/>
    </xf>
    <xf numFmtId="3" fontId="19" fillId="15" borderId="3" xfId="0" applyNumberFormat="1" applyFont="1" applyFill="1" applyBorder="1" applyAlignment="1">
      <alignment horizontal="justify" vertical="center" wrapText="1"/>
    </xf>
    <xf numFmtId="3" fontId="19" fillId="15" borderId="3" xfId="0" applyNumberFormat="1" applyFont="1" applyFill="1" applyBorder="1" applyAlignment="1">
      <alignment horizontal="center" vertical="center" wrapText="1"/>
    </xf>
    <xf numFmtId="2" fontId="11" fillId="14" borderId="4" xfId="3" applyNumberFormat="1" applyFont="1" applyFill="1" applyBorder="1" applyAlignment="1">
      <alignment horizontal="center" vertical="center" wrapText="1"/>
    </xf>
    <xf numFmtId="3" fontId="17" fillId="15" borderId="4" xfId="0" applyNumberFormat="1" applyFont="1" applyFill="1" applyBorder="1" applyAlignment="1">
      <alignment horizontal="center" vertical="center" wrapText="1"/>
    </xf>
    <xf numFmtId="3" fontId="7" fillId="12" borderId="4" xfId="0" applyNumberFormat="1" applyFont="1" applyFill="1" applyBorder="1" applyAlignment="1">
      <alignment horizontal="center" vertical="center" wrapText="1"/>
    </xf>
    <xf numFmtId="3" fontId="4" fillId="22" borderId="4" xfId="0" applyNumberFormat="1" applyFont="1" applyFill="1" applyBorder="1" applyAlignment="1">
      <alignment horizontal="center" vertical="center" wrapText="1"/>
    </xf>
    <xf numFmtId="9" fontId="17" fillId="15" borderId="4" xfId="3" applyFont="1" applyFill="1" applyBorder="1" applyAlignment="1">
      <alignment horizontal="center" vertical="center" wrapText="1"/>
    </xf>
    <xf numFmtId="3" fontId="4" fillId="34" borderId="4" xfId="0" applyNumberFormat="1" applyFont="1" applyFill="1" applyBorder="1" applyAlignment="1">
      <alignment horizontal="center" vertical="center" wrapText="1"/>
    </xf>
    <xf numFmtId="0" fontId="4" fillId="9" borderId="4" xfId="0" applyFont="1" applyFill="1" applyBorder="1" applyAlignment="1">
      <alignment horizontal="center" vertical="center"/>
    </xf>
    <xf numFmtId="0" fontId="4" fillId="35" borderId="4" xfId="0" applyFont="1" applyFill="1" applyBorder="1" applyAlignment="1">
      <alignment horizontal="center" vertical="center" wrapText="1"/>
    </xf>
    <xf numFmtId="3" fontId="4" fillId="35" borderId="4" xfId="0" applyNumberFormat="1" applyFont="1" applyFill="1" applyBorder="1" applyAlignment="1">
      <alignment horizontal="center" vertical="center" wrapText="1"/>
    </xf>
    <xf numFmtId="3" fontId="7" fillId="35" borderId="4" xfId="0" applyNumberFormat="1" applyFont="1" applyFill="1" applyBorder="1" applyAlignment="1">
      <alignment horizontal="center" vertical="center" wrapText="1"/>
    </xf>
    <xf numFmtId="3" fontId="7" fillId="35" borderId="4" xfId="0" applyNumberFormat="1" applyFont="1" applyFill="1" applyBorder="1" applyAlignment="1">
      <alignment horizontal="center" vertical="center"/>
    </xf>
    <xf numFmtId="3" fontId="9" fillId="35" borderId="4" xfId="0" applyNumberFormat="1" applyFont="1" applyFill="1" applyBorder="1" applyAlignment="1">
      <alignment horizontal="center" vertical="center" wrapText="1"/>
    </xf>
    <xf numFmtId="3" fontId="9" fillId="16" borderId="4" xfId="0" applyNumberFormat="1" applyFont="1" applyFill="1" applyBorder="1" applyAlignment="1">
      <alignment horizontal="center" vertical="center" wrapText="1"/>
    </xf>
    <xf numFmtId="2" fontId="11" fillId="35" borderId="4" xfId="3" applyNumberFormat="1" applyFont="1" applyFill="1" applyBorder="1" applyAlignment="1">
      <alignment horizontal="center" vertical="center" wrapText="1"/>
    </xf>
    <xf numFmtId="0" fontId="4" fillId="35" borderId="4" xfId="0" applyFont="1" applyFill="1" applyBorder="1" applyAlignment="1">
      <alignment horizontal="center" vertical="center"/>
    </xf>
    <xf numFmtId="3" fontId="7" fillId="5" borderId="4" xfId="3" applyNumberFormat="1" applyFont="1" applyFill="1" applyBorder="1" applyAlignment="1">
      <alignment horizontal="center" vertical="center" wrapText="1"/>
    </xf>
    <xf numFmtId="170" fontId="11" fillId="35" borderId="4" xfId="1" applyNumberFormat="1" applyFont="1" applyFill="1" applyBorder="1" applyAlignment="1">
      <alignment horizontal="center" vertical="center" wrapText="1"/>
    </xf>
    <xf numFmtId="175" fontId="4" fillId="11" borderId="4" xfId="0" applyNumberFormat="1" applyFont="1" applyFill="1" applyBorder="1" applyAlignment="1">
      <alignment horizontal="center" vertical="center" wrapText="1"/>
    </xf>
    <xf numFmtId="0" fontId="4" fillId="36" borderId="4" xfId="0" applyFont="1" applyFill="1" applyBorder="1" applyAlignment="1">
      <alignment horizontal="center" vertical="center" wrapText="1"/>
    </xf>
    <xf numFmtId="0" fontId="20" fillId="11" borderId="0" xfId="0" applyFont="1" applyFill="1" applyAlignment="1">
      <alignment horizontal="center" vertical="center"/>
    </xf>
    <xf numFmtId="176" fontId="7" fillId="5" borderId="4" xfId="5" applyNumberFormat="1" applyFont="1" applyFill="1" applyBorder="1" applyAlignment="1">
      <alignment horizontal="center" vertical="center" wrapText="1"/>
    </xf>
    <xf numFmtId="0" fontId="4" fillId="21" borderId="4" xfId="0" applyFont="1" applyFill="1" applyBorder="1" applyAlignment="1">
      <alignment horizontal="center" vertical="center" wrapText="1"/>
    </xf>
    <xf numFmtId="3" fontId="4" fillId="12" borderId="4" xfId="0" applyNumberFormat="1" applyFont="1" applyFill="1" applyBorder="1" applyAlignment="1">
      <alignment horizontal="left" vertical="center" wrapText="1"/>
    </xf>
    <xf numFmtId="167" fontId="8" fillId="5" borderId="4" xfId="5" applyNumberFormat="1" applyFont="1" applyFill="1" applyBorder="1" applyAlignment="1" applyProtection="1">
      <alignment horizontal="center" vertical="center" wrapText="1"/>
      <protection locked="0"/>
    </xf>
    <xf numFmtId="0" fontId="4" fillId="7" borderId="4" xfId="0" applyFont="1" applyFill="1" applyBorder="1" applyAlignment="1">
      <alignment horizontal="center" vertical="center" wrapText="1"/>
    </xf>
    <xf numFmtId="0" fontId="16" fillId="11" borderId="4" xfId="7" applyFill="1" applyBorder="1" applyAlignment="1">
      <alignment horizontal="center" vertical="center" wrapText="1"/>
    </xf>
    <xf numFmtId="167" fontId="4" fillId="10" borderId="4" xfId="5" applyNumberFormat="1" applyFont="1" applyFill="1" applyBorder="1" applyAlignment="1">
      <alignment horizontal="center" vertical="center" wrapText="1"/>
    </xf>
    <xf numFmtId="9" fontId="9" fillId="11" borderId="4" xfId="3" applyFont="1" applyFill="1" applyBorder="1" applyAlignment="1">
      <alignment horizontal="center" vertical="center" wrapText="1"/>
    </xf>
    <xf numFmtId="10" fontId="9" fillId="13" borderId="4" xfId="3" applyNumberFormat="1" applyFont="1" applyFill="1" applyBorder="1" applyAlignment="1">
      <alignment horizontal="center" vertical="center" wrapText="1"/>
    </xf>
    <xf numFmtId="0" fontId="4" fillId="37" borderId="4" xfId="0" applyFont="1" applyFill="1" applyBorder="1" applyAlignment="1">
      <alignment horizontal="center" vertical="center" wrapText="1"/>
    </xf>
    <xf numFmtId="0" fontId="16" fillId="11" borderId="0" xfId="7" applyFill="1" applyBorder="1" applyAlignment="1">
      <alignment horizontal="center" vertical="center" wrapText="1"/>
    </xf>
    <xf numFmtId="3" fontId="8" fillId="26" borderId="4" xfId="0" applyNumberFormat="1" applyFont="1" applyFill="1" applyBorder="1" applyAlignment="1">
      <alignment horizontal="center" vertical="center" wrapText="1"/>
    </xf>
    <xf numFmtId="3" fontId="4" fillId="11" borderId="0" xfId="0" applyNumberFormat="1" applyFont="1" applyFill="1" applyAlignment="1">
      <alignment horizontal="center" vertical="center" wrapText="1"/>
    </xf>
    <xf numFmtId="3" fontId="4" fillId="23" borderId="4" xfId="0" applyNumberFormat="1" applyFont="1" applyFill="1" applyBorder="1" applyAlignment="1" applyProtection="1">
      <alignment horizontal="left" vertical="center" wrapText="1"/>
      <protection locked="0"/>
    </xf>
    <xf numFmtId="3" fontId="7" fillId="38" borderId="7" xfId="0" applyNumberFormat="1" applyFont="1" applyFill="1" applyBorder="1" applyAlignment="1">
      <alignment horizontal="center" vertical="center" wrapText="1"/>
    </xf>
    <xf numFmtId="3" fontId="9" fillId="39" borderId="7" xfId="0" applyNumberFormat="1" applyFont="1" applyFill="1" applyBorder="1" applyAlignment="1">
      <alignment horizontal="center" vertical="center" wrapText="1"/>
    </xf>
    <xf numFmtId="3" fontId="9" fillId="40" borderId="7" xfId="0" applyNumberFormat="1" applyFont="1" applyFill="1" applyBorder="1" applyAlignment="1">
      <alignment horizontal="center" vertical="center" wrapText="1"/>
    </xf>
    <xf numFmtId="3" fontId="9" fillId="41" borderId="7" xfId="0" applyNumberFormat="1" applyFont="1" applyFill="1" applyBorder="1" applyAlignment="1">
      <alignment horizontal="center" vertical="center" wrapText="1"/>
    </xf>
    <xf numFmtId="3" fontId="4" fillId="39" borderId="7" xfId="0" applyNumberFormat="1" applyFont="1" applyFill="1" applyBorder="1" applyAlignment="1">
      <alignment horizontal="center" vertical="center" wrapText="1"/>
    </xf>
    <xf numFmtId="3" fontId="8" fillId="42" borderId="7" xfId="0" applyNumberFormat="1" applyFont="1" applyFill="1" applyBorder="1" applyAlignment="1">
      <alignment horizontal="center" vertical="center" wrapText="1"/>
    </xf>
    <xf numFmtId="3" fontId="4" fillId="40" borderId="4" xfId="0" applyNumberFormat="1" applyFont="1" applyFill="1" applyBorder="1" applyAlignment="1" applyProtection="1">
      <alignment horizontal="left" vertical="center" wrapText="1"/>
      <protection locked="0"/>
    </xf>
    <xf numFmtId="3" fontId="4" fillId="40" borderId="4" xfId="0" applyNumberFormat="1" applyFont="1" applyFill="1" applyBorder="1" applyAlignment="1" applyProtection="1">
      <alignment horizontal="center" vertical="center" wrapText="1"/>
      <protection locked="0"/>
    </xf>
    <xf numFmtId="3" fontId="4" fillId="40" borderId="6" xfId="0" applyNumberFormat="1" applyFont="1" applyFill="1" applyBorder="1" applyAlignment="1" applyProtection="1">
      <alignment horizontal="left" vertical="center" wrapText="1"/>
      <protection locked="0"/>
    </xf>
    <xf numFmtId="3" fontId="4" fillId="40" borderId="6" xfId="0" applyNumberFormat="1" applyFont="1" applyFill="1" applyBorder="1" applyAlignment="1" applyProtection="1">
      <alignment horizontal="center" vertical="center" wrapText="1"/>
      <protection locked="0"/>
    </xf>
    <xf numFmtId="3" fontId="11" fillId="24" borderId="4" xfId="0" applyNumberFormat="1" applyFont="1" applyFill="1" applyBorder="1" applyAlignment="1">
      <alignment horizontal="center" vertical="center" wrapText="1"/>
    </xf>
    <xf numFmtId="0" fontId="21" fillId="20" borderId="4" xfId="0" applyFont="1" applyFill="1" applyBorder="1" applyAlignment="1">
      <alignment horizontal="center" vertical="center" wrapText="1"/>
    </xf>
    <xf numFmtId="3" fontId="21" fillId="20" borderId="4" xfId="0" applyNumberFormat="1" applyFont="1" applyFill="1" applyBorder="1" applyAlignment="1">
      <alignment horizontal="center" vertical="center" wrapText="1"/>
    </xf>
    <xf numFmtId="3" fontId="4" fillId="5" borderId="4" xfId="0" applyNumberFormat="1" applyFont="1" applyFill="1" applyBorder="1" applyAlignment="1">
      <alignment horizontal="center" vertical="center" wrapText="1"/>
    </xf>
    <xf numFmtId="3" fontId="11" fillId="20" borderId="4" xfId="0" applyNumberFormat="1" applyFont="1" applyFill="1" applyBorder="1" applyAlignment="1">
      <alignment horizontal="center" vertical="center" wrapText="1"/>
    </xf>
    <xf numFmtId="10" fontId="7" fillId="20" borderId="4" xfId="3" applyNumberFormat="1" applyFont="1" applyFill="1" applyBorder="1" applyAlignment="1">
      <alignment horizontal="center" vertical="center" wrapText="1"/>
    </xf>
    <xf numFmtId="10" fontId="11" fillId="21" borderId="4" xfId="3" applyNumberFormat="1" applyFont="1" applyFill="1" applyBorder="1" applyAlignment="1">
      <alignment horizontal="center" vertical="center" wrapText="1"/>
    </xf>
    <xf numFmtId="10" fontId="9" fillId="21" borderId="4" xfId="3" applyNumberFormat="1" applyFont="1" applyFill="1" applyBorder="1" applyAlignment="1">
      <alignment horizontal="center" vertical="center" wrapText="1"/>
    </xf>
    <xf numFmtId="3" fontId="14" fillId="22" borderId="3" xfId="0" applyNumberFormat="1" applyFont="1" applyFill="1" applyBorder="1" applyAlignment="1">
      <alignment horizontal="center" vertical="center" wrapText="1"/>
    </xf>
    <xf numFmtId="3" fontId="14" fillId="23" borderId="3" xfId="0" applyNumberFormat="1" applyFont="1" applyFill="1" applyBorder="1" applyAlignment="1">
      <alignment horizontal="center" vertical="center" wrapText="1"/>
    </xf>
    <xf numFmtId="3" fontId="14" fillId="24" borderId="4" xfId="0" applyNumberFormat="1" applyFont="1" applyFill="1" applyBorder="1" applyAlignment="1">
      <alignment horizontal="center" vertical="center" wrapText="1"/>
    </xf>
    <xf numFmtId="3" fontId="9" fillId="43" borderId="4" xfId="0" applyNumberFormat="1" applyFont="1" applyFill="1" applyBorder="1" applyAlignment="1">
      <alignment horizontal="center" vertical="center" wrapText="1"/>
    </xf>
    <xf numFmtId="9" fontId="11" fillId="24" borderId="4" xfId="3" applyFont="1" applyFill="1" applyBorder="1" applyAlignment="1">
      <alignment horizontal="center" vertical="center" wrapText="1"/>
    </xf>
    <xf numFmtId="3" fontId="19" fillId="43" borderId="3" xfId="0" applyNumberFormat="1" applyFont="1" applyFill="1" applyBorder="1" applyAlignment="1">
      <alignment horizontal="justify" vertical="center" wrapText="1"/>
    </xf>
    <xf numFmtId="9" fontId="14" fillId="25" borderId="5" xfId="0" applyNumberFormat="1" applyFont="1" applyFill="1" applyBorder="1" applyAlignment="1">
      <alignment horizontal="center" vertical="center" wrapText="1"/>
    </xf>
    <xf numFmtId="9" fontId="14" fillId="11" borderId="5" xfId="3" applyFont="1" applyFill="1" applyBorder="1" applyAlignment="1">
      <alignment horizontal="center" vertical="center" wrapText="1"/>
    </xf>
    <xf numFmtId="3" fontId="8" fillId="7" borderId="4" xfId="0" applyNumberFormat="1" applyFont="1" applyFill="1" applyBorder="1" applyAlignment="1">
      <alignment horizontal="center" vertical="center" wrapText="1"/>
    </xf>
    <xf numFmtId="164" fontId="7" fillId="20" borderId="3" xfId="2" applyFont="1" applyFill="1" applyBorder="1" applyAlignment="1">
      <alignment horizontal="center" vertical="center" wrapText="1"/>
    </xf>
    <xf numFmtId="164" fontId="8" fillId="20" borderId="3" xfId="2" applyFont="1" applyFill="1" applyBorder="1" applyAlignment="1">
      <alignment horizontal="center" vertical="center" wrapText="1"/>
    </xf>
    <xf numFmtId="164" fontId="14" fillId="21" borderId="3" xfId="2" applyFont="1" applyFill="1" applyBorder="1" applyAlignment="1">
      <alignment horizontal="center" vertical="center" wrapText="1"/>
    </xf>
    <xf numFmtId="0" fontId="14" fillId="21" borderId="3" xfId="0" applyFont="1" applyFill="1" applyBorder="1" applyAlignment="1">
      <alignment vertical="center" wrapText="1"/>
    </xf>
    <xf numFmtId="3" fontId="14" fillId="21" borderId="3" xfId="0" applyNumberFormat="1" applyFont="1" applyFill="1" applyBorder="1" applyAlignment="1">
      <alignment horizontal="center" vertical="center" wrapText="1"/>
    </xf>
    <xf numFmtId="3" fontId="7" fillId="20" borderId="3" xfId="0" applyNumberFormat="1" applyFont="1" applyFill="1" applyBorder="1" applyAlignment="1">
      <alignment horizontal="center" vertical="center" wrapText="1"/>
    </xf>
    <xf numFmtId="3" fontId="11" fillId="21" borderId="3" xfId="0" applyNumberFormat="1" applyFont="1" applyFill="1" applyBorder="1" applyAlignment="1">
      <alignment horizontal="center" vertical="center" wrapText="1"/>
    </xf>
    <xf numFmtId="3" fontId="11" fillId="23" borderId="3" xfId="0" applyNumberFormat="1" applyFont="1" applyFill="1" applyBorder="1" applyAlignment="1">
      <alignment horizontal="center" vertical="center" wrapText="1"/>
    </xf>
    <xf numFmtId="3" fontId="11" fillId="24" borderId="3" xfId="0" applyNumberFormat="1" applyFont="1" applyFill="1" applyBorder="1" applyAlignment="1">
      <alignment horizontal="center" vertical="center" wrapText="1"/>
    </xf>
    <xf numFmtId="3" fontId="14" fillId="23" borderId="3" xfId="0" applyNumberFormat="1" applyFont="1" applyFill="1" applyBorder="1" applyAlignment="1" applyProtection="1">
      <alignment horizontal="center" vertical="center" wrapText="1"/>
      <protection locked="0"/>
    </xf>
    <xf numFmtId="3" fontId="14" fillId="25" borderId="3" xfId="0" applyNumberFormat="1" applyFont="1" applyFill="1" applyBorder="1" applyAlignment="1">
      <alignment horizontal="center" vertical="center" wrapText="1"/>
    </xf>
    <xf numFmtId="0" fontId="14" fillId="11" borderId="4" xfId="0" applyFont="1" applyFill="1" applyBorder="1" applyAlignment="1">
      <alignment vertical="center" wrapText="1"/>
    </xf>
    <xf numFmtId="0" fontId="14" fillId="19" borderId="3" xfId="0" applyFont="1" applyFill="1" applyBorder="1" applyAlignment="1">
      <alignment horizontal="center" vertical="center" wrapText="1"/>
    </xf>
    <xf numFmtId="0" fontId="14" fillId="19" borderId="6" xfId="0" applyFont="1" applyFill="1" applyBorder="1" applyAlignment="1">
      <alignment horizontal="center" vertical="center" wrapText="1"/>
    </xf>
    <xf numFmtId="0" fontId="14" fillId="21" borderId="3" xfId="0" applyFont="1" applyFill="1" applyBorder="1" applyAlignment="1">
      <alignment horizontal="center" vertical="center" wrapText="1"/>
    </xf>
    <xf numFmtId="0" fontId="14" fillId="21" borderId="6" xfId="0" applyFont="1" applyFill="1" applyBorder="1" applyAlignment="1">
      <alignment horizontal="center" vertical="center" wrapText="1"/>
    </xf>
    <xf numFmtId="167" fontId="8" fillId="5" borderId="3" xfId="5" applyNumberFormat="1" applyFont="1" applyFill="1" applyBorder="1" applyAlignment="1" applyProtection="1">
      <alignment horizontal="center" vertical="center" wrapText="1"/>
      <protection locked="0"/>
    </xf>
    <xf numFmtId="167" fontId="8" fillId="5" borderId="5" xfId="5" applyNumberFormat="1" applyFont="1" applyFill="1" applyBorder="1" applyAlignment="1" applyProtection="1">
      <alignment horizontal="center" vertical="center" wrapText="1"/>
      <protection locked="0"/>
    </xf>
    <xf numFmtId="167" fontId="8" fillId="5" borderId="6" xfId="5" applyNumberFormat="1" applyFont="1" applyFill="1" applyBorder="1" applyAlignment="1" applyProtection="1">
      <alignment horizontal="center" vertical="center" wrapText="1"/>
      <protection locked="0"/>
    </xf>
    <xf numFmtId="167" fontId="4" fillId="11" borderId="3" xfId="5" applyNumberFormat="1" applyFont="1" applyFill="1" applyBorder="1" applyAlignment="1">
      <alignment horizontal="center" vertical="center" wrapText="1"/>
    </xf>
    <xf numFmtId="167" fontId="4" fillId="11" borderId="5" xfId="5" applyNumberFormat="1" applyFont="1" applyFill="1" applyBorder="1" applyAlignment="1">
      <alignment horizontal="center" vertical="center" wrapText="1"/>
    </xf>
    <xf numFmtId="167" fontId="4" fillId="11" borderId="6" xfId="5" applyNumberFormat="1"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6" xfId="0" applyFont="1" applyFill="1" applyBorder="1" applyAlignment="1">
      <alignment horizontal="center" vertical="center" wrapText="1"/>
    </xf>
    <xf numFmtId="167" fontId="7" fillId="5" borderId="3" xfId="5" applyNumberFormat="1" applyFont="1" applyFill="1" applyBorder="1" applyAlignment="1">
      <alignment horizontal="center" vertical="center" wrapText="1"/>
    </xf>
    <xf numFmtId="167" fontId="7" fillId="5" borderId="5" xfId="5" applyNumberFormat="1" applyFont="1" applyFill="1" applyBorder="1" applyAlignment="1">
      <alignment horizontal="center" vertical="center" wrapText="1"/>
    </xf>
    <xf numFmtId="167" fontId="7" fillId="5" borderId="6" xfId="5" applyNumberFormat="1" applyFont="1" applyFill="1" applyBorder="1" applyAlignment="1">
      <alignment horizontal="center" vertical="center" wrapText="1"/>
    </xf>
    <xf numFmtId="168" fontId="7" fillId="5" borderId="3" xfId="5" applyNumberFormat="1" applyFont="1" applyFill="1" applyBorder="1" applyAlignment="1">
      <alignment horizontal="center" vertical="center" wrapText="1"/>
    </xf>
    <xf numFmtId="168" fontId="7" fillId="5" borderId="5" xfId="5" applyNumberFormat="1" applyFont="1" applyFill="1" applyBorder="1" applyAlignment="1">
      <alignment horizontal="center" vertical="center" wrapText="1"/>
    </xf>
    <xf numFmtId="168" fontId="7" fillId="5" borderId="6" xfId="5" applyNumberFormat="1" applyFont="1" applyFill="1" applyBorder="1" applyAlignment="1">
      <alignment horizontal="center" vertical="center" wrapText="1"/>
    </xf>
    <xf numFmtId="167" fontId="8" fillId="5" borderId="3" xfId="5" applyNumberFormat="1" applyFont="1" applyFill="1" applyBorder="1" applyAlignment="1">
      <alignment horizontal="center" vertical="center" wrapText="1"/>
    </xf>
    <xf numFmtId="167" fontId="8" fillId="5" borderId="5" xfId="5" applyNumberFormat="1" applyFont="1" applyFill="1" applyBorder="1" applyAlignment="1">
      <alignment horizontal="center" vertical="center" wrapText="1"/>
    </xf>
    <xf numFmtId="167" fontId="8" fillId="5" borderId="6" xfId="5" applyNumberFormat="1" applyFont="1" applyFill="1" applyBorder="1" applyAlignment="1">
      <alignment horizontal="center" vertical="center" wrapText="1"/>
    </xf>
    <xf numFmtId="0" fontId="14" fillId="21" borderId="4" xfId="0" applyFont="1" applyFill="1" applyBorder="1" applyAlignment="1">
      <alignment horizontal="center" vertical="center" wrapText="1"/>
    </xf>
    <xf numFmtId="0" fontId="14" fillId="21" borderId="5" xfId="0" applyFont="1" applyFill="1" applyBorder="1" applyAlignment="1">
      <alignment horizontal="center" vertical="center" wrapText="1"/>
    </xf>
    <xf numFmtId="0" fontId="14" fillId="19" borderId="4" xfId="0" applyFont="1" applyFill="1" applyBorder="1" applyAlignment="1">
      <alignment horizontal="center" vertical="center" wrapText="1"/>
    </xf>
    <xf numFmtId="173" fontId="7" fillId="20" borderId="4" xfId="0" applyNumberFormat="1" applyFont="1" applyFill="1" applyBorder="1" applyAlignment="1">
      <alignment horizontal="center" vertical="center" wrapText="1"/>
    </xf>
    <xf numFmtId="173" fontId="7" fillId="20" borderId="3" xfId="0" applyNumberFormat="1" applyFont="1" applyFill="1" applyBorder="1" applyAlignment="1">
      <alignment horizontal="center" vertical="center" wrapText="1"/>
    </xf>
    <xf numFmtId="173" fontId="7" fillId="20" borderId="5" xfId="0" applyNumberFormat="1" applyFont="1" applyFill="1" applyBorder="1" applyAlignment="1">
      <alignment horizontal="center" vertical="center" wrapText="1"/>
    </xf>
    <xf numFmtId="173" fontId="7" fillId="20" borderId="6" xfId="0" applyNumberFormat="1" applyFont="1" applyFill="1" applyBorder="1" applyAlignment="1">
      <alignment horizontal="center" vertical="center" wrapText="1"/>
    </xf>
    <xf numFmtId="3" fontId="8" fillId="20" borderId="4" xfId="0" applyNumberFormat="1" applyFont="1" applyFill="1" applyBorder="1" applyAlignment="1">
      <alignment horizontal="center" vertical="center" wrapText="1"/>
    </xf>
    <xf numFmtId="0" fontId="8" fillId="20" borderId="4" xfId="0" applyFont="1" applyFill="1" applyBorder="1" applyAlignment="1">
      <alignment horizontal="center" vertical="center" wrapText="1"/>
    </xf>
    <xf numFmtId="0" fontId="14" fillId="19" borderId="5" xfId="0" applyFont="1" applyFill="1" applyBorder="1" applyAlignment="1">
      <alignment horizontal="center" vertical="center" wrapText="1"/>
    </xf>
    <xf numFmtId="172" fontId="7" fillId="20" borderId="4" xfId="0" applyNumberFormat="1" applyFont="1" applyFill="1" applyBorder="1" applyAlignment="1">
      <alignment horizontal="center" vertical="center" wrapText="1"/>
    </xf>
    <xf numFmtId="172" fontId="7" fillId="20" borderId="3" xfId="0" applyNumberFormat="1" applyFont="1" applyFill="1" applyBorder="1" applyAlignment="1">
      <alignment horizontal="center" vertical="center" wrapText="1"/>
    </xf>
    <xf numFmtId="172" fontId="7" fillId="20" borderId="5" xfId="0" applyNumberFormat="1" applyFont="1" applyFill="1" applyBorder="1" applyAlignment="1">
      <alignment horizontal="center" vertical="center" wrapText="1"/>
    </xf>
    <xf numFmtId="172" fontId="7" fillId="20" borderId="6" xfId="0" applyNumberFormat="1" applyFont="1" applyFill="1" applyBorder="1" applyAlignment="1">
      <alignment horizontal="center" vertical="center" wrapText="1"/>
    </xf>
    <xf numFmtId="168" fontId="8" fillId="5" borderId="3" xfId="0" applyNumberFormat="1" applyFont="1" applyFill="1" applyBorder="1" applyAlignment="1" applyProtection="1">
      <alignment horizontal="center" vertical="center" wrapText="1"/>
      <protection locked="0"/>
    </xf>
    <xf numFmtId="168" fontId="8" fillId="5" borderId="5" xfId="0" applyNumberFormat="1" applyFont="1" applyFill="1" applyBorder="1" applyAlignment="1" applyProtection="1">
      <alignment horizontal="center" vertical="center" wrapText="1"/>
      <protection locked="0"/>
    </xf>
    <xf numFmtId="168" fontId="8" fillId="5" borderId="6" xfId="0" applyNumberFormat="1" applyFont="1" applyFill="1" applyBorder="1" applyAlignment="1" applyProtection="1">
      <alignment horizontal="center" vertical="center" wrapText="1"/>
      <protection locked="0"/>
    </xf>
    <xf numFmtId="168" fontId="4" fillId="11" borderId="3" xfId="0" applyNumberFormat="1" applyFont="1" applyFill="1" applyBorder="1" applyAlignment="1">
      <alignment horizontal="center" vertical="center" wrapText="1"/>
    </xf>
    <xf numFmtId="168" fontId="4" fillId="11" borderId="5" xfId="0" applyNumberFormat="1" applyFont="1" applyFill="1" applyBorder="1" applyAlignment="1">
      <alignment horizontal="center" vertical="center" wrapText="1"/>
    </xf>
    <xf numFmtId="168" fontId="4" fillId="11" borderId="6" xfId="0" applyNumberFormat="1" applyFont="1" applyFill="1" applyBorder="1" applyAlignment="1">
      <alignment horizontal="center" vertical="center" wrapText="1"/>
    </xf>
    <xf numFmtId="168" fontId="7" fillId="5" borderId="3" xfId="0" applyNumberFormat="1" applyFont="1" applyFill="1" applyBorder="1" applyAlignment="1">
      <alignment horizontal="center" vertical="center" wrapText="1"/>
    </xf>
    <xf numFmtId="168" fontId="7" fillId="5" borderId="5" xfId="0" applyNumberFormat="1" applyFont="1" applyFill="1" applyBorder="1" applyAlignment="1">
      <alignment horizontal="center" vertical="center" wrapText="1"/>
    </xf>
    <xf numFmtId="168" fontId="7" fillId="5" borderId="6" xfId="0" applyNumberFormat="1" applyFont="1" applyFill="1" applyBorder="1" applyAlignment="1">
      <alignment horizontal="center" vertical="center" wrapText="1"/>
    </xf>
    <xf numFmtId="168" fontId="8" fillId="5" borderId="3" xfId="0" applyNumberFormat="1" applyFont="1" applyFill="1" applyBorder="1" applyAlignment="1">
      <alignment horizontal="center" vertical="center" wrapText="1"/>
    </xf>
    <xf numFmtId="168" fontId="8" fillId="5" borderId="5" xfId="0" applyNumberFormat="1" applyFont="1" applyFill="1" applyBorder="1" applyAlignment="1">
      <alignment horizontal="center" vertical="center" wrapText="1"/>
    </xf>
    <xf numFmtId="168" fontId="8" fillId="5" borderId="6" xfId="0" applyNumberFormat="1" applyFont="1" applyFill="1" applyBorder="1" applyAlignment="1">
      <alignment horizontal="center" vertical="center" wrapText="1"/>
    </xf>
    <xf numFmtId="171" fontId="8" fillId="5" borderId="3" xfId="5" applyNumberFormat="1" applyFont="1" applyFill="1" applyBorder="1" applyAlignment="1">
      <alignment horizontal="center" vertical="center" wrapText="1"/>
    </xf>
    <xf numFmtId="171" fontId="8" fillId="5" borderId="5" xfId="5" applyNumberFormat="1" applyFont="1" applyFill="1" applyBorder="1" applyAlignment="1">
      <alignment horizontal="center" vertical="center" wrapText="1"/>
    </xf>
    <xf numFmtId="171" fontId="8" fillId="5" borderId="6" xfId="5" applyNumberFormat="1" applyFont="1" applyFill="1" applyBorder="1" applyAlignment="1">
      <alignment horizontal="center" vertical="center" wrapText="1"/>
    </xf>
    <xf numFmtId="168" fontId="8" fillId="5" borderId="3" xfId="5" applyNumberFormat="1" applyFont="1" applyFill="1" applyBorder="1" applyAlignment="1">
      <alignment horizontal="center" vertical="center" wrapText="1"/>
    </xf>
    <xf numFmtId="168" fontId="8" fillId="5" borderId="6" xfId="5" applyNumberFormat="1" applyFont="1" applyFill="1" applyBorder="1" applyAlignment="1">
      <alignment horizontal="center" vertical="center" wrapText="1"/>
    </xf>
    <xf numFmtId="168" fontId="4" fillId="11" borderId="3" xfId="5" applyNumberFormat="1" applyFont="1" applyFill="1" applyBorder="1" applyAlignment="1">
      <alignment horizontal="center" vertical="center" wrapText="1"/>
    </xf>
    <xf numFmtId="168" fontId="4" fillId="11" borderId="6" xfId="5" applyNumberFormat="1" applyFont="1" applyFill="1" applyBorder="1" applyAlignment="1">
      <alignment horizontal="center" vertical="center" wrapText="1"/>
    </xf>
    <xf numFmtId="0" fontId="4" fillId="10" borderId="3" xfId="0" applyFont="1" applyFill="1" applyBorder="1" applyAlignment="1">
      <alignment horizontal="center" vertical="center"/>
    </xf>
    <xf numFmtId="0" fontId="4" fillId="10" borderId="6" xfId="0" applyFont="1" applyFill="1" applyBorder="1" applyAlignment="1">
      <alignment horizontal="center" vertical="center"/>
    </xf>
    <xf numFmtId="167" fontId="4" fillId="10" borderId="3" xfId="5" applyNumberFormat="1" applyFont="1" applyFill="1" applyBorder="1" applyAlignment="1">
      <alignment horizontal="center" vertical="center" wrapText="1"/>
    </xf>
    <xf numFmtId="167" fontId="4" fillId="10" borderId="6" xfId="5" applyNumberFormat="1" applyFont="1" applyFill="1" applyBorder="1" applyAlignment="1">
      <alignment horizontal="center" vertical="center" wrapText="1"/>
    </xf>
    <xf numFmtId="167" fontId="8" fillId="5" borderId="3" xfId="0" applyNumberFormat="1" applyFont="1" applyFill="1" applyBorder="1" applyAlignment="1">
      <alignment horizontal="center" vertical="center" wrapText="1"/>
    </xf>
    <xf numFmtId="167" fontId="8" fillId="5" borderId="6" xfId="0" applyNumberFormat="1" applyFont="1" applyFill="1" applyBorder="1" applyAlignment="1">
      <alignment horizontal="center" vertical="center" wrapText="1"/>
    </xf>
    <xf numFmtId="167" fontId="4" fillId="11" borderId="3" xfId="0" applyNumberFormat="1" applyFont="1" applyFill="1" applyBorder="1" applyAlignment="1">
      <alignment horizontal="center" vertical="center" wrapText="1"/>
    </xf>
    <xf numFmtId="167" fontId="4" fillId="11" borderId="6" xfId="0" applyNumberFormat="1" applyFont="1" applyFill="1" applyBorder="1" applyAlignment="1">
      <alignment horizontal="center" vertical="center" wrapText="1"/>
    </xf>
    <xf numFmtId="164" fontId="7" fillId="5" borderId="3" xfId="2" applyFont="1" applyFill="1" applyBorder="1" applyAlignment="1">
      <alignment horizontal="center" vertical="center" wrapText="1"/>
    </xf>
    <xf numFmtId="164" fontId="7" fillId="5" borderId="5" xfId="2" applyFont="1" applyFill="1" applyBorder="1" applyAlignment="1">
      <alignment horizontal="center" vertical="center" wrapText="1"/>
    </xf>
    <xf numFmtId="167" fontId="4" fillId="11" borderId="5" xfId="0" applyNumberFormat="1" applyFont="1" applyFill="1" applyBorder="1" applyAlignment="1">
      <alignment horizontal="center" vertical="center" wrapText="1"/>
    </xf>
    <xf numFmtId="164" fontId="7" fillId="5" borderId="6" xfId="2" applyFont="1" applyFill="1" applyBorder="1" applyAlignment="1">
      <alignment horizontal="center" vertical="center" wrapText="1"/>
    </xf>
    <xf numFmtId="167" fontId="8" fillId="5" borderId="5" xfId="0" applyNumberFormat="1" applyFont="1" applyFill="1" applyBorder="1" applyAlignment="1">
      <alignment horizontal="center" vertical="center" wrapText="1"/>
    </xf>
    <xf numFmtId="0" fontId="14" fillId="11" borderId="3"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1" borderId="6" xfId="0" applyFont="1" applyFill="1" applyBorder="1" applyAlignment="1">
      <alignment horizontal="center" vertical="center" wrapText="1"/>
    </xf>
    <xf numFmtId="0" fontId="14" fillId="11" borderId="4" xfId="0" applyFont="1" applyFill="1" applyBorder="1" applyAlignment="1">
      <alignment horizontal="center" vertical="center" wrapText="1"/>
    </xf>
    <xf numFmtId="168" fontId="8" fillId="5" borderId="4" xfId="2" applyNumberFormat="1" applyFont="1" applyFill="1" applyBorder="1" applyAlignment="1">
      <alignment horizontal="center" vertical="center" wrapText="1"/>
    </xf>
    <xf numFmtId="168" fontId="14" fillId="11" borderId="4" xfId="2" applyNumberFormat="1" applyFont="1" applyFill="1" applyBorder="1" applyAlignment="1">
      <alignment horizontal="center" vertical="center" wrapText="1"/>
    </xf>
    <xf numFmtId="0" fontId="14" fillId="10" borderId="4" xfId="0" applyFont="1" applyFill="1" applyBorder="1" applyAlignment="1">
      <alignment horizontal="center" vertical="center" wrapText="1"/>
    </xf>
    <xf numFmtId="168" fontId="7" fillId="5" borderId="4" xfId="2" applyNumberFormat="1" applyFont="1" applyFill="1" applyBorder="1" applyAlignment="1">
      <alignment horizontal="center" vertical="center" wrapText="1"/>
    </xf>
    <xf numFmtId="168" fontId="7" fillId="5" borderId="3" xfId="2" applyNumberFormat="1" applyFont="1" applyFill="1" applyBorder="1" applyAlignment="1">
      <alignment horizontal="center" vertical="center" wrapText="1"/>
    </xf>
    <xf numFmtId="168" fontId="7" fillId="5" borderId="5" xfId="2" applyNumberFormat="1" applyFont="1" applyFill="1" applyBorder="1" applyAlignment="1">
      <alignment horizontal="center" vertical="center" wrapText="1"/>
    </xf>
    <xf numFmtId="168" fontId="7" fillId="5" borderId="6" xfId="2" applyNumberFormat="1" applyFont="1" applyFill="1" applyBorder="1" applyAlignment="1">
      <alignment horizontal="center" vertical="center" wrapText="1"/>
    </xf>
    <xf numFmtId="172" fontId="4" fillId="11" borderId="3" xfId="0" applyNumberFormat="1" applyFont="1" applyFill="1" applyBorder="1" applyAlignment="1">
      <alignment horizontal="center" vertical="center" wrapText="1"/>
    </xf>
    <xf numFmtId="172" fontId="4" fillId="11" borderId="5" xfId="0" applyNumberFormat="1" applyFont="1" applyFill="1" applyBorder="1" applyAlignment="1">
      <alignment horizontal="center" vertical="center" wrapText="1"/>
    </xf>
    <xf numFmtId="172" fontId="4" fillId="11" borderId="6" xfId="0" applyNumberFormat="1" applyFont="1" applyFill="1" applyBorder="1" applyAlignment="1">
      <alignment horizontal="center" vertical="center" wrapText="1"/>
    </xf>
    <xf numFmtId="172" fontId="7" fillId="5" borderId="3" xfId="0" applyNumberFormat="1" applyFont="1" applyFill="1" applyBorder="1" applyAlignment="1">
      <alignment horizontal="center" vertical="center" wrapText="1"/>
    </xf>
    <xf numFmtId="172" fontId="7" fillId="5" borderId="5" xfId="0" applyNumberFormat="1" applyFont="1" applyFill="1" applyBorder="1" applyAlignment="1">
      <alignment horizontal="center" vertical="center" wrapText="1"/>
    </xf>
    <xf numFmtId="172" fontId="7" fillId="5" borderId="6" xfId="0" applyNumberFormat="1" applyFont="1" applyFill="1" applyBorder="1" applyAlignment="1">
      <alignment horizontal="center" vertical="center" wrapText="1"/>
    </xf>
    <xf numFmtId="172" fontId="8" fillId="5" borderId="3" xfId="0" applyNumberFormat="1" applyFont="1" applyFill="1" applyBorder="1" applyAlignment="1">
      <alignment horizontal="center" vertical="center" wrapText="1"/>
    </xf>
    <xf numFmtId="172" fontId="8" fillId="5" borderId="5" xfId="0" applyNumberFormat="1" applyFont="1" applyFill="1" applyBorder="1" applyAlignment="1">
      <alignment horizontal="center" vertical="center" wrapText="1"/>
    </xf>
    <xf numFmtId="172" fontId="8" fillId="5" borderId="6" xfId="0" applyNumberFormat="1" applyFont="1" applyFill="1" applyBorder="1" applyAlignment="1">
      <alignment horizontal="center" vertical="center" wrapText="1"/>
    </xf>
    <xf numFmtId="172" fontId="4" fillId="11" borderId="4" xfId="0" applyNumberFormat="1" applyFont="1" applyFill="1" applyBorder="1" applyAlignment="1">
      <alignment horizontal="center" vertical="center" wrapText="1"/>
    </xf>
    <xf numFmtId="0" fontId="4" fillId="19" borderId="3" xfId="0" applyFont="1" applyFill="1" applyBorder="1" applyAlignment="1">
      <alignment horizontal="center" vertical="center" wrapText="1"/>
    </xf>
    <xf numFmtId="0" fontId="4" fillId="19" borderId="5" xfId="0" applyFont="1" applyFill="1" applyBorder="1" applyAlignment="1">
      <alignment horizontal="center" vertical="center" wrapText="1"/>
    </xf>
    <xf numFmtId="0" fontId="4" fillId="19" borderId="6" xfId="0" applyFont="1" applyFill="1" applyBorder="1" applyAlignment="1">
      <alignment horizontal="center" vertical="center" wrapText="1"/>
    </xf>
    <xf numFmtId="168" fontId="8" fillId="5" borderId="3" xfId="2" applyNumberFormat="1" applyFont="1" applyFill="1" applyBorder="1" applyAlignment="1">
      <alignment horizontal="center" vertical="center" wrapText="1"/>
    </xf>
    <xf numFmtId="168" fontId="8" fillId="5" borderId="5" xfId="2" applyNumberFormat="1" applyFont="1" applyFill="1" applyBorder="1" applyAlignment="1">
      <alignment horizontal="center" vertical="center" wrapText="1"/>
    </xf>
    <xf numFmtId="168" fontId="8" fillId="5" borderId="6" xfId="2" applyNumberFormat="1" applyFont="1" applyFill="1" applyBorder="1" applyAlignment="1">
      <alignment horizontal="center" vertical="center" wrapText="1"/>
    </xf>
    <xf numFmtId="173" fontId="14" fillId="21" borderId="3" xfId="0" applyNumberFormat="1" applyFont="1" applyFill="1" applyBorder="1" applyAlignment="1">
      <alignment horizontal="center" vertical="center" wrapText="1"/>
    </xf>
    <xf numFmtId="173" fontId="14" fillId="21" borderId="5" xfId="0" applyNumberFormat="1" applyFont="1" applyFill="1" applyBorder="1" applyAlignment="1">
      <alignment horizontal="center" vertical="center" wrapText="1"/>
    </xf>
    <xf numFmtId="173" fontId="14" fillId="21" borderId="6" xfId="0" applyNumberFormat="1" applyFont="1" applyFill="1" applyBorder="1" applyAlignment="1">
      <alignment horizontal="center" vertical="center" wrapText="1"/>
    </xf>
    <xf numFmtId="172" fontId="8" fillId="20" borderId="3" xfId="0" applyNumberFormat="1" applyFont="1" applyFill="1" applyBorder="1" applyAlignment="1">
      <alignment horizontal="center" vertical="center" wrapText="1"/>
    </xf>
    <xf numFmtId="172" fontId="8" fillId="20" borderId="5" xfId="0" applyNumberFormat="1" applyFont="1" applyFill="1" applyBorder="1" applyAlignment="1">
      <alignment horizontal="center" vertical="center" wrapText="1"/>
    </xf>
    <xf numFmtId="172" fontId="8" fillId="20" borderId="6" xfId="0" applyNumberFormat="1" applyFont="1" applyFill="1" applyBorder="1" applyAlignment="1">
      <alignment horizontal="center" vertical="center" wrapText="1"/>
    </xf>
    <xf numFmtId="172" fontId="14" fillId="21" borderId="3" xfId="0" applyNumberFormat="1" applyFont="1" applyFill="1" applyBorder="1" applyAlignment="1">
      <alignment horizontal="center" vertical="center" wrapText="1"/>
    </xf>
    <xf numFmtId="172" fontId="14" fillId="21" borderId="5" xfId="0" applyNumberFormat="1" applyFont="1" applyFill="1" applyBorder="1" applyAlignment="1">
      <alignment horizontal="center" vertical="center" wrapText="1"/>
    </xf>
    <xf numFmtId="172" fontId="14" fillId="21" borderId="6" xfId="0" applyNumberFormat="1"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4" fillId="10" borderId="5" xfId="0" applyFont="1" applyFill="1" applyBorder="1" applyAlignment="1">
      <alignment horizontal="center" vertical="center"/>
    </xf>
    <xf numFmtId="167" fontId="4" fillId="10" borderId="5" xfId="5" applyNumberFormat="1" applyFont="1" applyFill="1" applyBorder="1" applyAlignment="1">
      <alignment horizontal="center" vertical="center" wrapText="1"/>
    </xf>
    <xf numFmtId="0" fontId="0" fillId="0" borderId="0" xfId="0" applyAlignment="1">
      <alignment wrapText="1"/>
    </xf>
    <xf numFmtId="0" fontId="0" fillId="0" borderId="0" xfId="0" applyAlignment="1">
      <alignment horizontal="center"/>
    </xf>
    <xf numFmtId="0" fontId="0" fillId="12" borderId="0" xfId="0" applyFill="1" applyAlignment="1">
      <alignment horizontal="center"/>
    </xf>
    <xf numFmtId="0" fontId="0" fillId="12" borderId="0" xfId="0" applyFill="1"/>
    <xf numFmtId="0" fontId="0" fillId="12" borderId="0" xfId="0" applyFill="1" applyAlignment="1">
      <alignment wrapText="1"/>
    </xf>
    <xf numFmtId="0" fontId="0" fillId="12" borderId="0" xfId="0" applyFill="1" applyAlignment="1">
      <alignment horizontal="center" vertical="center"/>
    </xf>
    <xf numFmtId="0" fontId="0" fillId="12" borderId="0" xfId="0" applyFill="1" applyAlignment="1">
      <alignment horizontal="center" vertical="center" wrapText="1"/>
    </xf>
    <xf numFmtId="0" fontId="0" fillId="16" borderId="0" xfId="0" applyFill="1"/>
    <xf numFmtId="0" fontId="0" fillId="16" borderId="0" xfId="0" applyFill="1" applyAlignment="1">
      <alignment wrapText="1"/>
    </xf>
    <xf numFmtId="0" fontId="0" fillId="44" borderId="0" xfId="0" applyFill="1"/>
    <xf numFmtId="0" fontId="0" fillId="44" borderId="0" xfId="0" applyFill="1" applyAlignment="1">
      <alignment wrapText="1"/>
    </xf>
    <xf numFmtId="0" fontId="0" fillId="45" borderId="0" xfId="0" applyFill="1"/>
    <xf numFmtId="0" fontId="0" fillId="45" borderId="0" xfId="0" applyFill="1" applyAlignment="1">
      <alignment wrapText="1"/>
    </xf>
    <xf numFmtId="0" fontId="0" fillId="46" borderId="0" xfId="0" applyFill="1" applyAlignment="1">
      <alignment wrapText="1"/>
    </xf>
  </cellXfs>
  <cellStyles count="8">
    <cellStyle name="Celda de comprobación" xfId="4" builtinId="23"/>
    <cellStyle name="Hipervínculo" xfId="7" builtinId="8"/>
    <cellStyle name="Hyperlink" xfId="6" xr:uid="{9076BDEC-6EC6-47D2-8E5C-3F1369A22737}"/>
    <cellStyle name="Millares" xfId="1" builtinId="3"/>
    <cellStyle name="Moneda" xfId="2" builtinId="4"/>
    <cellStyle name="Moneda [0] 2" xfId="5" xr:uid="{01B47FA9-F04A-40FB-A7A8-2B2DF9B806E8}"/>
    <cellStyle name="Normal" xfId="0" builtinId="0"/>
    <cellStyle name="Porcentaje" xfId="3" builtinId="5"/>
  </cellStyles>
  <dxfs count="0"/>
  <tableStyles count="0" defaultTableStyle="TableStyleMedium2" defaultPivotStyle="PivotStyleLight16"/>
  <colors>
    <mruColors>
      <color rgb="FFF9DEFE"/>
      <color rgb="FFF5B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microsoft.com/office/2017/10/relationships/person" Target="persons/perso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49</xdr:col>
      <xdr:colOff>19539</xdr:colOff>
      <xdr:row>6</xdr:row>
      <xdr:rowOff>440984</xdr:rowOff>
    </xdr:to>
    <xdr:sp macro="" textlink="">
      <xdr:nvSpPr>
        <xdr:cNvPr id="2" name="Rectángulo redondeado 1">
          <a:extLst>
            <a:ext uri="{FF2B5EF4-FFF2-40B4-BE49-F238E27FC236}">
              <a16:creationId xmlns:a16="http://schemas.microsoft.com/office/drawing/2014/main" id="{BC2E6D7B-DE04-48E8-8FD5-11095623DF0E}"/>
            </a:ext>
          </a:extLst>
        </xdr:cNvPr>
        <xdr:cNvSpPr/>
      </xdr:nvSpPr>
      <xdr:spPr>
        <a:xfrm>
          <a:off x="0" y="0"/>
          <a:ext cx="114205239" cy="1248704"/>
        </a:xfrm>
        <a:prstGeom prst="roundRect">
          <a:avLst/>
        </a:prstGeom>
        <a:solidFill>
          <a:sysClr val="window" lastClr="FFFFFF"/>
        </a:solidFill>
        <a:ln w="2222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0</xdr:colOff>
      <xdr:row>0</xdr:row>
      <xdr:rowOff>0</xdr:rowOff>
    </xdr:from>
    <xdr:to>
      <xdr:col>0</xdr:col>
      <xdr:colOff>1266020</xdr:colOff>
      <xdr:row>6</xdr:row>
      <xdr:rowOff>379712</xdr:rowOff>
    </xdr:to>
    <xdr:pic>
      <xdr:nvPicPr>
        <xdr:cNvPr id="3" name="Imagen 2" descr="Logotipo, nombre de la empresa&#10;&#10;Descripción generada automáticamente">
          <a:extLst>
            <a:ext uri="{FF2B5EF4-FFF2-40B4-BE49-F238E27FC236}">
              <a16:creationId xmlns:a16="http://schemas.microsoft.com/office/drawing/2014/main" id="{8DF9C8BB-F368-4317-B762-FEE88E68A8D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1266020" cy="1187432"/>
        </a:xfrm>
        <a:prstGeom prst="rect">
          <a:avLst/>
        </a:prstGeom>
      </xdr:spPr>
    </xdr:pic>
    <xdr:clientData/>
  </xdr:twoCellAnchor>
  <xdr:twoCellAnchor>
    <xdr:from>
      <xdr:col>48</xdr:col>
      <xdr:colOff>1344245</xdr:colOff>
      <xdr:row>0</xdr:row>
      <xdr:rowOff>0</xdr:rowOff>
    </xdr:from>
    <xdr:to>
      <xdr:col>49</xdr:col>
      <xdr:colOff>11650</xdr:colOff>
      <xdr:row>6</xdr:row>
      <xdr:rowOff>379712</xdr:rowOff>
    </xdr:to>
    <xdr:pic>
      <xdr:nvPicPr>
        <xdr:cNvPr id="4" name="Imagen 3" descr="Logotipo, nombre de la empresa&#10;&#10;Descripción generada automáticamente">
          <a:extLst>
            <a:ext uri="{FF2B5EF4-FFF2-40B4-BE49-F238E27FC236}">
              <a16:creationId xmlns:a16="http://schemas.microsoft.com/office/drawing/2014/main" id="{645301AB-8FE1-43BD-B174-EFCD863F5FE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12923905" y="0"/>
          <a:ext cx="1273445" cy="1187432"/>
        </a:xfrm>
        <a:prstGeom prst="rect">
          <a:avLst/>
        </a:prstGeom>
      </xdr:spPr>
    </xdr:pic>
    <xdr:clientData/>
  </xdr:twoCellAnchor>
  <xdr:twoCellAnchor>
    <xdr:from>
      <xdr:col>14</xdr:col>
      <xdr:colOff>2017058</xdr:colOff>
      <xdr:row>0</xdr:row>
      <xdr:rowOff>185934</xdr:rowOff>
    </xdr:from>
    <xdr:to>
      <xdr:col>25</xdr:col>
      <xdr:colOff>415655</xdr:colOff>
      <xdr:row>6</xdr:row>
      <xdr:rowOff>256490</xdr:rowOff>
    </xdr:to>
    <xdr:sp macro="" textlink="">
      <xdr:nvSpPr>
        <xdr:cNvPr id="5" name="CuadroTexto 4">
          <a:extLst>
            <a:ext uri="{FF2B5EF4-FFF2-40B4-BE49-F238E27FC236}">
              <a16:creationId xmlns:a16="http://schemas.microsoft.com/office/drawing/2014/main" id="{2F0F173E-27A7-4353-AB2D-F71EC39CCE8C}"/>
            </a:ext>
          </a:extLst>
        </xdr:cNvPr>
        <xdr:cNvSpPr txBox="1"/>
      </xdr:nvSpPr>
      <xdr:spPr>
        <a:xfrm>
          <a:off x="38501618" y="185934"/>
          <a:ext cx="22774977" cy="878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3200" b="1"/>
            <a:t>PLAN  ESTRATÉGICO SECTORIAL_PES</a:t>
          </a:r>
          <a:r>
            <a:rPr lang="es-CO" sz="3200" b="1" baseline="0"/>
            <a:t>  3T</a:t>
          </a:r>
          <a:endParaRPr lang="es-CO" sz="32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2540</xdr:colOff>
      <xdr:row>0</xdr:row>
      <xdr:rowOff>180974</xdr:rowOff>
    </xdr:to>
    <xdr:pic>
      <xdr:nvPicPr>
        <xdr:cNvPr id="2" name="Imagen 1" descr="Logotipo, nombre de la empresa&#10;&#10;Descripción generada automáticamente">
          <a:extLst>
            <a:ext uri="{FF2B5EF4-FFF2-40B4-BE49-F238E27FC236}">
              <a16:creationId xmlns:a16="http://schemas.microsoft.com/office/drawing/2014/main" id="{3EE8E018-B210-428C-A07E-309DF91D3F83}"/>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2540" cy="180974"/>
        </a:xfrm>
        <a:prstGeom prst="rect">
          <a:avLst/>
        </a:prstGeom>
      </xdr:spPr>
    </xdr:pic>
    <xdr:clientData/>
  </xdr:twoCellAnchor>
  <xdr:twoCellAnchor editAs="oneCell">
    <xdr:from>
      <xdr:col>0</xdr:col>
      <xdr:colOff>0</xdr:colOff>
      <xdr:row>1</xdr:row>
      <xdr:rowOff>0</xdr:rowOff>
    </xdr:from>
    <xdr:to>
      <xdr:col>0</xdr:col>
      <xdr:colOff>2540</xdr:colOff>
      <xdr:row>1</xdr:row>
      <xdr:rowOff>523874</xdr:rowOff>
    </xdr:to>
    <xdr:pic>
      <xdr:nvPicPr>
        <xdr:cNvPr id="3" name="Imagen 2" descr="Logotipo, nombre de la empresa&#10;&#10;Descripción generada automáticamente">
          <a:extLst>
            <a:ext uri="{FF2B5EF4-FFF2-40B4-BE49-F238E27FC236}">
              <a16:creationId xmlns:a16="http://schemas.microsoft.com/office/drawing/2014/main" id="{134EB38F-BC5C-402D-A041-AE43E1169631}"/>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807720"/>
          <a:ext cx="2540" cy="523874"/>
        </a:xfrm>
        <a:prstGeom prst="rect">
          <a:avLst/>
        </a:prstGeom>
      </xdr:spPr>
    </xdr:pic>
    <xdr:clientData/>
  </xdr:twoCellAnchor>
  <xdr:twoCellAnchor editAs="oneCell">
    <xdr:from>
      <xdr:col>0</xdr:col>
      <xdr:colOff>12192000</xdr:colOff>
      <xdr:row>0</xdr:row>
      <xdr:rowOff>0</xdr:rowOff>
    </xdr:from>
    <xdr:to>
      <xdr:col>0</xdr:col>
      <xdr:colOff>13063220</xdr:colOff>
      <xdr:row>0</xdr:row>
      <xdr:rowOff>746760</xdr:rowOff>
    </xdr:to>
    <xdr:pic>
      <xdr:nvPicPr>
        <xdr:cNvPr id="4" name="Imagen 3" descr="Logotipo, nombre de la empresa&#10;&#10;Descripción generada automáticamente">
          <a:extLst>
            <a:ext uri="{FF2B5EF4-FFF2-40B4-BE49-F238E27FC236}">
              <a16:creationId xmlns:a16="http://schemas.microsoft.com/office/drawing/2014/main" id="{C06B9EE1-9F5D-4FA4-B0E8-8E6AE74829E2}"/>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192000" y="0"/>
          <a:ext cx="871220" cy="746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12832080</xdr:colOff>
      <xdr:row>0</xdr:row>
      <xdr:rowOff>0</xdr:rowOff>
    </xdr:from>
    <xdr:to>
      <xdr:col>0</xdr:col>
      <xdr:colOff>13703300</xdr:colOff>
      <xdr:row>2</xdr:row>
      <xdr:rowOff>381000</xdr:rowOff>
    </xdr:to>
    <xdr:pic>
      <xdr:nvPicPr>
        <xdr:cNvPr id="2" name="Imagen 1" descr="Logotipo, nombre de la empresa&#10;&#10;Descripción generada automáticamente">
          <a:extLst>
            <a:ext uri="{FF2B5EF4-FFF2-40B4-BE49-F238E27FC236}">
              <a16:creationId xmlns:a16="http://schemas.microsoft.com/office/drawing/2014/main" id="{A2779CCD-A2A7-460C-B979-1AA2AF836D5E}"/>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832080" y="0"/>
          <a:ext cx="871220" cy="7467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mongait\AppData\Local\Microsoft\Windows\Temporary%20Internet%20Files\Content.Outlook\PWTGWUBG\FMF2016_Formatocapacidades_AR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 Id="rId1"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mada"/>
      <sheetName val="enunciados"/>
    </sheetNames>
    <sheetDataSet>
      <sheetData sheetId="0"/>
      <sheetData sheetId="1">
        <row r="4">
          <cell r="A4" t="str">
            <v>Fuegos</v>
          </cell>
        </row>
        <row r="5">
          <cell r="A5" t="str">
            <v>Inteligencia</v>
          </cell>
        </row>
        <row r="6">
          <cell r="A6" t="str">
            <v>Mando_y_Control</v>
          </cell>
        </row>
        <row r="7">
          <cell r="A7" t="str">
            <v>Movimiento_y_Maniobra</v>
          </cell>
        </row>
        <row r="8">
          <cell r="A8" t="str">
            <v>Protección</v>
          </cell>
        </row>
        <row r="9">
          <cell r="A9" t="str">
            <v>Sostenimiento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U_aFUvTnrE2_n7Pz0PKG8MDJH9Wu5I9FoSjm4sD3fxKI696FCQojQL0gyWCtLiET" itemId="015B3YFUQPEB6AWYVP2VFIUEYHZAGL72WL">
      <xxl21:absoluteUrl r:id="rId2"/>
    </xxl21:alternateUrls>
    <sheetNames>
      <sheetName val="RELACION INDICADORES PNDD"/>
      <sheetName val="Información Indicadores PND"/>
      <sheetName val="Relación con iniciativas 2023"/>
      <sheetName val="codigos dep"/>
      <sheetName val="siif agregado a corte junio 23"/>
      <sheetName val="siif desagregado 23062023"/>
      <sheetName val="compromisos 23062023"/>
      <sheetName val="obligaciones23062023"/>
      <sheetName val="RP 2023-03-31"/>
      <sheetName val="1. Iniciativas-PA (2)"/>
      <sheetName val="EJEC JUNIO 30"/>
      <sheetName val="RP_30092023"/>
      <sheetName val="CONV"/>
      <sheetName val="HISTORIAL DE MODIF"/>
      <sheetName val="solicitud actuallizacion 4T"/>
      <sheetName val="EJEC SEPT 30"/>
      <sheetName val="SEMAFORO AVANCE PES VIG"/>
      <sheetName val="solicitud actuallizacion 4T (2)"/>
      <sheetName val="PEI PES CONSOLID DIC 2023"/>
      <sheetName val="Hoja1"/>
      <sheetName val="Hoja3"/>
      <sheetName val="Hoja4"/>
      <sheetName val="COMO DEBERIAMOS IR 3T"/>
      <sheetName val="GRAFICAS 2023"/>
      <sheetName val="Transformaciones PND"/>
      <sheetName val="PEI  1T"/>
      <sheetName val="PES 1T"/>
      <sheetName val="PEI 2T"/>
      <sheetName val="PES 2T"/>
      <sheetName val="PEI 3T"/>
      <sheetName val="PES 3T"/>
      <sheetName val="CIFRAS PES 2021"/>
      <sheetName val="Hoja2"/>
      <sheetName val="Datos transformados"/>
    </sheetNames>
    <sheetDataSet>
      <sheetData sheetId="0"/>
      <sheetData sheetId="1"/>
      <sheetData sheetId="2"/>
      <sheetData sheetId="3"/>
      <sheetData sheetId="4"/>
      <sheetData sheetId="5"/>
      <sheetData sheetId="6"/>
      <sheetData sheetId="7"/>
      <sheetData sheetId="8"/>
      <sheetData sheetId="9">
        <row r="16">
          <cell r="M16">
            <v>6050000000</v>
          </cell>
          <cell r="N16">
            <v>0</v>
          </cell>
        </row>
        <row r="21">
          <cell r="M21">
            <v>11416661327</v>
          </cell>
        </row>
        <row r="23">
          <cell r="M23">
            <v>378000000</v>
          </cell>
        </row>
      </sheetData>
      <sheetData sheetId="10"/>
      <sheetData sheetId="11"/>
      <sheetData sheetId="12"/>
      <sheetData sheetId="13"/>
      <sheetData sheetId="14"/>
      <sheetData sheetId="15">
        <row r="18">
          <cell r="C18">
            <v>11416661327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persons/person.xml><?xml version="1.0" encoding="utf-8"?>
<personList xmlns="http://schemas.microsoft.com/office/spreadsheetml/2018/threadedcomments" xmlns:x="http://schemas.openxmlformats.org/spreadsheetml/2006/main">
  <person displayName="carolina monroy" id="{1533BA39-8E41-452A-AC30-EFC88ED4FAD5}" userId="958bd3b3218e229f" providerId="Windows Live"/>
  <person displayName="Ruth Carolina Monroy Cely" id="{E28C9283-25F6-4CD7-9654-82763DEDD6C1}" userId="S::rmonroy@mintic.gov.co::a6338a95-63f7-42fa-b168-1c141b5745cb" providerId="AD"/>
  <person displayName="Ana Cristina Bonilla Leyton" id="{BAFE21DB-322F-422B-9DF1-8B97FEBBB3C5}" userId="S::acbonilla@mintic.gov.co::24e0685a-c2f7-4b56-a7bb-b08c55b37560"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8" dT="2024-03-12T13:56:54.24" personId="{E28C9283-25F6-4CD7-9654-82763DEDD6C1}" id="{A4633036-A0E0-49F2-BBA4-A0E389F74648}">
    <text xml:space="preserve">registrar la misma informacion que se tiene en la HV del indicador 2024_incluir que deba ser tenida en cuenta acerca del indicador Incluyendo comentarios que se consideren pertinentes para la conceptualización y comprensión del indicador, responder a la pregunta de ¿Por qué es importante medirlo?
</text>
  </threadedComment>
  <threadedComment ref="X8" dT="2024-03-12T13:57:43.10" personId="{E28C9283-25F6-4CD7-9654-82763DEDD6C1}" id="{DC0094DD-F617-4BEF-B89C-2633049796D4}">
    <text>Registrar la misma informacion de la HV del indicador 2024_Describir la expresión algebraica con la cual se calcula el resultado del indicador.</text>
  </threadedComment>
  <threadedComment ref="AE8" dT="2024-03-12T16:41:56.53" personId="{E28C9283-25F6-4CD7-9654-82763DEDD6C1}" id="{10450482-6CA0-4F92-8D3A-0FDEB447A8EB}">
    <text>REGISTRAR EL AVANCE DEL INDICADOR BIEN SEA DE MANERA PORCENTUAL O NUMERICA DEPENDIENDO DEL TIPO DE INDICADOR PARA LO CORRESPONDIENTE AL TRIMESTRE</text>
  </threadedComment>
  <threadedComment ref="AF8" dT="2023-12-16T17:22:14.91" personId="{1533BA39-8E41-452A-AC30-EFC88ED4FAD5}" id="{157D641A-DD70-4CA6-B39D-F433AF974FE3}">
    <text>informativa</text>
  </threadedComment>
  <threadedComment ref="AG8" dT="2024-03-12T16:42:07.51" personId="{E28C9283-25F6-4CD7-9654-82763DEDD6C1}" id="{150179AE-2969-429F-B894-A8721A71D482}">
    <text>REGISTRAR EL AVANCE DEL INDICADOR BIEN SEA DE MANERA PORCENTUAL O NUMERICA DEPENDIENDO DEL TIPO DE INDICADOR PARA LO CORRESPONDIENTE AL TRIMESTRE</text>
  </threadedComment>
  <threadedComment ref="AH8" dT="2024-03-12T16:42:15.09" personId="{E28C9283-25F6-4CD7-9654-82763DEDD6C1}" id="{DFF07894-3D8A-4480-8BE3-D98BF5F00762}">
    <text>REGISTRAR EL AVANCE DEL INDICADOR BIEN SEA DE MANERA PORCENTUAL O NUMERICA DEPENDIENDO DEL TIPO DE INDICADOR PARA LO CORRESPONDIENTE AL TRIMESTRE</text>
  </threadedComment>
  <threadedComment ref="AI8" dT="2024-03-12T16:42:30.84" personId="{E28C9283-25F6-4CD7-9654-82763DEDD6C1}" id="{2D8F601D-B9E3-45ED-A654-2F9241C2880C}">
    <text>ESTA COLUMNA ESTA FORMULADA NO TOCARLA</text>
  </threadedComment>
  <threadedComment ref="AO8" dT="2023-12-16T17:05:13.38" personId="{E28C9283-25F6-4CD7-9654-82763DEDD6C1}" id="{BF45716C-6A0F-4F70-9929-97FC11B40B36}">
    <text>REGISTRAR LA DESCRIPCION CUALITATIVA DE LAS ACCIONES Y ACTIVIDADES REALIZADAS DURANTE EL TRIMESTRE</text>
  </threadedComment>
  <threadedComment ref="AP8" dT="2023-12-16T17:04:44.38" personId="{E28C9283-25F6-4CD7-9654-82763DEDD6C1}" id="{C1516908-E39D-4D5A-BD0A-A623DE5A5FE9}">
    <text>EXPLICAR Y JUSTIFICAR EL RETRASO, ASIMSMO INDICAR SI LA META LOGRARA CUMPLIRSE EN 2023 Y DE NO SER ASI QUE ACCIONES SE TOMARAN</text>
  </threadedComment>
  <threadedComment ref="AQ8" dT="2023-12-16T17:05:13.38" personId="{E28C9283-25F6-4CD7-9654-82763DEDD6C1}" id="{CDD27BFA-89C3-4DD1-893F-53F5CD4A6A99}">
    <text>REGISTRAR LA DESCRIPCION CUALITATIVA DE LAS ACCIONES Y ACTIVIDADES REALIZADAS DURANTE EL TRIMESTRE</text>
  </threadedComment>
  <threadedComment ref="AR8" dT="2023-12-16T17:04:44.38" personId="{E28C9283-25F6-4CD7-9654-82763DEDD6C1}" id="{85A38CE0-F394-4068-9BB0-481884A0D85C}">
    <text>EXPLICAR Y JUSTIFICAR EL RETRASO, ASIMSMO INDICAR SI LA META LOGRARA CUMPLIRSE EN 2023 Y DE NO SER ASI QUE ACCIONES SE TOMARAN</text>
  </threadedComment>
  <threadedComment ref="AS8" dT="2023-12-16T17:05:13.38" personId="{E28C9283-25F6-4CD7-9654-82763DEDD6C1}" id="{E4EA556B-3D6C-406E-A6FD-5ED409529C11}">
    <text>REGISTRAR LA DESCRIPCION CUALITATIVA DE LAS ACCIONES Y ACTIVIDADES REALIZADAS DURANTE EL TRIMESTRE Y EL TOTAL DEL AVANCE ACUMULADO 2024</text>
  </threadedComment>
  <threadedComment ref="AT8" dT="2024-12-27T16:28:37.71" personId="{E28C9283-25F6-4CD7-9654-82763DEDD6C1}" id="{B64D5993-E91A-447E-8903-177AD8DE581E}">
    <text>DE NO CUMPLIRSE LA META EN 2024 Y REQUERIR PROGRAMACION 2025 CON REZAGO JUSTIFICAR LA RAZON</text>
  </threadedComment>
  <threadedComment ref="AE15" dT="2025-07-09T22:06:42.28" personId="{BAFE21DB-322F-422B-9DF1-8B97FEBBB3C5}" id="{77C385F5-C640-486C-8D26-80819368FC53}">
    <text>Indicador 230102701 - Conexiones a Internet Fijo</text>
  </threadedComment>
  <threadedComment ref="AG15" dT="2025-10-15T14:39:43.56" personId="{BAFE21DB-322F-422B-9DF1-8B97FEBBB3C5}" id="{44A1B281-3CEF-4665-BE79-3E49F9984CE8}">
    <text>230102700 - Conexiones a Internet Fijo y/o móvil. Al corte de septiembre 180.158</text>
  </threadedComment>
  <threadedComment ref="AI15" dT="2024-07-18T20:50:28.99" personId="{E28C9283-25F6-4CD7-9654-82763DEDD6C1}" id="{40D75035-8954-4D5A-AA4E-445D7AA48C6C}">
    <text>REVISANDO CONTRA PIIP EL AVANCE A CORTE JUNIO ESTA EN 54726 REVISAR Y/O JUSTIFICAR EL POR QUE DE LAS DIFERENCIAS EN LOS DOS REPORTES</text>
  </threadedComment>
  <threadedComment ref="AD19" dT="2025-04-19T21:59:52.88" personId="{E28C9283-25F6-4CD7-9654-82763DEDD6C1}" id="{708715B6-C14B-4E8B-9175-6AA5BA789DAC}">
    <text>TIENE UN REZAGO DE 2024, SE DEBE REPORTAR</text>
  </threadedComment>
  <threadedComment ref="AM19" dT="2024-04-18T16:40:41.94" personId="{E28C9283-25F6-4CD7-9654-82763DEDD6C1}" id="{EFBAE790-F10D-4078-ABCC-DF27C383F9DE}">
    <text>Se sugiere reportar el estado del convenio, si esta en estructuracion, etc...</text>
  </threadedComment>
  <threadedComment ref="AN19" dT="2024-04-18T16:40:41.94" personId="{E28C9283-25F6-4CD7-9654-82763DEDD6C1}" id="{21909441-93E9-4924-9E0F-994CCFB66AA0}">
    <text>Se sugiere reportar el estado del convenio, si esta en estructuracion, etc...</text>
  </threadedComment>
  <threadedComment ref="L45" dT="2024-01-23T19:46:16.12" personId="{1533BA39-8E41-452A-AC30-EFC88ED4FAD5}" id="{F215AB03-0917-4696-8431-070C714B963F}">
    <text>Se solicito al area soporte de la modificacion pptal y la inclusion de los dos propyectos de inversion</text>
  </threadedComment>
  <threadedComment ref="M45" dT="2024-01-23T19:46:16.12" personId="{1533BA39-8E41-452A-AC30-EFC88ED4FAD5}" id="{06768119-A78E-4302-BE7B-51A7F978CEEC}">
    <text>Se solicito al area soporte de la modificacion pptal y la inclusion de los dos propyectos de inversion</text>
  </threadedComment>
  <threadedComment ref="D49" dT="2023-07-14T14:28:55.22" personId="{E28C9283-25F6-4CD7-9654-82763DEDD6C1}" id="{0283ABA5-15BE-4B4A-A941-84878E1C4D35}">
    <text xml:space="preserve">Reiterear como va a ser la articulacion </text>
  </threadedComment>
  <threadedComment ref="R49" dT="2024-01-23T19:57:26.77" personId="{1533BA39-8E41-452A-AC30-EFC88ED4FAD5}" id="{956FDB31-6165-4E4E-8471-1BC48059CA97}">
    <text>Se modifica el nombre del producto con el fin de completitud en el mismo</text>
  </threadedComment>
  <threadedComment ref="Z49" dT="2024-01-23T19:55:31.61" personId="{1533BA39-8E41-452A-AC30-EFC88ED4FAD5}" id="{7D446306-3D4C-4859-9E2D-23F1FE274AD8}">
    <text>Rezago en ejecucion meta 2024</text>
  </threadedComment>
  <threadedComment ref="B51" dT="2023-07-10T20:52:05.31" personId="{E28C9283-25F6-4CD7-9654-82763DEDD6C1}" id="{3A1DCA45-6102-4653-8CEA-C57FB2DFE8B3}">
    <text>AGENDAR REUNION CON ELLOS YA QUE ESTAN ASOCIANDO MAL EL CATALIZADOR EN EL ARCHIVO Q ELLOS ENVIAN "Desarrollar la sociedad del conocimiento y la tecnología" Y ES EL DE FORTALECIMIENTO</text>
  </threadedComment>
  <threadedComment ref="L51" dT="2024-01-23T19:50:46.27" personId="{1533BA39-8E41-452A-AC30-EFC88ED4FAD5}" id="{5BAAA104-CE5C-4718-9890-B78E4BBAB794}">
    <text>Se solicito al area validar mediante oficio</text>
  </threadedComment>
  <threadedComment ref="M51" dT="2024-01-23T19:50:46.27" personId="{1533BA39-8E41-452A-AC30-EFC88ED4FAD5}" id="{469196E3-36FE-4C9E-B7AD-2AA20FE08746}">
    <text>Se solicito al area validar mediante oficio</text>
  </threadedComment>
  <threadedComment ref="L57" dT="2024-01-23T20:01:05.59" personId="{1533BA39-8E41-452A-AC30-EFC88ED4FAD5}" id="{4389A236-572A-4B33-87E7-CDE0EB9098E5}">
    <text>Pendiente memorando con solicitudes 2024</text>
  </threadedComment>
  <threadedComment ref="M57" dT="2024-01-23T20:01:05.59" personId="{1533BA39-8E41-452A-AC30-EFC88ED4FAD5}" id="{8A907131-30F8-47C5-AF2B-BF386216E29E}">
    <text>Pendiente memorando con solicitudes 2024</text>
  </threadedComment>
  <threadedComment ref="AC59" dT="2025-03-06T13:42:57.02" personId="{E28C9283-25F6-4CD7-9654-82763DEDD6C1}" id="{D5CB32A1-2953-4019-9BF3-B9BD6B282850}">
    <text>Se ajusta con solicitud de memo 252035399 el dia 06/03/2025</text>
  </threadedComment>
  <threadedComment ref="AC60" dT="2025-03-06T13:44:49.42" personId="{E28C9283-25F6-4CD7-9654-82763DEDD6C1}" id="{9AAA5C94-6D4C-4F5A-9BF5-03C3D2432A98}">
    <text>Se ajusta con solicitud de memo 252035399 el dia 06/03/2025</text>
  </threadedComment>
  <threadedComment ref="AC62" dT="2025-03-06T13:46:36.12" personId="{E28C9283-25F6-4CD7-9654-82763DEDD6C1}" id="{F12AE568-F216-4B19-A72F-3363819EDF18}">
    <text>Se ajusta con solicitud de memo 252035399 el dia 06/03/2025</text>
  </threadedComment>
  <threadedComment ref="M73" dT="2024-01-23T19:54:48.68" personId="{1533BA39-8E41-452A-AC30-EFC88ED4FAD5}" id="{FC675D4A-5779-45D3-9FD0-08E952D8A25C}">
    <text xml:space="preserve">Area debe enviar validacion ene memorando de las modificaciones
</text>
  </threadedComment>
  <threadedComment ref="N73" dT="2024-01-23T19:54:48.68" personId="{1533BA39-8E41-452A-AC30-EFC88ED4FAD5}" id="{78801A0A-ECBD-4ADC-9B8D-355E39D13CAE}">
    <text xml:space="preserve">Area debe enviar validacion ene memorando de las modificaciones
</text>
  </threadedComment>
  <threadedComment ref="Z82" dT="2024-01-23T14:24:02.33" personId="{1533BA39-8E41-452A-AC30-EFC88ED4FAD5}" id="{6C19E9C2-ACA6-47A4-8C2E-D0F2409959E2}">
    <text xml:space="preserve">NO SE CUMPLIO EN 2023, NO SE PROGRAMA PARA 2024 PRO EN 2024 SE REPORTA COMO Rezago de 2023
</text>
  </threadedComment>
  <threadedComment ref="AA82" dT="2024-03-12T17:06:08.28" personId="{E28C9283-25F6-4CD7-9654-82763DEDD6C1}" id="{9AAABF66-3171-433A-81B2-DDD06E7BB631}">
    <text>PROGRAMADAS CERO, PERO REZAGO 2023 SON 4</text>
  </threadedComment>
  <threadedComment ref="AA86" dT="2024-03-12T17:13:05.06" personId="{E28C9283-25F6-4CD7-9654-82763DEDD6C1}" id="{FFB5828E-316B-415A-B95B-E6ABE840576F}">
    <text>SIN PROGRAMACION PARA 2024</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979F1-94B7-4D4D-95FB-EA72895D1057}">
  <sheetPr>
    <tabColor theme="8" tint="0.59999389629810485"/>
  </sheetPr>
  <dimension ref="A1:BB93"/>
  <sheetViews>
    <sheetView tabSelected="1" topLeftCell="AO1" zoomScale="49" zoomScaleNormal="49" zoomScaleSheetLayoutView="17" workbookViewId="0">
      <pane ySplit="8" topLeftCell="A9" activePane="bottomLeft" state="frozen"/>
      <selection activeCell="V73" sqref="V73"/>
      <selection pane="bottomLeft" activeCell="AR9" sqref="AR9"/>
    </sheetView>
  </sheetViews>
  <sheetFormatPr baseColWidth="10" defaultColWidth="38" defaultRowHeight="20.399999999999999" outlineLevelCol="1" x14ac:dyDescent="0.3"/>
  <cols>
    <col min="1" max="5" width="38" style="1"/>
    <col min="6" max="15" width="38" style="1" customWidth="1"/>
    <col min="16" max="16" width="38" style="1" hidden="1" customWidth="1"/>
    <col min="17" max="18" width="38" style="1" customWidth="1"/>
    <col min="19" max="19" width="51.44140625" style="1" customWidth="1"/>
    <col min="20" max="21" width="38" style="1" customWidth="1"/>
    <col min="22" max="22" width="38" style="1" hidden="1" customWidth="1"/>
    <col min="23" max="31" width="38" style="1" customWidth="1"/>
    <col min="32" max="32" width="38" style="1" hidden="1" customWidth="1"/>
    <col min="33" max="33" width="38" style="1" customWidth="1"/>
    <col min="34" max="34" width="38" style="1" hidden="1" customWidth="1"/>
    <col min="35" max="35" width="38" style="1" customWidth="1"/>
    <col min="36" max="37" width="38" style="1" hidden="1" customWidth="1"/>
    <col min="38" max="38" width="38" style="1" hidden="1" customWidth="1" outlineLevel="1"/>
    <col min="39" max="39" width="83.88671875" style="1" customWidth="1" outlineLevel="1"/>
    <col min="40" max="42" width="55" style="1" customWidth="1" outlineLevel="1"/>
    <col min="43" max="44" width="55.33203125" style="1" customWidth="1" outlineLevel="1"/>
    <col min="45" max="46" width="55" style="1" hidden="1" customWidth="1" outlineLevel="1"/>
    <col min="47" max="47" width="38" style="1" customWidth="1" outlineLevel="1"/>
    <col min="48" max="48" width="38" style="1" customWidth="1"/>
    <col min="49" max="49" width="38" style="1" customWidth="1" outlineLevel="1"/>
    <col min="50" max="50" width="38" style="1" hidden="1" customWidth="1" outlineLevel="1"/>
    <col min="51" max="51" width="0" style="4" hidden="1" customWidth="1"/>
    <col min="52" max="54" width="38" style="1" hidden="1" customWidth="1"/>
    <col min="55" max="16384" width="38" style="1"/>
  </cols>
  <sheetData>
    <row r="1" spans="1:54" ht="22.2" customHeight="1" x14ac:dyDescent="0.3">
      <c r="N1" s="2"/>
      <c r="O1" s="2"/>
      <c r="AL1" s="3"/>
      <c r="AM1" s="3"/>
      <c r="AN1" s="3"/>
      <c r="AO1" s="3"/>
      <c r="AP1" s="3"/>
      <c r="AQ1" s="3"/>
      <c r="AR1" s="3"/>
      <c r="AS1" s="3"/>
      <c r="AT1" s="3"/>
      <c r="AU1" s="3"/>
      <c r="AV1" s="3"/>
      <c r="AW1" s="3"/>
      <c r="AX1" s="4"/>
    </row>
    <row r="2" spans="1:54" ht="4.95" customHeight="1" x14ac:dyDescent="0.3">
      <c r="AL2" s="3"/>
      <c r="AM2" s="3"/>
      <c r="AN2" s="3"/>
      <c r="AO2" s="3"/>
      <c r="AP2" s="3"/>
      <c r="AQ2" s="3"/>
      <c r="AR2" s="3"/>
      <c r="AS2" s="3"/>
      <c r="AT2" s="3"/>
      <c r="AU2" s="3"/>
      <c r="AV2" s="3"/>
      <c r="AW2" s="3"/>
      <c r="AX2" s="4"/>
    </row>
    <row r="3" spans="1:54" ht="1.2" customHeight="1" x14ac:dyDescent="0.3">
      <c r="AL3" s="3"/>
      <c r="AM3" s="3"/>
      <c r="AN3" s="3"/>
      <c r="AO3" s="3"/>
      <c r="AP3" s="3"/>
      <c r="AQ3" s="3"/>
      <c r="AR3" s="3"/>
      <c r="AS3" s="3"/>
      <c r="AT3" s="3"/>
      <c r="AU3" s="3"/>
      <c r="AV3" s="3"/>
      <c r="AW3" s="3"/>
      <c r="AX3" s="4"/>
    </row>
    <row r="4" spans="1:54" ht="5.4" customHeight="1" x14ac:dyDescent="0.3">
      <c r="AL4" s="3"/>
      <c r="AM4" s="3"/>
      <c r="AN4" s="3"/>
      <c r="AO4" s="3"/>
      <c r="AP4" s="3"/>
      <c r="AQ4" s="3"/>
      <c r="AR4" s="3"/>
      <c r="AS4" s="3"/>
      <c r="AT4" s="3"/>
      <c r="AU4" s="3"/>
      <c r="AV4" s="3"/>
      <c r="AW4" s="3"/>
      <c r="AX4" s="4"/>
    </row>
    <row r="5" spans="1:54" ht="16.95" hidden="1" customHeight="1" x14ac:dyDescent="0.3">
      <c r="AL5" s="3"/>
      <c r="AM5" s="3"/>
      <c r="AN5" s="3"/>
      <c r="AO5" s="3"/>
      <c r="AP5" s="3"/>
      <c r="AQ5" s="3"/>
      <c r="AR5" s="3"/>
      <c r="AS5" s="3"/>
      <c r="AT5" s="3"/>
      <c r="AU5" s="3"/>
      <c r="AV5" s="3"/>
      <c r="AW5" s="3"/>
      <c r="AX5" s="4"/>
    </row>
    <row r="6" spans="1:54" ht="30" customHeight="1" x14ac:dyDescent="0.3">
      <c r="N6" s="5"/>
      <c r="O6" s="5"/>
      <c r="AL6" s="6"/>
      <c r="AM6" s="6"/>
      <c r="AN6" s="6"/>
      <c r="AO6" s="6"/>
      <c r="AP6" s="6"/>
      <c r="AQ6" s="6"/>
      <c r="AR6" s="6"/>
      <c r="AS6" s="6"/>
      <c r="AT6" s="6"/>
      <c r="AU6" s="6"/>
      <c r="AV6" s="6"/>
      <c r="AW6" s="6"/>
      <c r="AX6" s="4"/>
    </row>
    <row r="7" spans="1:54" s="7" customFormat="1" ht="36.6" customHeight="1" thickBot="1" x14ac:dyDescent="0.35">
      <c r="M7" s="8"/>
      <c r="N7" s="2"/>
      <c r="O7" s="2"/>
      <c r="P7" s="8"/>
      <c r="Q7" s="8"/>
      <c r="AL7" s="9"/>
      <c r="AM7" s="9"/>
      <c r="AN7" s="9"/>
      <c r="AO7" s="9"/>
      <c r="AP7" s="9"/>
      <c r="AQ7" s="9"/>
      <c r="AR7" s="9"/>
      <c r="AS7" s="9"/>
      <c r="AT7" s="9"/>
      <c r="AU7" s="9"/>
      <c r="AV7" s="9"/>
      <c r="AY7" s="4"/>
    </row>
    <row r="8" spans="1:54" s="15" customFormat="1" ht="69" customHeight="1" thickTop="1" x14ac:dyDescent="0.3">
      <c r="A8" s="10" t="s">
        <v>0</v>
      </c>
      <c r="B8" s="10" t="s">
        <v>1</v>
      </c>
      <c r="C8" s="10" t="s">
        <v>2</v>
      </c>
      <c r="D8" s="10" t="s">
        <v>3</v>
      </c>
      <c r="E8" s="10" t="s">
        <v>4</v>
      </c>
      <c r="F8" s="10" t="s">
        <v>5</v>
      </c>
      <c r="G8" s="10" t="s">
        <v>6</v>
      </c>
      <c r="H8" s="10" t="s">
        <v>7</v>
      </c>
      <c r="I8" s="10" t="s">
        <v>8</v>
      </c>
      <c r="J8" s="10" t="s">
        <v>9</v>
      </c>
      <c r="K8" s="10" t="s">
        <v>10</v>
      </c>
      <c r="L8" s="10" t="s">
        <v>11</v>
      </c>
      <c r="M8" s="10" t="s">
        <v>12</v>
      </c>
      <c r="N8" s="10" t="s">
        <v>13</v>
      </c>
      <c r="O8" s="10" t="s">
        <v>14</v>
      </c>
      <c r="P8" s="10" t="s">
        <v>15</v>
      </c>
      <c r="Q8" s="10" t="s">
        <v>16</v>
      </c>
      <c r="R8" s="10" t="s">
        <v>17</v>
      </c>
      <c r="S8" s="10" t="s">
        <v>18</v>
      </c>
      <c r="T8" s="10" t="s">
        <v>19</v>
      </c>
      <c r="U8" s="10" t="s">
        <v>20</v>
      </c>
      <c r="V8" s="10" t="s">
        <v>21</v>
      </c>
      <c r="W8" s="10" t="s">
        <v>22</v>
      </c>
      <c r="X8" s="10" t="s">
        <v>23</v>
      </c>
      <c r="Y8" s="10" t="s">
        <v>24</v>
      </c>
      <c r="Z8" s="10" t="s">
        <v>25</v>
      </c>
      <c r="AA8" s="10" t="s">
        <v>26</v>
      </c>
      <c r="AB8" s="10" t="s">
        <v>27</v>
      </c>
      <c r="AC8" s="10" t="s">
        <v>28</v>
      </c>
      <c r="AD8" s="10" t="s">
        <v>29</v>
      </c>
      <c r="AE8" s="10" t="s">
        <v>30</v>
      </c>
      <c r="AF8" s="11"/>
      <c r="AG8" s="12" t="s">
        <v>31</v>
      </c>
      <c r="AH8" s="10" t="s">
        <v>32</v>
      </c>
      <c r="AI8" s="13" t="s">
        <v>33</v>
      </c>
      <c r="AJ8" s="10" t="s">
        <v>34</v>
      </c>
      <c r="AK8" s="10" t="s">
        <v>35</v>
      </c>
      <c r="AL8" s="10" t="s">
        <v>36</v>
      </c>
      <c r="AM8" s="10" t="s">
        <v>37</v>
      </c>
      <c r="AN8" s="10" t="s">
        <v>38</v>
      </c>
      <c r="AO8" s="10" t="s">
        <v>39</v>
      </c>
      <c r="AP8" s="10" t="s">
        <v>40</v>
      </c>
      <c r="AQ8" s="12" t="s">
        <v>41</v>
      </c>
      <c r="AR8" s="12" t="s">
        <v>42</v>
      </c>
      <c r="AS8" s="12" t="s">
        <v>43</v>
      </c>
      <c r="AT8" s="12" t="s">
        <v>44</v>
      </c>
      <c r="AU8" s="10" t="s">
        <v>45</v>
      </c>
      <c r="AV8" s="10" t="s">
        <v>46</v>
      </c>
      <c r="AW8" s="10" t="s">
        <v>47</v>
      </c>
      <c r="AX8" s="11" t="s">
        <v>48</v>
      </c>
      <c r="AY8" s="14" t="s">
        <v>49</v>
      </c>
      <c r="AZ8" s="15" t="s">
        <v>50</v>
      </c>
      <c r="BA8" s="15" t="s">
        <v>51</v>
      </c>
      <c r="BB8" s="15" t="s">
        <v>52</v>
      </c>
    </row>
    <row r="9" spans="1:54" ht="367.2" customHeight="1" x14ac:dyDescent="0.3">
      <c r="A9" s="291" t="s">
        <v>53</v>
      </c>
      <c r="B9" s="291" t="s">
        <v>54</v>
      </c>
      <c r="C9" s="291" t="s">
        <v>55</v>
      </c>
      <c r="D9" s="291" t="s">
        <v>56</v>
      </c>
      <c r="E9" s="291" t="s">
        <v>57</v>
      </c>
      <c r="F9" s="291" t="s">
        <v>58</v>
      </c>
      <c r="G9" s="336" t="s">
        <v>59</v>
      </c>
      <c r="H9" s="338" t="s">
        <v>60</v>
      </c>
      <c r="I9" s="338" t="s">
        <v>61</v>
      </c>
      <c r="J9" s="294">
        <v>21009814332</v>
      </c>
      <c r="K9" s="297">
        <v>20528145712.880001</v>
      </c>
      <c r="L9" s="300">
        <v>22370105598</v>
      </c>
      <c r="M9" s="300">
        <v>20985792613.84</v>
      </c>
      <c r="N9" s="285">
        <v>22635334393</v>
      </c>
      <c r="O9" s="285">
        <v>8928815220.2999992</v>
      </c>
      <c r="P9" s="285">
        <f>(N9*0.03)+N9</f>
        <v>23314394424.790001</v>
      </c>
      <c r="Q9" s="288" t="s">
        <v>62</v>
      </c>
      <c r="R9" s="288" t="s">
        <v>63</v>
      </c>
      <c r="S9" s="18" t="s">
        <v>64</v>
      </c>
      <c r="T9" s="18" t="s">
        <v>65</v>
      </c>
      <c r="U9" s="19">
        <v>0</v>
      </c>
      <c r="V9" s="19">
        <f>Z9</f>
        <v>2479</v>
      </c>
      <c r="W9" s="20" t="s">
        <v>66</v>
      </c>
      <c r="X9" s="20" t="s">
        <v>67</v>
      </c>
      <c r="Y9" s="21">
        <v>2479</v>
      </c>
      <c r="Z9" s="22">
        <v>2479</v>
      </c>
      <c r="AA9" s="21">
        <v>8276</v>
      </c>
      <c r="AB9" s="21">
        <v>8158</v>
      </c>
      <c r="AC9" s="19">
        <v>4903</v>
      </c>
      <c r="AD9" s="23">
        <v>224</v>
      </c>
      <c r="AE9" s="23">
        <v>1173</v>
      </c>
      <c r="AF9" s="24"/>
      <c r="AG9" s="25">
        <v>2391</v>
      </c>
      <c r="AH9" s="26"/>
      <c r="AI9" s="19">
        <f>AD9+AE9+AG9+AH9</f>
        <v>3788</v>
      </c>
      <c r="AJ9" s="19"/>
      <c r="AK9" s="19">
        <v>2000</v>
      </c>
      <c r="AL9" s="19">
        <v>0</v>
      </c>
      <c r="AM9" s="23" t="s">
        <v>68</v>
      </c>
      <c r="AN9" s="23" t="s">
        <v>69</v>
      </c>
      <c r="AO9" s="23" t="s">
        <v>70</v>
      </c>
      <c r="AP9" s="23" t="s">
        <v>71</v>
      </c>
      <c r="AQ9" s="27" t="s">
        <v>72</v>
      </c>
      <c r="AR9" s="27" t="s">
        <v>73</v>
      </c>
      <c r="AS9" s="28"/>
      <c r="AT9" s="28"/>
      <c r="AU9" s="19">
        <f>+_xlfn.IFS(T9="Acumulado",Y9+AA9+AC9+AK9,T9="Capacidad",AK9,T9="Flujo",AK9,T9="Reducción",AK9,T9="Stock",AK9)</f>
        <v>17658</v>
      </c>
      <c r="AV9" s="19">
        <f>+_xlfn.IFS(T9="Acumulado",Z9+AB9+AI9+AJ9+AL9,T9="Capacidad",AI9,T9="Flujo",AI9,T9="Reducción",AI9,T9="Stock",AI9)</f>
        <v>14425</v>
      </c>
      <c r="AW9" s="288" t="s">
        <v>74</v>
      </c>
      <c r="AX9" s="29" t="s">
        <v>74</v>
      </c>
      <c r="AY9" s="30" t="s">
        <v>75</v>
      </c>
      <c r="AZ9" s="31"/>
      <c r="BA9" s="32"/>
      <c r="BB9" s="32"/>
    </row>
    <row r="10" spans="1:54" ht="142.80000000000001" x14ac:dyDescent="0.3">
      <c r="A10" s="292"/>
      <c r="B10" s="292"/>
      <c r="C10" s="292"/>
      <c r="D10" s="292"/>
      <c r="E10" s="292"/>
      <c r="F10" s="292"/>
      <c r="G10" s="387"/>
      <c r="H10" s="388"/>
      <c r="I10" s="388"/>
      <c r="J10" s="295">
        <v>0</v>
      </c>
      <c r="K10" s="298"/>
      <c r="L10" s="301"/>
      <c r="M10" s="301"/>
      <c r="N10" s="286"/>
      <c r="O10" s="286"/>
      <c r="P10" s="286"/>
      <c r="Q10" s="289"/>
      <c r="R10" s="290"/>
      <c r="S10" s="18" t="s">
        <v>76</v>
      </c>
      <c r="T10" s="18" t="s">
        <v>65</v>
      </c>
      <c r="U10" s="19">
        <v>0</v>
      </c>
      <c r="V10" s="19">
        <f t="shared" ref="V10:V12" si="0">Z10</f>
        <v>3427</v>
      </c>
      <c r="W10" s="20" t="s">
        <v>77</v>
      </c>
      <c r="X10" s="20" t="s">
        <v>78</v>
      </c>
      <c r="Y10" s="21">
        <v>3315</v>
      </c>
      <c r="Z10" s="22">
        <v>3427</v>
      </c>
      <c r="AA10" s="21">
        <v>7008</v>
      </c>
      <c r="AB10" s="21">
        <v>7137</v>
      </c>
      <c r="AC10" s="33">
        <v>4970</v>
      </c>
      <c r="AD10" s="23">
        <v>1557</v>
      </c>
      <c r="AE10" s="23">
        <v>1716</v>
      </c>
      <c r="AF10" s="24"/>
      <c r="AG10" s="25">
        <v>1271</v>
      </c>
      <c r="AH10" s="26"/>
      <c r="AI10" s="19">
        <f>AD10+AE10+AG10+AH10</f>
        <v>4544</v>
      </c>
      <c r="AJ10" s="19"/>
      <c r="AK10" s="19">
        <v>1100</v>
      </c>
      <c r="AL10" s="19">
        <v>0</v>
      </c>
      <c r="AM10" s="23" t="s">
        <v>79</v>
      </c>
      <c r="AN10" s="23" t="s">
        <v>80</v>
      </c>
      <c r="AO10" s="23" t="s">
        <v>81</v>
      </c>
      <c r="AP10" s="23" t="s">
        <v>80</v>
      </c>
      <c r="AQ10" s="27" t="s">
        <v>82</v>
      </c>
      <c r="AR10" s="27" t="s">
        <v>73</v>
      </c>
      <c r="AS10" s="28"/>
      <c r="AT10" s="28"/>
      <c r="AU10" s="19">
        <f>+_xlfn.IFS(T10="Acumulado",Y10+AA10+AC10+AK10,T10="Capacidad",AK10,T10="Flujo",AK10,T10="Reducción",AK10,T10="Stock",AK10)</f>
        <v>16393</v>
      </c>
      <c r="AV10" s="19">
        <f>+_xlfn.IFS(T10="Acumulado",Z10+AB10+AI10+AJ10+AL10,T10="Capacidad",AI10,T10="Flujo",AI10,T10="Reducción",AI10,T10="Stock",AI10)</f>
        <v>15108</v>
      </c>
      <c r="AW10" s="289"/>
      <c r="AX10" s="29" t="s">
        <v>74</v>
      </c>
      <c r="AY10" s="30" t="s">
        <v>75</v>
      </c>
      <c r="AZ10" s="31"/>
      <c r="BA10" s="32"/>
      <c r="BB10" s="32"/>
    </row>
    <row r="11" spans="1:54" ht="40.799999999999997" hidden="1" x14ac:dyDescent="0.3">
      <c r="A11" s="292"/>
      <c r="B11" s="292"/>
      <c r="C11" s="292"/>
      <c r="D11" s="292"/>
      <c r="E11" s="292"/>
      <c r="F11" s="292"/>
      <c r="G11" s="387"/>
      <c r="H11" s="388"/>
      <c r="I11" s="388"/>
      <c r="J11" s="295"/>
      <c r="K11" s="298"/>
      <c r="L11" s="301"/>
      <c r="M11" s="301"/>
      <c r="N11" s="286"/>
      <c r="O11" s="286"/>
      <c r="P11" s="286"/>
      <c r="Q11" s="289"/>
      <c r="R11" s="34"/>
      <c r="S11" s="34"/>
      <c r="T11" s="34"/>
      <c r="U11" s="35"/>
      <c r="V11" s="19" t="s">
        <v>60</v>
      </c>
      <c r="W11" s="35"/>
      <c r="X11" s="35"/>
      <c r="Y11" s="36"/>
      <c r="Z11" s="37"/>
      <c r="AA11" s="38"/>
      <c r="AB11" s="38"/>
      <c r="AC11" s="39"/>
      <c r="AD11" s="39"/>
      <c r="AE11" s="39"/>
      <c r="AF11" s="40"/>
      <c r="AG11" s="39"/>
      <c r="AH11" s="26"/>
      <c r="AI11" s="35"/>
      <c r="AJ11" s="19"/>
      <c r="AK11" s="35"/>
      <c r="AL11" s="19"/>
      <c r="AM11" s="35"/>
      <c r="AN11" s="35"/>
      <c r="AO11" s="35"/>
      <c r="AP11" s="35"/>
      <c r="AQ11" s="35"/>
      <c r="AR11" s="35"/>
      <c r="AS11" s="28"/>
      <c r="AT11" s="28"/>
      <c r="AU11" s="35"/>
      <c r="AV11" s="35"/>
      <c r="AW11" s="289"/>
      <c r="AX11" s="29" t="s">
        <v>74</v>
      </c>
      <c r="AY11" s="30" t="s">
        <v>75</v>
      </c>
      <c r="AZ11" s="31"/>
      <c r="BA11" s="32"/>
      <c r="BB11" s="32"/>
    </row>
    <row r="12" spans="1:54" ht="265.2" x14ac:dyDescent="0.3">
      <c r="A12" s="293"/>
      <c r="B12" s="293"/>
      <c r="C12" s="293"/>
      <c r="D12" s="293"/>
      <c r="E12" s="293"/>
      <c r="F12" s="293"/>
      <c r="G12" s="337"/>
      <c r="H12" s="339"/>
      <c r="I12" s="339"/>
      <c r="J12" s="296">
        <v>0</v>
      </c>
      <c r="K12" s="299"/>
      <c r="L12" s="302"/>
      <c r="M12" s="302"/>
      <c r="N12" s="287"/>
      <c r="O12" s="287"/>
      <c r="P12" s="287"/>
      <c r="Q12" s="290"/>
      <c r="R12" s="18" t="s">
        <v>83</v>
      </c>
      <c r="S12" s="18" t="s">
        <v>84</v>
      </c>
      <c r="T12" s="18" t="s">
        <v>85</v>
      </c>
      <c r="U12" s="19">
        <v>0</v>
      </c>
      <c r="V12" s="19">
        <f t="shared" si="0"/>
        <v>1</v>
      </c>
      <c r="W12" s="20" t="s">
        <v>86</v>
      </c>
      <c r="X12" s="20" t="s">
        <v>87</v>
      </c>
      <c r="Y12" s="21">
        <v>1</v>
      </c>
      <c r="Z12" s="22">
        <v>1</v>
      </c>
      <c r="AA12" s="21">
        <v>1</v>
      </c>
      <c r="AB12" s="21">
        <v>1</v>
      </c>
      <c r="AC12" s="19">
        <v>2</v>
      </c>
      <c r="AD12" s="41">
        <v>0.25</v>
      </c>
      <c r="AE12" s="41">
        <v>1.75</v>
      </c>
      <c r="AF12" s="42"/>
      <c r="AG12" s="43">
        <v>2</v>
      </c>
      <c r="AH12" s="26"/>
      <c r="AI12" s="44">
        <f>AD12+AE12</f>
        <v>2</v>
      </c>
      <c r="AJ12" s="19"/>
      <c r="AK12" s="19">
        <v>1</v>
      </c>
      <c r="AL12" s="19">
        <v>0</v>
      </c>
      <c r="AM12" s="23" t="s">
        <v>88</v>
      </c>
      <c r="AN12" s="23" t="s">
        <v>89</v>
      </c>
      <c r="AO12" s="23" t="s">
        <v>90</v>
      </c>
      <c r="AP12" s="23" t="s">
        <v>91</v>
      </c>
      <c r="AQ12" s="27" t="s">
        <v>92</v>
      </c>
      <c r="AR12" s="27" t="s">
        <v>73</v>
      </c>
      <c r="AS12" s="28"/>
      <c r="AT12" s="28"/>
      <c r="AU12" s="19">
        <f t="shared" ref="AU12:AU17" si="1">+_xlfn.IFS(T12="Acumulado",Y12+AA12+AC12+AK12,T12="Capacidad",AK12,T12="Flujo",AK12,T12="Reducción",AK12,T12="Stock",AK12)</f>
        <v>1</v>
      </c>
      <c r="AV12" s="44">
        <f t="shared" ref="AV12:AV17" si="2">+_xlfn.IFS(T12="Acumulado",Z12+AB12+AI12+AJ12+AL12,T12="Capacidad",AI12,T12="Flujo",AI12,T12="Reducción",AI12,T12="Stock",AI12)</f>
        <v>2</v>
      </c>
      <c r="AW12" s="290"/>
      <c r="AX12" s="29" t="s">
        <v>74</v>
      </c>
      <c r="AY12" s="30" t="s">
        <v>75</v>
      </c>
      <c r="AZ12" s="31"/>
      <c r="BA12" s="32"/>
      <c r="BB12" s="32"/>
    </row>
    <row r="13" spans="1:54" ht="123" customHeight="1" x14ac:dyDescent="0.3">
      <c r="A13" s="291" t="s">
        <v>53</v>
      </c>
      <c r="B13" s="291" t="s">
        <v>93</v>
      </c>
      <c r="C13" s="291" t="s">
        <v>55</v>
      </c>
      <c r="D13" s="291" t="s">
        <v>56</v>
      </c>
      <c r="E13" s="291" t="s">
        <v>94</v>
      </c>
      <c r="F13" s="291" t="s">
        <v>95</v>
      </c>
      <c r="G13" s="336" t="s">
        <v>59</v>
      </c>
      <c r="H13" s="291" t="s">
        <v>96</v>
      </c>
      <c r="I13" s="291" t="s">
        <v>97</v>
      </c>
      <c r="J13" s="294">
        <v>305512617211</v>
      </c>
      <c r="K13" s="297">
        <v>301171131219.32001</v>
      </c>
      <c r="L13" s="300">
        <v>228906651498</v>
      </c>
      <c r="M13" s="300">
        <v>227643239230.89001</v>
      </c>
      <c r="N13" s="285">
        <v>14201888704</v>
      </c>
      <c r="O13" s="285">
        <v>8260156702</v>
      </c>
      <c r="P13" s="285">
        <f>(N13*0.03)+N13</f>
        <v>14627945365.120001</v>
      </c>
      <c r="Q13" s="288" t="s">
        <v>98</v>
      </c>
      <c r="R13" s="288" t="s">
        <v>99</v>
      </c>
      <c r="S13" s="17" t="s">
        <v>100</v>
      </c>
      <c r="T13" s="18" t="s">
        <v>85</v>
      </c>
      <c r="U13" s="19">
        <v>36</v>
      </c>
      <c r="V13" s="19">
        <v>36</v>
      </c>
      <c r="W13" s="20" t="s">
        <v>101</v>
      </c>
      <c r="X13" s="20" t="s">
        <v>102</v>
      </c>
      <c r="Y13" s="21">
        <v>47</v>
      </c>
      <c r="Z13" s="22">
        <v>36</v>
      </c>
      <c r="AA13" s="21">
        <v>47</v>
      </c>
      <c r="AB13" s="21">
        <v>36</v>
      </c>
      <c r="AC13" s="19">
        <v>37</v>
      </c>
      <c r="AD13" s="23">
        <v>36</v>
      </c>
      <c r="AE13" s="23">
        <v>36</v>
      </c>
      <c r="AF13" s="24"/>
      <c r="AG13" s="25">
        <v>36</v>
      </c>
      <c r="AH13" s="26"/>
      <c r="AI13" s="19">
        <f t="shared" ref="AI13:AI14" si="3">AB13</f>
        <v>36</v>
      </c>
      <c r="AJ13" s="19"/>
      <c r="AK13" s="19">
        <v>37</v>
      </c>
      <c r="AL13" s="19">
        <v>0</v>
      </c>
      <c r="AM13" s="23" t="s">
        <v>103</v>
      </c>
      <c r="AN13" s="23" t="s">
        <v>104</v>
      </c>
      <c r="AO13" s="23" t="s">
        <v>105</v>
      </c>
      <c r="AP13" s="23" t="s">
        <v>106</v>
      </c>
      <c r="AQ13" s="45" t="s">
        <v>107</v>
      </c>
      <c r="AR13" s="45" t="s">
        <v>108</v>
      </c>
      <c r="AS13" s="28"/>
      <c r="AT13" s="28"/>
      <c r="AU13" s="19">
        <f t="shared" si="1"/>
        <v>37</v>
      </c>
      <c r="AV13" s="19">
        <f t="shared" si="2"/>
        <v>36</v>
      </c>
      <c r="AW13" s="288" t="s">
        <v>109</v>
      </c>
      <c r="AX13" s="46" t="s">
        <v>109</v>
      </c>
      <c r="AY13" s="30" t="s">
        <v>110</v>
      </c>
      <c r="AZ13" s="31"/>
      <c r="BA13" s="32"/>
      <c r="BB13" s="32"/>
    </row>
    <row r="14" spans="1:54" ht="409.6" x14ac:dyDescent="0.3">
      <c r="A14" s="293"/>
      <c r="B14" s="293"/>
      <c r="C14" s="293"/>
      <c r="D14" s="293"/>
      <c r="E14" s="293"/>
      <c r="F14" s="293"/>
      <c r="G14" s="337"/>
      <c r="H14" s="293"/>
      <c r="I14" s="293"/>
      <c r="J14" s="296">
        <v>0</v>
      </c>
      <c r="K14" s="299"/>
      <c r="L14" s="302"/>
      <c r="M14" s="302"/>
      <c r="N14" s="287"/>
      <c r="O14" s="287"/>
      <c r="P14" s="287"/>
      <c r="Q14" s="290"/>
      <c r="R14" s="290"/>
      <c r="S14" s="18" t="s">
        <v>111</v>
      </c>
      <c r="T14" s="18" t="s">
        <v>112</v>
      </c>
      <c r="U14" s="19">
        <v>786</v>
      </c>
      <c r="V14" s="19">
        <v>786</v>
      </c>
      <c r="W14" s="20" t="s">
        <v>113</v>
      </c>
      <c r="X14" s="20" t="s">
        <v>114</v>
      </c>
      <c r="Y14" s="21">
        <v>788</v>
      </c>
      <c r="Z14" s="22">
        <v>788</v>
      </c>
      <c r="AA14" s="21">
        <v>788</v>
      </c>
      <c r="AB14" s="21">
        <v>788</v>
      </c>
      <c r="AC14" s="19">
        <v>788</v>
      </c>
      <c r="AD14" s="23">
        <v>788</v>
      </c>
      <c r="AE14" s="23">
        <v>788</v>
      </c>
      <c r="AF14" s="47"/>
      <c r="AG14" s="25">
        <v>788</v>
      </c>
      <c r="AH14" s="26"/>
      <c r="AI14" s="19">
        <f t="shared" si="3"/>
        <v>788</v>
      </c>
      <c r="AJ14" s="19"/>
      <c r="AK14" s="19">
        <v>788</v>
      </c>
      <c r="AL14" s="19">
        <v>0</v>
      </c>
      <c r="AM14" s="23" t="s">
        <v>115</v>
      </c>
      <c r="AN14" s="23" t="s">
        <v>116</v>
      </c>
      <c r="AO14" s="23" t="s">
        <v>115</v>
      </c>
      <c r="AP14" s="23" t="s">
        <v>116</v>
      </c>
      <c r="AQ14" s="45" t="s">
        <v>115</v>
      </c>
      <c r="AR14" s="45" t="s">
        <v>116</v>
      </c>
      <c r="AS14" s="28"/>
      <c r="AT14" s="28"/>
      <c r="AU14" s="19">
        <f t="shared" si="1"/>
        <v>788</v>
      </c>
      <c r="AV14" s="19">
        <f t="shared" si="2"/>
        <v>788</v>
      </c>
      <c r="AW14" s="289"/>
      <c r="AX14" s="46" t="s">
        <v>109</v>
      </c>
      <c r="AY14" s="30" t="s">
        <v>110</v>
      </c>
      <c r="AZ14" s="31"/>
      <c r="BA14" s="32"/>
      <c r="BB14" s="32"/>
    </row>
    <row r="15" spans="1:54" ht="409.6" x14ac:dyDescent="0.3">
      <c r="A15" s="48" t="s">
        <v>53</v>
      </c>
      <c r="B15" s="16" t="s">
        <v>93</v>
      </c>
      <c r="C15" s="48" t="s">
        <v>55</v>
      </c>
      <c r="D15" s="48" t="s">
        <v>56</v>
      </c>
      <c r="E15" s="48" t="s">
        <v>117</v>
      </c>
      <c r="F15" s="48" t="s">
        <v>118</v>
      </c>
      <c r="G15" s="48" t="s">
        <v>59</v>
      </c>
      <c r="H15" s="48" t="s">
        <v>96</v>
      </c>
      <c r="I15" s="48" t="s">
        <v>97</v>
      </c>
      <c r="J15" s="49">
        <v>48372931849</v>
      </c>
      <c r="K15" s="50">
        <v>47032623907.68</v>
      </c>
      <c r="L15" s="51">
        <v>513990298957</v>
      </c>
      <c r="M15" s="51">
        <v>218702340712.32001</v>
      </c>
      <c r="N15" s="52">
        <v>118786903174</v>
      </c>
      <c r="O15" s="52">
        <v>45964139835.339996</v>
      </c>
      <c r="P15" s="52">
        <f>(N15*0.03)+N15</f>
        <v>122350510269.22</v>
      </c>
      <c r="Q15" s="18" t="s">
        <v>119</v>
      </c>
      <c r="R15" s="18" t="s">
        <v>120</v>
      </c>
      <c r="S15" s="18" t="s">
        <v>121</v>
      </c>
      <c r="T15" s="18" t="s">
        <v>85</v>
      </c>
      <c r="U15" s="19">
        <v>54726</v>
      </c>
      <c r="V15" s="19">
        <v>54726</v>
      </c>
      <c r="W15" s="20" t="s">
        <v>122</v>
      </c>
      <c r="X15" s="20" t="s">
        <v>123</v>
      </c>
      <c r="Y15" s="21">
        <v>210000</v>
      </c>
      <c r="Z15" s="22">
        <v>210000</v>
      </c>
      <c r="AA15" s="21">
        <v>131151</v>
      </c>
      <c r="AB15" s="21">
        <v>97114</v>
      </c>
      <c r="AC15" s="33">
        <v>300874</v>
      </c>
      <c r="AD15" s="53">
        <v>50036</v>
      </c>
      <c r="AE15" s="53">
        <v>50857</v>
      </c>
      <c r="AF15" s="47"/>
      <c r="AG15" s="25">
        <v>79265</v>
      </c>
      <c r="AH15" s="26"/>
      <c r="AI15" s="19">
        <f>AD15+AE15+AG15</f>
        <v>180158</v>
      </c>
      <c r="AJ15" s="19"/>
      <c r="AK15" s="33">
        <v>292744</v>
      </c>
      <c r="AL15" s="19">
        <v>0</v>
      </c>
      <c r="AM15" s="23" t="s">
        <v>124</v>
      </c>
      <c r="AN15" s="23" t="s">
        <v>116</v>
      </c>
      <c r="AO15" s="23" t="s">
        <v>125</v>
      </c>
      <c r="AP15" s="23" t="s">
        <v>116</v>
      </c>
      <c r="AQ15" s="45" t="s">
        <v>126</v>
      </c>
      <c r="AR15" s="45" t="s">
        <v>116</v>
      </c>
      <c r="AS15" s="28"/>
      <c r="AT15" s="28"/>
      <c r="AU15" s="19">
        <f t="shared" si="1"/>
        <v>292744</v>
      </c>
      <c r="AV15" s="19">
        <f t="shared" si="2"/>
        <v>180158</v>
      </c>
      <c r="AW15" s="289"/>
      <c r="AX15" s="46" t="s">
        <v>109</v>
      </c>
      <c r="AY15" s="30" t="s">
        <v>127</v>
      </c>
      <c r="AZ15" s="31"/>
      <c r="BA15" s="54"/>
      <c r="BB15" s="32"/>
    </row>
    <row r="16" spans="1:54" ht="122.4" customHeight="1" x14ac:dyDescent="0.3">
      <c r="A16" s="291" t="s">
        <v>53</v>
      </c>
      <c r="B16" s="291" t="s">
        <v>93</v>
      </c>
      <c r="C16" s="291" t="s">
        <v>55</v>
      </c>
      <c r="D16" s="291" t="s">
        <v>56</v>
      </c>
      <c r="E16" s="291" t="s">
        <v>128</v>
      </c>
      <c r="F16" s="291" t="s">
        <v>129</v>
      </c>
      <c r="G16" s="291" t="s">
        <v>59</v>
      </c>
      <c r="H16" s="291" t="s">
        <v>96</v>
      </c>
      <c r="I16" s="291" t="s">
        <v>97</v>
      </c>
      <c r="J16" s="294">
        <v>265850195333</v>
      </c>
      <c r="K16" s="297">
        <v>146882385245</v>
      </c>
      <c r="L16" s="300">
        <v>691624877766</v>
      </c>
      <c r="M16" s="329">
        <v>447505782509.67999</v>
      </c>
      <c r="N16" s="285">
        <v>462534461164</v>
      </c>
      <c r="O16" s="285">
        <v>122673408644.92</v>
      </c>
      <c r="P16" s="285">
        <f>(N16*0.03)+N16</f>
        <v>476410494998.91998</v>
      </c>
      <c r="Q16" s="288" t="s">
        <v>130</v>
      </c>
      <c r="R16" s="18" t="s">
        <v>131</v>
      </c>
      <c r="S16" s="18" t="s">
        <v>132</v>
      </c>
      <c r="T16" s="18" t="s">
        <v>112</v>
      </c>
      <c r="U16" s="19">
        <v>1515</v>
      </c>
      <c r="V16" s="19">
        <v>8601</v>
      </c>
      <c r="W16" s="20" t="s">
        <v>133</v>
      </c>
      <c r="X16" s="20" t="s">
        <v>134</v>
      </c>
      <c r="Y16" s="21">
        <v>14057</v>
      </c>
      <c r="Z16" s="22">
        <v>8601</v>
      </c>
      <c r="AA16" s="21">
        <v>14057</v>
      </c>
      <c r="AB16" s="21">
        <v>13477</v>
      </c>
      <c r="AC16" s="19">
        <v>14057</v>
      </c>
      <c r="AD16" s="23">
        <v>13477</v>
      </c>
      <c r="AE16" s="23">
        <v>13980</v>
      </c>
      <c r="AF16" s="47"/>
      <c r="AG16" s="25">
        <v>14057</v>
      </c>
      <c r="AH16" s="26"/>
      <c r="AI16" s="19">
        <f>AG16</f>
        <v>14057</v>
      </c>
      <c r="AJ16" s="19"/>
      <c r="AK16" s="19">
        <v>14057</v>
      </c>
      <c r="AL16" s="19">
        <v>0</v>
      </c>
      <c r="AM16" s="23" t="s">
        <v>135</v>
      </c>
      <c r="AN16" s="23" t="s">
        <v>136</v>
      </c>
      <c r="AO16" s="23" t="s">
        <v>137</v>
      </c>
      <c r="AP16" s="23" t="s">
        <v>138</v>
      </c>
      <c r="AQ16" s="45" t="s">
        <v>139</v>
      </c>
      <c r="AR16" s="45" t="s">
        <v>116</v>
      </c>
      <c r="AS16" s="28"/>
      <c r="AT16" s="28"/>
      <c r="AU16" s="19">
        <f t="shared" si="1"/>
        <v>14057</v>
      </c>
      <c r="AV16" s="19">
        <f t="shared" si="2"/>
        <v>14057</v>
      </c>
      <c r="AW16" s="289"/>
      <c r="AX16" s="46" t="s">
        <v>109</v>
      </c>
      <c r="AY16" s="30" t="s">
        <v>140</v>
      </c>
      <c r="AZ16" s="31"/>
      <c r="BA16" s="55"/>
      <c r="BB16" s="32"/>
    </row>
    <row r="17" spans="1:54" ht="93.6" customHeight="1" x14ac:dyDescent="0.3">
      <c r="A17" s="292"/>
      <c r="B17" s="292"/>
      <c r="C17" s="292"/>
      <c r="D17" s="292"/>
      <c r="E17" s="292"/>
      <c r="F17" s="292"/>
      <c r="G17" s="292"/>
      <c r="H17" s="292"/>
      <c r="I17" s="292"/>
      <c r="J17" s="295"/>
      <c r="K17" s="298"/>
      <c r="L17" s="301"/>
      <c r="M17" s="330"/>
      <c r="N17" s="286"/>
      <c r="O17" s="286"/>
      <c r="P17" s="286"/>
      <c r="Q17" s="289"/>
      <c r="R17" s="385" t="s">
        <v>141</v>
      </c>
      <c r="S17" s="18" t="s">
        <v>142</v>
      </c>
      <c r="T17" s="18" t="s">
        <v>85</v>
      </c>
      <c r="U17" s="19">
        <v>3921</v>
      </c>
      <c r="V17" s="19"/>
      <c r="W17" s="20" t="s">
        <v>143</v>
      </c>
      <c r="X17" s="20" t="s">
        <v>144</v>
      </c>
      <c r="Y17" s="21"/>
      <c r="Z17" s="22"/>
      <c r="AA17" s="21">
        <v>1276</v>
      </c>
      <c r="AB17" s="21">
        <v>2167</v>
      </c>
      <c r="AC17" s="33">
        <v>4336</v>
      </c>
      <c r="AD17" s="23">
        <v>14688</v>
      </c>
      <c r="AE17" s="23">
        <v>116</v>
      </c>
      <c r="AF17" s="47"/>
      <c r="AG17" s="45">
        <f>92+616</f>
        <v>708</v>
      </c>
      <c r="AH17" s="26"/>
      <c r="AI17" s="19">
        <f>AD17+AE17+AG17+AH17</f>
        <v>15512</v>
      </c>
      <c r="AJ17" s="19"/>
      <c r="AK17" s="19">
        <v>3921</v>
      </c>
      <c r="AL17" s="19"/>
      <c r="AM17" s="23" t="s">
        <v>145</v>
      </c>
      <c r="AN17" s="23" t="s">
        <v>146</v>
      </c>
      <c r="AO17" s="23" t="s">
        <v>147</v>
      </c>
      <c r="AP17" s="23" t="s">
        <v>148</v>
      </c>
      <c r="AQ17" s="56" t="s">
        <v>149</v>
      </c>
      <c r="AR17" s="45" t="s">
        <v>116</v>
      </c>
      <c r="AS17" s="28"/>
      <c r="AT17" s="28"/>
      <c r="AU17" s="19">
        <f t="shared" si="1"/>
        <v>3921</v>
      </c>
      <c r="AV17" s="19">
        <f t="shared" si="2"/>
        <v>15512</v>
      </c>
      <c r="AW17" s="289"/>
      <c r="AX17" s="46" t="s">
        <v>109</v>
      </c>
      <c r="AY17" s="30" t="s">
        <v>140</v>
      </c>
      <c r="AZ17" s="31"/>
      <c r="BA17" s="54"/>
      <c r="BB17" s="32"/>
    </row>
    <row r="18" spans="1:54" x14ac:dyDescent="0.3">
      <c r="A18" s="290"/>
      <c r="B18" s="290"/>
      <c r="C18" s="290"/>
      <c r="D18" s="290"/>
      <c r="E18" s="290"/>
      <c r="F18" s="290"/>
      <c r="G18" s="290"/>
      <c r="H18" s="290"/>
      <c r="I18" s="290"/>
      <c r="J18" s="296">
        <v>0</v>
      </c>
      <c r="K18" s="299"/>
      <c r="L18" s="302"/>
      <c r="M18" s="331"/>
      <c r="N18" s="287"/>
      <c r="O18" s="287"/>
      <c r="P18" s="287"/>
      <c r="Q18" s="290"/>
      <c r="R18" s="386"/>
      <c r="S18" s="57" t="s">
        <v>150</v>
      </c>
      <c r="T18" s="57" t="s">
        <v>85</v>
      </c>
      <c r="U18" s="58">
        <v>1090</v>
      </c>
      <c r="V18" s="21">
        <v>1090</v>
      </c>
      <c r="W18" s="21"/>
      <c r="X18" s="21"/>
      <c r="Y18" s="21">
        <v>1090</v>
      </c>
      <c r="Z18" s="22">
        <v>1090</v>
      </c>
      <c r="AA18" s="21" t="s">
        <v>151</v>
      </c>
      <c r="AB18" s="21"/>
      <c r="AC18" s="21" t="s">
        <v>152</v>
      </c>
      <c r="AD18" s="21"/>
      <c r="AE18" s="21"/>
      <c r="AF18" s="21"/>
      <c r="AG18" s="21"/>
      <c r="AH18" s="21"/>
      <c r="AI18" s="21"/>
      <c r="AJ18" s="21"/>
      <c r="AK18" s="21" t="s">
        <v>152</v>
      </c>
      <c r="AL18" s="21" t="s">
        <v>153</v>
      </c>
      <c r="AM18" s="21"/>
      <c r="AN18" s="21"/>
      <c r="AO18" s="21"/>
      <c r="AP18" s="21"/>
      <c r="AQ18" s="21"/>
      <c r="AR18" s="21"/>
      <c r="AS18" s="21"/>
      <c r="AT18" s="21"/>
      <c r="AU18" s="21">
        <v>1090</v>
      </c>
      <c r="AV18" s="21">
        <v>1090</v>
      </c>
      <c r="AW18" s="289"/>
      <c r="AX18" s="46" t="s">
        <v>109</v>
      </c>
      <c r="AY18" s="30" t="s">
        <v>140</v>
      </c>
      <c r="AZ18" s="31"/>
      <c r="BA18" s="32"/>
      <c r="BB18" s="32"/>
    </row>
    <row r="19" spans="1:54" ht="183.6" x14ac:dyDescent="0.3">
      <c r="A19" s="48" t="s">
        <v>53</v>
      </c>
      <c r="B19" s="48" t="s">
        <v>93</v>
      </c>
      <c r="C19" s="48" t="s">
        <v>55</v>
      </c>
      <c r="D19" s="48" t="s">
        <v>154</v>
      </c>
      <c r="E19" s="48" t="s">
        <v>155</v>
      </c>
      <c r="F19" s="48" t="s">
        <v>156</v>
      </c>
      <c r="G19" s="48" t="s">
        <v>59</v>
      </c>
      <c r="H19" s="48" t="s">
        <v>96</v>
      </c>
      <c r="I19" s="48" t="s">
        <v>97</v>
      </c>
      <c r="J19" s="49">
        <v>12417640321</v>
      </c>
      <c r="K19" s="50">
        <v>12417058566</v>
      </c>
      <c r="L19" s="51">
        <v>132999282044</v>
      </c>
      <c r="M19" s="51">
        <v>38588659876</v>
      </c>
      <c r="N19" s="52"/>
      <c r="O19" s="52"/>
      <c r="P19" s="52">
        <f>(N19*0.03)+N19</f>
        <v>0</v>
      </c>
      <c r="Q19" s="18" t="s">
        <v>157</v>
      </c>
      <c r="R19" s="18" t="s">
        <v>158</v>
      </c>
      <c r="S19" s="18" t="s">
        <v>159</v>
      </c>
      <c r="T19" s="17" t="s">
        <v>112</v>
      </c>
      <c r="U19" s="59">
        <v>1</v>
      </c>
      <c r="V19" s="59">
        <v>1</v>
      </c>
      <c r="W19" s="60" t="s">
        <v>160</v>
      </c>
      <c r="X19" s="60" t="s">
        <v>160</v>
      </c>
      <c r="Y19" s="61">
        <v>1</v>
      </c>
      <c r="Z19" s="62">
        <v>1</v>
      </c>
      <c r="AA19" s="63">
        <v>1</v>
      </c>
      <c r="AB19" s="63">
        <v>0.31</v>
      </c>
      <c r="AC19" s="64">
        <v>1</v>
      </c>
      <c r="AD19" s="65">
        <v>1</v>
      </c>
      <c r="AE19" s="65">
        <v>1</v>
      </c>
      <c r="AF19" s="47"/>
      <c r="AG19" s="66">
        <v>1</v>
      </c>
      <c r="AH19" s="67"/>
      <c r="AI19" s="68">
        <f>AD19</f>
        <v>1</v>
      </c>
      <c r="AJ19" s="69"/>
      <c r="AK19" s="64">
        <v>1</v>
      </c>
      <c r="AL19" s="69"/>
      <c r="AM19" s="70" t="s">
        <v>161</v>
      </c>
      <c r="AN19" s="70" t="s">
        <v>162</v>
      </c>
      <c r="AO19" s="70" t="s">
        <v>163</v>
      </c>
      <c r="AP19" s="70" t="s">
        <v>116</v>
      </c>
      <c r="AQ19" s="71" t="s">
        <v>164</v>
      </c>
      <c r="AR19" s="71" t="s">
        <v>116</v>
      </c>
      <c r="AS19" s="72"/>
      <c r="AT19" s="72"/>
      <c r="AU19" s="73">
        <f t="shared" ref="AU19:AU40" si="4">+_xlfn.IFS(T19="Acumulado",Y19+AA19+AC19+AK19,T19="Capacidad",AK19,T19="Flujo",AK19,T19="Reducción",AK19,T19="Stock",AK19)</f>
        <v>1</v>
      </c>
      <c r="AV19" s="69">
        <f>+_xlfn.IFS(T19="Acumulado",Z19+AI19+AJ19+AL19,T19="Capacidad",AI19,T19="Flujo",AI19,T19="Reducción",AI19,T19="Stock",AI19)</f>
        <v>1</v>
      </c>
      <c r="AW19" s="290"/>
      <c r="AX19" s="46" t="s">
        <v>109</v>
      </c>
      <c r="AY19" s="30" t="s">
        <v>165</v>
      </c>
      <c r="AZ19" s="31"/>
      <c r="BA19" s="32"/>
      <c r="BB19" s="32"/>
    </row>
    <row r="20" spans="1:54" ht="115.2" customHeight="1" x14ac:dyDescent="0.3">
      <c r="A20" s="278" t="s">
        <v>53</v>
      </c>
      <c r="B20" s="278" t="s">
        <v>166</v>
      </c>
      <c r="C20" s="278" t="s">
        <v>60</v>
      </c>
      <c r="D20" s="278" t="s">
        <v>56</v>
      </c>
      <c r="E20" s="278" t="s">
        <v>167</v>
      </c>
      <c r="F20" s="278" t="s">
        <v>168</v>
      </c>
      <c r="G20" s="278" t="s">
        <v>59</v>
      </c>
      <c r="H20" s="278" t="s">
        <v>169</v>
      </c>
      <c r="I20" s="278" t="s">
        <v>60</v>
      </c>
      <c r="J20" s="314"/>
      <c r="K20" s="314"/>
      <c r="L20" s="379"/>
      <c r="M20" s="379"/>
      <c r="N20" s="382"/>
      <c r="O20" s="382"/>
      <c r="P20" s="382"/>
      <c r="Q20" s="280" t="s">
        <v>170</v>
      </c>
      <c r="R20" s="76" t="s">
        <v>171</v>
      </c>
      <c r="S20" s="76" t="s">
        <v>172</v>
      </c>
      <c r="T20" s="77" t="s">
        <v>112</v>
      </c>
      <c r="U20" s="77">
        <v>0</v>
      </c>
      <c r="V20" s="18">
        <f t="shared" ref="V20:V27" si="5">Z20</f>
        <v>1</v>
      </c>
      <c r="W20" s="78" t="s">
        <v>173</v>
      </c>
      <c r="X20" s="78" t="s">
        <v>174</v>
      </c>
      <c r="Y20" s="79">
        <v>1</v>
      </c>
      <c r="Z20" s="62">
        <v>1</v>
      </c>
      <c r="AA20" s="79">
        <v>1</v>
      </c>
      <c r="AB20" s="79">
        <v>1</v>
      </c>
      <c r="AC20" s="80">
        <v>1</v>
      </c>
      <c r="AD20" s="81">
        <v>0.24</v>
      </c>
      <c r="AE20" s="81">
        <v>0.24</v>
      </c>
      <c r="AF20" s="82"/>
      <c r="AG20" s="83">
        <v>0.25</v>
      </c>
      <c r="AH20" s="84"/>
      <c r="AI20" s="68">
        <f>AD20+AE20+AG20</f>
        <v>0.73</v>
      </c>
      <c r="AJ20" s="85"/>
      <c r="AK20" s="85">
        <v>1</v>
      </c>
      <c r="AL20" s="85"/>
      <c r="AM20" s="86" t="s">
        <v>175</v>
      </c>
      <c r="AN20" s="87" t="s">
        <v>176</v>
      </c>
      <c r="AO20" s="87" t="s">
        <v>177</v>
      </c>
      <c r="AP20" s="87" t="s">
        <v>176</v>
      </c>
      <c r="AQ20" s="88" t="s">
        <v>178</v>
      </c>
      <c r="AR20" s="88"/>
      <c r="AS20" s="89"/>
      <c r="AT20" s="89"/>
      <c r="AU20" s="73">
        <f t="shared" si="4"/>
        <v>1</v>
      </c>
      <c r="AV20" s="69">
        <f>AB20</f>
        <v>1</v>
      </c>
      <c r="AW20" s="280" t="s">
        <v>179</v>
      </c>
      <c r="AX20" s="90" t="s">
        <v>179</v>
      </c>
      <c r="AY20" s="30" t="s">
        <v>180</v>
      </c>
      <c r="AZ20" s="31"/>
      <c r="BA20" s="32"/>
      <c r="BB20" s="91"/>
    </row>
    <row r="21" spans="1:54" ht="265.2" x14ac:dyDescent="0.3">
      <c r="A21" s="312"/>
      <c r="B21" s="312"/>
      <c r="C21" s="312"/>
      <c r="D21" s="312"/>
      <c r="E21" s="312"/>
      <c r="F21" s="312"/>
      <c r="G21" s="312"/>
      <c r="H21" s="312"/>
      <c r="I21" s="312"/>
      <c r="J21" s="315"/>
      <c r="K21" s="315"/>
      <c r="L21" s="380"/>
      <c r="M21" s="380"/>
      <c r="N21" s="383"/>
      <c r="O21" s="383"/>
      <c r="P21" s="383"/>
      <c r="Q21" s="304"/>
      <c r="R21" s="77" t="s">
        <v>181</v>
      </c>
      <c r="S21" s="77" t="s">
        <v>182</v>
      </c>
      <c r="T21" s="77" t="s">
        <v>65</v>
      </c>
      <c r="U21" s="92">
        <v>0</v>
      </c>
      <c r="V21" s="19">
        <f t="shared" si="5"/>
        <v>5</v>
      </c>
      <c r="W21" s="20" t="s">
        <v>183</v>
      </c>
      <c r="X21" s="20" t="s">
        <v>184</v>
      </c>
      <c r="Y21" s="93">
        <v>5</v>
      </c>
      <c r="Z21" s="22">
        <v>5</v>
      </c>
      <c r="AA21" s="93">
        <v>5</v>
      </c>
      <c r="AB21" s="93">
        <v>5</v>
      </c>
      <c r="AC21" s="94">
        <v>5</v>
      </c>
      <c r="AD21" s="95">
        <v>1</v>
      </c>
      <c r="AE21" s="95">
        <v>1</v>
      </c>
      <c r="AF21" s="82"/>
      <c r="AG21" s="96">
        <v>3</v>
      </c>
      <c r="AH21" s="97"/>
      <c r="AI21" s="92">
        <f>AD21+AE21+AG21</f>
        <v>5</v>
      </c>
      <c r="AJ21" s="92"/>
      <c r="AK21" s="92">
        <v>5</v>
      </c>
      <c r="AL21" s="92"/>
      <c r="AM21" s="98" t="s">
        <v>185</v>
      </c>
      <c r="AN21" s="87" t="s">
        <v>176</v>
      </c>
      <c r="AO21" s="87" t="s">
        <v>186</v>
      </c>
      <c r="AP21" s="87" t="s">
        <v>176</v>
      </c>
      <c r="AQ21" s="99" t="s">
        <v>187</v>
      </c>
      <c r="AR21" s="99"/>
      <c r="AS21" s="100"/>
      <c r="AT21" s="100"/>
      <c r="AU21" s="19">
        <f t="shared" si="4"/>
        <v>20</v>
      </c>
      <c r="AV21" s="19">
        <f>+_xlfn.IFS(T21="Acumulado",Z21+AB21+AI21+AJ21+AL21,T21="Capacidad",AI21,T21="Flujo",AI21,T21="Reducción",AI21,T21="Stock",AI21)</f>
        <v>15</v>
      </c>
      <c r="AW21" s="304"/>
      <c r="AX21" s="90" t="s">
        <v>179</v>
      </c>
      <c r="AY21" s="30" t="s">
        <v>180</v>
      </c>
      <c r="AZ21" s="31"/>
      <c r="BA21" s="32"/>
      <c r="BB21" s="91"/>
    </row>
    <row r="22" spans="1:54" ht="409.6" x14ac:dyDescent="0.3">
      <c r="A22" s="312"/>
      <c r="B22" s="312"/>
      <c r="C22" s="312"/>
      <c r="D22" s="312"/>
      <c r="E22" s="312"/>
      <c r="F22" s="312"/>
      <c r="G22" s="312"/>
      <c r="H22" s="312"/>
      <c r="I22" s="312"/>
      <c r="J22" s="315"/>
      <c r="K22" s="315"/>
      <c r="L22" s="380"/>
      <c r="M22" s="380"/>
      <c r="N22" s="383"/>
      <c r="O22" s="383"/>
      <c r="P22" s="383"/>
      <c r="Q22" s="304"/>
      <c r="R22" s="77" t="s">
        <v>188</v>
      </c>
      <c r="S22" s="77" t="s">
        <v>189</v>
      </c>
      <c r="T22" s="77" t="s">
        <v>112</v>
      </c>
      <c r="U22" s="92">
        <v>0</v>
      </c>
      <c r="V22" s="19">
        <f t="shared" si="5"/>
        <v>1</v>
      </c>
      <c r="W22" s="20" t="s">
        <v>190</v>
      </c>
      <c r="X22" s="20" t="s">
        <v>191</v>
      </c>
      <c r="Y22" s="93">
        <v>1</v>
      </c>
      <c r="Z22" s="22">
        <v>1</v>
      </c>
      <c r="AA22" s="93">
        <v>1</v>
      </c>
      <c r="AB22" s="93">
        <v>1</v>
      </c>
      <c r="AC22" s="94">
        <v>1</v>
      </c>
      <c r="AD22" s="101">
        <v>0.24</v>
      </c>
      <c r="AE22" s="101">
        <v>0.24</v>
      </c>
      <c r="AF22" s="82"/>
      <c r="AG22" s="102">
        <v>0.25</v>
      </c>
      <c r="AH22" s="97"/>
      <c r="AI22" s="103">
        <f t="shared" ref="AI22:AI24" si="6">AD22+AE22+AG22</f>
        <v>0.73</v>
      </c>
      <c r="AJ22" s="92"/>
      <c r="AK22" s="92">
        <v>1</v>
      </c>
      <c r="AL22" s="92"/>
      <c r="AM22" s="86" t="s">
        <v>192</v>
      </c>
      <c r="AN22" s="87" t="s">
        <v>176</v>
      </c>
      <c r="AO22" s="87" t="s">
        <v>193</v>
      </c>
      <c r="AP22" s="87" t="s">
        <v>176</v>
      </c>
      <c r="AQ22" s="99" t="s">
        <v>194</v>
      </c>
      <c r="AR22" s="99"/>
      <c r="AS22" s="100"/>
      <c r="AT22" s="100"/>
      <c r="AU22" s="69">
        <f t="shared" si="4"/>
        <v>1</v>
      </c>
      <c r="AV22" s="69">
        <f>AB22</f>
        <v>1</v>
      </c>
      <c r="AW22" s="304"/>
      <c r="AX22" s="90" t="s">
        <v>179</v>
      </c>
      <c r="AY22" s="30" t="s">
        <v>180</v>
      </c>
      <c r="AZ22" s="31"/>
      <c r="BA22" s="32"/>
      <c r="BB22" s="91"/>
    </row>
    <row r="23" spans="1:54" ht="409.6" x14ac:dyDescent="0.3">
      <c r="A23" s="312"/>
      <c r="B23" s="312"/>
      <c r="C23" s="312"/>
      <c r="D23" s="312"/>
      <c r="E23" s="312"/>
      <c r="F23" s="312"/>
      <c r="G23" s="312"/>
      <c r="H23" s="312"/>
      <c r="I23" s="312"/>
      <c r="J23" s="315"/>
      <c r="K23" s="315"/>
      <c r="L23" s="380"/>
      <c r="M23" s="380"/>
      <c r="N23" s="383"/>
      <c r="O23" s="383"/>
      <c r="P23" s="383"/>
      <c r="Q23" s="304"/>
      <c r="R23" s="77" t="s">
        <v>195</v>
      </c>
      <c r="S23" s="77" t="s">
        <v>196</v>
      </c>
      <c r="T23" s="77" t="s">
        <v>112</v>
      </c>
      <c r="U23" s="77">
        <v>0</v>
      </c>
      <c r="V23" s="85">
        <v>1</v>
      </c>
      <c r="W23" s="104" t="s">
        <v>197</v>
      </c>
      <c r="X23" s="104" t="s">
        <v>198</v>
      </c>
      <c r="Y23" s="79">
        <v>1</v>
      </c>
      <c r="Z23" s="62">
        <v>1</v>
      </c>
      <c r="AA23" s="79">
        <v>1</v>
      </c>
      <c r="AB23" s="79">
        <v>1</v>
      </c>
      <c r="AC23" s="80">
        <v>1</v>
      </c>
      <c r="AD23" s="81">
        <v>0.25</v>
      </c>
      <c r="AE23" s="81">
        <v>0.23</v>
      </c>
      <c r="AF23" s="105"/>
      <c r="AG23" s="106">
        <v>0.25</v>
      </c>
      <c r="AH23" s="84"/>
      <c r="AI23" s="68">
        <f t="shared" si="6"/>
        <v>0.73</v>
      </c>
      <c r="AJ23" s="85"/>
      <c r="AK23" s="85">
        <v>1</v>
      </c>
      <c r="AL23" s="85"/>
      <c r="AM23" s="107" t="s">
        <v>199</v>
      </c>
      <c r="AN23" s="87" t="s">
        <v>176</v>
      </c>
      <c r="AO23" s="87" t="s">
        <v>200</v>
      </c>
      <c r="AP23" s="87" t="s">
        <v>176</v>
      </c>
      <c r="AQ23" s="108" t="s">
        <v>201</v>
      </c>
      <c r="AR23" s="108"/>
      <c r="AS23" s="109"/>
      <c r="AT23" s="109"/>
      <c r="AU23" s="73">
        <f t="shared" si="4"/>
        <v>1</v>
      </c>
      <c r="AV23" s="69">
        <f>AB23</f>
        <v>1</v>
      </c>
      <c r="AW23" s="304"/>
      <c r="AX23" s="90" t="s">
        <v>179</v>
      </c>
      <c r="AY23" s="30" t="s">
        <v>180</v>
      </c>
      <c r="AZ23" s="31"/>
      <c r="BA23" s="32"/>
      <c r="BB23" s="91"/>
    </row>
    <row r="24" spans="1:54" ht="306" x14ac:dyDescent="0.3">
      <c r="A24" s="279"/>
      <c r="B24" s="279"/>
      <c r="C24" s="279"/>
      <c r="D24" s="279"/>
      <c r="E24" s="279"/>
      <c r="F24" s="279"/>
      <c r="G24" s="279"/>
      <c r="H24" s="279"/>
      <c r="I24" s="279"/>
      <c r="J24" s="316"/>
      <c r="K24" s="316"/>
      <c r="L24" s="381"/>
      <c r="M24" s="381"/>
      <c r="N24" s="384"/>
      <c r="O24" s="384"/>
      <c r="P24" s="384"/>
      <c r="Q24" s="281"/>
      <c r="R24" s="77" t="s">
        <v>202</v>
      </c>
      <c r="S24" s="77" t="s">
        <v>203</v>
      </c>
      <c r="T24" s="77" t="s">
        <v>112</v>
      </c>
      <c r="U24" s="77">
        <v>0</v>
      </c>
      <c r="V24" s="85">
        <v>1</v>
      </c>
      <c r="W24" s="104" t="s">
        <v>204</v>
      </c>
      <c r="X24" s="104" t="s">
        <v>205</v>
      </c>
      <c r="Y24" s="79">
        <v>1</v>
      </c>
      <c r="Z24" s="62">
        <v>1</v>
      </c>
      <c r="AA24" s="79">
        <v>1</v>
      </c>
      <c r="AB24" s="79">
        <v>1</v>
      </c>
      <c r="AC24" s="80">
        <v>1</v>
      </c>
      <c r="AD24" s="81">
        <v>0.24</v>
      </c>
      <c r="AE24" s="81">
        <v>0.24</v>
      </c>
      <c r="AF24" s="110"/>
      <c r="AG24" s="106">
        <v>0.25</v>
      </c>
      <c r="AH24" s="84"/>
      <c r="AI24" s="68">
        <f t="shared" si="6"/>
        <v>0.73</v>
      </c>
      <c r="AJ24" s="85"/>
      <c r="AK24" s="85">
        <v>1</v>
      </c>
      <c r="AL24" s="85"/>
      <c r="AM24" s="98" t="s">
        <v>206</v>
      </c>
      <c r="AN24" s="87" t="s">
        <v>176</v>
      </c>
      <c r="AO24" s="87" t="s">
        <v>207</v>
      </c>
      <c r="AP24" s="87" t="s">
        <v>176</v>
      </c>
      <c r="AQ24" s="111" t="s">
        <v>208</v>
      </c>
      <c r="AR24" s="111"/>
      <c r="AS24" s="109"/>
      <c r="AT24" s="109"/>
      <c r="AU24" s="73">
        <f t="shared" si="4"/>
        <v>1</v>
      </c>
      <c r="AV24" s="69">
        <f>AB24</f>
        <v>1</v>
      </c>
      <c r="AW24" s="281"/>
      <c r="AX24" s="90" t="s">
        <v>179</v>
      </c>
      <c r="AY24" s="30" t="s">
        <v>180</v>
      </c>
      <c r="AZ24" s="31"/>
      <c r="BA24" s="32"/>
      <c r="BB24" s="91"/>
    </row>
    <row r="25" spans="1:54" ht="271.95" customHeight="1" x14ac:dyDescent="0.3">
      <c r="A25" s="278" t="s">
        <v>53</v>
      </c>
      <c r="B25" s="278" t="s">
        <v>93</v>
      </c>
      <c r="C25" s="278" t="s">
        <v>60</v>
      </c>
      <c r="D25" s="278" t="s">
        <v>154</v>
      </c>
      <c r="E25" s="278" t="s">
        <v>209</v>
      </c>
      <c r="F25" s="278" t="s">
        <v>210</v>
      </c>
      <c r="G25" s="278" t="s">
        <v>59</v>
      </c>
      <c r="H25" s="278" t="s">
        <v>60</v>
      </c>
      <c r="I25" s="278" t="s">
        <v>60</v>
      </c>
      <c r="J25" s="357"/>
      <c r="K25" s="357"/>
      <c r="L25" s="373"/>
      <c r="M25" s="373"/>
      <c r="N25" s="376"/>
      <c r="O25" s="376"/>
      <c r="P25" s="376">
        <v>76139</v>
      </c>
      <c r="Q25" s="376" t="s">
        <v>211</v>
      </c>
      <c r="R25" s="352" t="s">
        <v>212</v>
      </c>
      <c r="S25" s="112" t="s">
        <v>213</v>
      </c>
      <c r="T25" s="77" t="s">
        <v>112</v>
      </c>
      <c r="U25" s="92">
        <v>0</v>
      </c>
      <c r="V25" s="19">
        <f t="shared" si="5"/>
        <v>4</v>
      </c>
      <c r="W25" s="113" t="s">
        <v>214</v>
      </c>
      <c r="X25" s="113" t="s">
        <v>215</v>
      </c>
      <c r="Y25" s="21">
        <v>4</v>
      </c>
      <c r="Z25" s="22">
        <v>4</v>
      </c>
      <c r="AA25" s="21">
        <v>4</v>
      </c>
      <c r="AB25" s="21">
        <v>4</v>
      </c>
      <c r="AC25" s="114">
        <v>4</v>
      </c>
      <c r="AD25" s="115">
        <v>4</v>
      </c>
      <c r="AE25" s="115">
        <v>4</v>
      </c>
      <c r="AF25" s="82"/>
      <c r="AG25" s="116">
        <v>4</v>
      </c>
      <c r="AH25" s="117"/>
      <c r="AI25" s="19">
        <f t="shared" ref="AI25" si="7">AB25</f>
        <v>4</v>
      </c>
      <c r="AJ25" s="114"/>
      <c r="AK25" s="114">
        <v>4</v>
      </c>
      <c r="AL25" s="114"/>
      <c r="AM25" s="23" t="s">
        <v>216</v>
      </c>
      <c r="AN25" s="23" t="s">
        <v>160</v>
      </c>
      <c r="AO25" s="23" t="s">
        <v>217</v>
      </c>
      <c r="AP25" s="23" t="s">
        <v>160</v>
      </c>
      <c r="AQ25" s="118" t="s">
        <v>216</v>
      </c>
      <c r="AR25" s="118" t="s">
        <v>160</v>
      </c>
      <c r="AS25" s="119"/>
      <c r="AT25" s="119"/>
      <c r="AU25" s="19">
        <f t="shared" si="4"/>
        <v>4</v>
      </c>
      <c r="AV25" s="19">
        <f>+_xlfn.IFS(T25="Acumulado",Z25+AI25+AJ25+AL25,T25="Capacidad",AI25,T25="Flujo",AI25,T25="Reducción",AI25,T25="Stock",AI25)</f>
        <v>4</v>
      </c>
      <c r="AW25" s="349" t="s">
        <v>218</v>
      </c>
      <c r="AX25" s="112" t="s">
        <v>218</v>
      </c>
      <c r="AY25" s="30" t="s">
        <v>219</v>
      </c>
      <c r="AZ25" s="31"/>
      <c r="BA25" s="32"/>
      <c r="BB25" s="32"/>
    </row>
    <row r="26" spans="1:54" ht="102" customHeight="1" x14ac:dyDescent="0.3">
      <c r="A26" s="312"/>
      <c r="B26" s="312"/>
      <c r="C26" s="312"/>
      <c r="D26" s="312"/>
      <c r="E26" s="312"/>
      <c r="F26" s="312"/>
      <c r="G26" s="312"/>
      <c r="H26" s="312"/>
      <c r="I26" s="312"/>
      <c r="J26" s="358"/>
      <c r="K26" s="358"/>
      <c r="L26" s="374"/>
      <c r="M26" s="374"/>
      <c r="N26" s="377"/>
      <c r="O26" s="377"/>
      <c r="P26" s="377"/>
      <c r="Q26" s="377"/>
      <c r="R26" s="352"/>
      <c r="S26" s="112" t="s">
        <v>220</v>
      </c>
      <c r="T26" s="114" t="s">
        <v>65</v>
      </c>
      <c r="U26" s="114">
        <v>4776</v>
      </c>
      <c r="V26" s="114">
        <v>4776</v>
      </c>
      <c r="W26" s="113" t="s">
        <v>221</v>
      </c>
      <c r="X26" s="113" t="s">
        <v>222</v>
      </c>
      <c r="Y26" s="21">
        <v>49000</v>
      </c>
      <c r="Z26" s="22">
        <v>54594</v>
      </c>
      <c r="AA26" s="21">
        <v>36477</v>
      </c>
      <c r="AB26" s="21">
        <v>305</v>
      </c>
      <c r="AC26" s="114">
        <v>9680</v>
      </c>
      <c r="AD26" s="115">
        <v>26666</v>
      </c>
      <c r="AE26" s="115">
        <v>3496</v>
      </c>
      <c r="AF26" s="47"/>
      <c r="AG26" s="116">
        <v>4925</v>
      </c>
      <c r="AH26" s="117"/>
      <c r="AI26" s="19">
        <f>AD26+AE26+AG26+AH26</f>
        <v>35087</v>
      </c>
      <c r="AJ26" s="114"/>
      <c r="AK26" s="114">
        <v>9480</v>
      </c>
      <c r="AL26" s="114"/>
      <c r="AM26" s="23" t="s">
        <v>223</v>
      </c>
      <c r="AN26" s="23" t="s">
        <v>160</v>
      </c>
      <c r="AO26" s="23" t="s">
        <v>224</v>
      </c>
      <c r="AP26" s="23" t="s">
        <v>160</v>
      </c>
      <c r="AQ26" s="118" t="s">
        <v>225</v>
      </c>
      <c r="AR26" s="118" t="s">
        <v>226</v>
      </c>
      <c r="AS26" s="119"/>
      <c r="AT26" s="119"/>
      <c r="AU26" s="19">
        <f t="shared" si="4"/>
        <v>104637</v>
      </c>
      <c r="AV26" s="19">
        <f>+_xlfn.IFS(T26="Acumulado",Z26+AB26+AI26+AJ26+AL26,T26="Capacidad",AI26,T26="Flujo",AI26,T26="Reducción",AI26,T26="Stock",AI26)</f>
        <v>89986</v>
      </c>
      <c r="AW26" s="350"/>
      <c r="AX26" s="112" t="s">
        <v>218</v>
      </c>
      <c r="AY26" s="30" t="s">
        <v>219</v>
      </c>
      <c r="AZ26" s="31"/>
      <c r="BA26" s="32"/>
      <c r="BB26" s="32"/>
    </row>
    <row r="27" spans="1:54" ht="142.80000000000001" x14ac:dyDescent="0.3">
      <c r="A27" s="312"/>
      <c r="B27" s="312"/>
      <c r="C27" s="312"/>
      <c r="D27" s="312"/>
      <c r="E27" s="312"/>
      <c r="F27" s="312"/>
      <c r="G27" s="312"/>
      <c r="H27" s="312"/>
      <c r="I27" s="312"/>
      <c r="J27" s="358"/>
      <c r="K27" s="358"/>
      <c r="L27" s="374"/>
      <c r="M27" s="374"/>
      <c r="N27" s="377"/>
      <c r="O27" s="377"/>
      <c r="P27" s="377"/>
      <c r="Q27" s="377"/>
      <c r="R27" s="352"/>
      <c r="S27" s="112" t="s">
        <v>227</v>
      </c>
      <c r="T27" s="114" t="s">
        <v>65</v>
      </c>
      <c r="U27" s="114">
        <v>0</v>
      </c>
      <c r="V27" s="19">
        <f t="shared" si="5"/>
        <v>3262</v>
      </c>
      <c r="W27" s="113" t="s">
        <v>228</v>
      </c>
      <c r="X27" s="113" t="s">
        <v>229</v>
      </c>
      <c r="Y27" s="21">
        <v>6000</v>
      </c>
      <c r="Z27" s="22">
        <v>3262</v>
      </c>
      <c r="AA27" s="21">
        <v>2000</v>
      </c>
      <c r="AB27" s="21">
        <v>0</v>
      </c>
      <c r="AC27" s="114">
        <v>2000</v>
      </c>
      <c r="AD27" s="115">
        <v>0</v>
      </c>
      <c r="AE27" s="115">
        <v>0</v>
      </c>
      <c r="AF27" s="47"/>
      <c r="AG27" s="116">
        <v>0</v>
      </c>
      <c r="AH27" s="117"/>
      <c r="AI27" s="19">
        <f>AD27+AE27+AG27+AH27</f>
        <v>0</v>
      </c>
      <c r="AJ27" s="114"/>
      <c r="AK27" s="114">
        <v>2000</v>
      </c>
      <c r="AL27" s="114"/>
      <c r="AM27" s="23" t="s">
        <v>230</v>
      </c>
      <c r="AN27" s="23" t="s">
        <v>160</v>
      </c>
      <c r="AO27" s="23" t="s">
        <v>231</v>
      </c>
      <c r="AP27" s="23" t="s">
        <v>160</v>
      </c>
      <c r="AQ27" s="118" t="s">
        <v>232</v>
      </c>
      <c r="AR27" s="118" t="s">
        <v>233</v>
      </c>
      <c r="AS27" s="119"/>
      <c r="AT27" s="119"/>
      <c r="AU27" s="19">
        <f t="shared" si="4"/>
        <v>12000</v>
      </c>
      <c r="AV27" s="19">
        <f>+_xlfn.IFS(T27="Acumulado",Z27+AB27+AI27+AJ27+AL27,T27="Capacidad",AI27,T27="Flujo",AI27,T27="Reducción",AI27,T27="Stock",AI27)</f>
        <v>3262</v>
      </c>
      <c r="AW27" s="350"/>
      <c r="AX27" s="112" t="s">
        <v>218</v>
      </c>
      <c r="AY27" s="30" t="s">
        <v>219</v>
      </c>
      <c r="AZ27" s="31"/>
      <c r="BA27" s="32"/>
      <c r="BB27" s="32"/>
    </row>
    <row r="28" spans="1:54" ht="122.4" x14ac:dyDescent="0.3">
      <c r="A28" s="312"/>
      <c r="B28" s="312"/>
      <c r="C28" s="312"/>
      <c r="D28" s="312"/>
      <c r="E28" s="312"/>
      <c r="F28" s="312"/>
      <c r="G28" s="312"/>
      <c r="H28" s="312"/>
      <c r="I28" s="312"/>
      <c r="J28" s="358"/>
      <c r="K28" s="358"/>
      <c r="L28" s="374"/>
      <c r="M28" s="374"/>
      <c r="N28" s="377"/>
      <c r="O28" s="377"/>
      <c r="P28" s="377"/>
      <c r="Q28" s="377"/>
      <c r="R28" s="352" t="s">
        <v>212</v>
      </c>
      <c r="S28" s="114" t="s">
        <v>234</v>
      </c>
      <c r="T28" s="114" t="s">
        <v>65</v>
      </c>
      <c r="U28" s="114">
        <v>19108</v>
      </c>
      <c r="V28" s="114">
        <v>19108</v>
      </c>
      <c r="W28" s="113" t="s">
        <v>235</v>
      </c>
      <c r="X28" s="113" t="s">
        <v>236</v>
      </c>
      <c r="Y28" s="21">
        <v>550600</v>
      </c>
      <c r="Z28" s="22">
        <v>1477496</v>
      </c>
      <c r="AA28" s="21">
        <v>350958</v>
      </c>
      <c r="AB28" s="21">
        <v>2006</v>
      </c>
      <c r="AC28" s="114">
        <v>106400</v>
      </c>
      <c r="AD28" s="115">
        <v>0</v>
      </c>
      <c r="AE28" s="115">
        <v>321231</v>
      </c>
      <c r="AF28" s="47"/>
      <c r="AG28" s="116">
        <v>56812</v>
      </c>
      <c r="AH28" s="117"/>
      <c r="AI28" s="19">
        <f>AD28+AE28+AG28+AH28</f>
        <v>378043</v>
      </c>
      <c r="AJ28" s="114"/>
      <c r="AK28" s="114">
        <v>105400</v>
      </c>
      <c r="AL28" s="114"/>
      <c r="AM28" s="23" t="s">
        <v>237</v>
      </c>
      <c r="AN28" s="23" t="s">
        <v>160</v>
      </c>
      <c r="AO28" s="23" t="s">
        <v>238</v>
      </c>
      <c r="AP28" s="23" t="s">
        <v>160</v>
      </c>
      <c r="AQ28" s="118" t="s">
        <v>239</v>
      </c>
      <c r="AR28" s="118" t="s">
        <v>160</v>
      </c>
      <c r="AS28" s="119"/>
      <c r="AT28" s="119"/>
      <c r="AU28" s="19">
        <f t="shared" si="4"/>
        <v>1113358</v>
      </c>
      <c r="AV28" s="19">
        <f>+_xlfn.IFS(T28="Acumulado",Z28+AB28+AI28+AJ28+AL28,T28="Capacidad",AI28,T28="Flujo",AI28,T28="Reducción",AI28,T28="Stock",AI28)</f>
        <v>1857545</v>
      </c>
      <c r="AW28" s="350"/>
      <c r="AX28" s="112" t="s">
        <v>218</v>
      </c>
      <c r="AY28" s="30" t="s">
        <v>219</v>
      </c>
      <c r="AZ28" s="31"/>
      <c r="BA28" s="32"/>
      <c r="BB28" s="32"/>
    </row>
    <row r="29" spans="1:54" ht="234" customHeight="1" x14ac:dyDescent="0.3">
      <c r="A29" s="312"/>
      <c r="B29" s="312"/>
      <c r="C29" s="312"/>
      <c r="D29" s="312"/>
      <c r="E29" s="312"/>
      <c r="F29" s="312"/>
      <c r="G29" s="312"/>
      <c r="H29" s="312"/>
      <c r="I29" s="312"/>
      <c r="J29" s="358"/>
      <c r="K29" s="358"/>
      <c r="L29" s="374"/>
      <c r="M29" s="374"/>
      <c r="N29" s="377"/>
      <c r="O29" s="377"/>
      <c r="P29" s="377"/>
      <c r="Q29" s="377"/>
      <c r="R29" s="352"/>
      <c r="S29" s="121" t="s">
        <v>240</v>
      </c>
      <c r="T29" s="121" t="s">
        <v>112</v>
      </c>
      <c r="U29" s="121">
        <v>1</v>
      </c>
      <c r="V29" s="121">
        <v>1</v>
      </c>
      <c r="W29" s="113" t="s">
        <v>241</v>
      </c>
      <c r="X29" s="113" t="s">
        <v>242</v>
      </c>
      <c r="Y29" s="122">
        <v>1</v>
      </c>
      <c r="Z29" s="62">
        <v>1</v>
      </c>
      <c r="AA29" s="122">
        <v>1</v>
      </c>
      <c r="AB29" s="122">
        <v>1</v>
      </c>
      <c r="AC29" s="121">
        <v>1</v>
      </c>
      <c r="AD29" s="123">
        <v>1</v>
      </c>
      <c r="AE29" s="123">
        <v>1</v>
      </c>
      <c r="AF29" s="105"/>
      <c r="AG29" s="124">
        <v>1</v>
      </c>
      <c r="AH29" s="125"/>
      <c r="AI29" s="68">
        <f>AB29</f>
        <v>1</v>
      </c>
      <c r="AJ29" s="121"/>
      <c r="AK29" s="121">
        <v>1</v>
      </c>
      <c r="AL29" s="126"/>
      <c r="AM29" s="127" t="s">
        <v>243</v>
      </c>
      <c r="AN29" s="127" t="s">
        <v>160</v>
      </c>
      <c r="AO29" s="127" t="s">
        <v>244</v>
      </c>
      <c r="AP29" s="127" t="s">
        <v>160</v>
      </c>
      <c r="AQ29" s="118" t="s">
        <v>245</v>
      </c>
      <c r="AR29" s="118" t="s">
        <v>160</v>
      </c>
      <c r="AS29" s="119"/>
      <c r="AT29" s="128"/>
      <c r="AU29" s="73">
        <f t="shared" si="4"/>
        <v>1</v>
      </c>
      <c r="AV29" s="69">
        <f>+_xlfn.IFS(T29="Acumulado",Z29+AI29+AJ29+AL29,T29="Capacidad",AI29,T29="Flujo",AI29,T29="Reducción",AI29,T29="Stock",AI29)</f>
        <v>1</v>
      </c>
      <c r="AW29" s="350"/>
      <c r="AX29" s="112" t="s">
        <v>218</v>
      </c>
      <c r="AY29" s="30" t="s">
        <v>219</v>
      </c>
      <c r="AZ29" s="31"/>
      <c r="BA29" s="32"/>
      <c r="BB29" s="32"/>
    </row>
    <row r="30" spans="1:54" ht="95.4" customHeight="1" x14ac:dyDescent="0.3">
      <c r="A30" s="312"/>
      <c r="B30" s="312"/>
      <c r="C30" s="312"/>
      <c r="D30" s="312"/>
      <c r="E30" s="312"/>
      <c r="F30" s="312"/>
      <c r="G30" s="312"/>
      <c r="H30" s="312"/>
      <c r="I30" s="312"/>
      <c r="J30" s="358"/>
      <c r="K30" s="358"/>
      <c r="L30" s="374"/>
      <c r="M30" s="374"/>
      <c r="N30" s="377"/>
      <c r="O30" s="377"/>
      <c r="P30" s="377"/>
      <c r="Q30" s="377"/>
      <c r="R30" s="352"/>
      <c r="S30" s="112" t="s">
        <v>246</v>
      </c>
      <c r="T30" s="114" t="s">
        <v>65</v>
      </c>
      <c r="U30" s="114">
        <v>3083</v>
      </c>
      <c r="V30" s="114">
        <v>3083</v>
      </c>
      <c r="W30" s="113" t="s">
        <v>247</v>
      </c>
      <c r="X30" s="113" t="s">
        <v>248</v>
      </c>
      <c r="Y30" s="21">
        <v>1353</v>
      </c>
      <c r="Z30" s="22">
        <v>1691</v>
      </c>
      <c r="AA30" s="21">
        <v>1619</v>
      </c>
      <c r="AB30" s="21">
        <v>0</v>
      </c>
      <c r="AC30" s="114">
        <v>255</v>
      </c>
      <c r="AD30" s="115">
        <v>0</v>
      </c>
      <c r="AE30" s="115">
        <v>0</v>
      </c>
      <c r="AF30" s="47"/>
      <c r="AG30" s="116">
        <v>0</v>
      </c>
      <c r="AH30" s="117"/>
      <c r="AI30" s="19">
        <f t="shared" ref="AI30:AI52" si="8">AD30+AE30+AG30+AH30</f>
        <v>0</v>
      </c>
      <c r="AJ30" s="114"/>
      <c r="AK30" s="114">
        <v>256</v>
      </c>
      <c r="AL30" s="114"/>
      <c r="AM30" s="23" t="s">
        <v>249</v>
      </c>
      <c r="AN30" s="23" t="s">
        <v>160</v>
      </c>
      <c r="AO30" s="23" t="s">
        <v>250</v>
      </c>
      <c r="AP30" s="23" t="s">
        <v>160</v>
      </c>
      <c r="AQ30" s="118" t="s">
        <v>251</v>
      </c>
      <c r="AR30" s="118" t="s">
        <v>252</v>
      </c>
      <c r="AS30" s="119"/>
      <c r="AT30" s="119"/>
      <c r="AU30" s="19">
        <f t="shared" si="4"/>
        <v>3483</v>
      </c>
      <c r="AV30" s="19">
        <f t="shared" ref="AV30:AV40" si="9">+_xlfn.IFS(T30="Acumulado",Z30+AB30+AI30+AJ30+AL30,T30="Capacidad",AI30,T30="Flujo",AI30,T30="Reducción",AI30,T30="Stock",AI30)</f>
        <v>1691</v>
      </c>
      <c r="AW30" s="350"/>
      <c r="AX30" s="112" t="s">
        <v>218</v>
      </c>
      <c r="AY30" s="30" t="s">
        <v>219</v>
      </c>
      <c r="AZ30" s="31"/>
      <c r="BA30" s="32"/>
      <c r="BB30" s="32"/>
    </row>
    <row r="31" spans="1:54" ht="99.6" customHeight="1" x14ac:dyDescent="0.3">
      <c r="A31" s="312"/>
      <c r="B31" s="312"/>
      <c r="C31" s="312"/>
      <c r="D31" s="312"/>
      <c r="E31" s="312"/>
      <c r="F31" s="312"/>
      <c r="G31" s="312"/>
      <c r="H31" s="312"/>
      <c r="I31" s="312"/>
      <c r="J31" s="358"/>
      <c r="K31" s="358"/>
      <c r="L31" s="374"/>
      <c r="M31" s="374"/>
      <c r="N31" s="377"/>
      <c r="O31" s="377"/>
      <c r="P31" s="377"/>
      <c r="Q31" s="377"/>
      <c r="R31" s="352" t="s">
        <v>253</v>
      </c>
      <c r="S31" s="112" t="s">
        <v>254</v>
      </c>
      <c r="T31" s="112" t="s">
        <v>65</v>
      </c>
      <c r="U31" s="114">
        <v>0</v>
      </c>
      <c r="V31" s="19">
        <f t="shared" ref="V31" si="10">Z31</f>
        <v>877</v>
      </c>
      <c r="W31" s="113" t="s">
        <v>255</v>
      </c>
      <c r="X31" s="113" t="s">
        <v>256</v>
      </c>
      <c r="Y31" s="21">
        <v>2000</v>
      </c>
      <c r="Z31" s="22">
        <v>877</v>
      </c>
      <c r="AA31" s="21">
        <v>2000</v>
      </c>
      <c r="AB31" s="21">
        <v>605</v>
      </c>
      <c r="AC31" s="114">
        <v>2000</v>
      </c>
      <c r="AD31" s="115">
        <v>1608</v>
      </c>
      <c r="AE31" s="115">
        <v>0</v>
      </c>
      <c r="AF31" s="47"/>
      <c r="AG31" s="116">
        <v>1173</v>
      </c>
      <c r="AH31" s="117"/>
      <c r="AI31" s="19">
        <f>AD31+AE31+AG31+AH31</f>
        <v>2781</v>
      </c>
      <c r="AJ31" s="114"/>
      <c r="AK31" s="114">
        <v>2000</v>
      </c>
      <c r="AL31" s="114"/>
      <c r="AM31" s="23" t="s">
        <v>257</v>
      </c>
      <c r="AN31" s="23" t="s">
        <v>160</v>
      </c>
      <c r="AO31" s="23" t="s">
        <v>258</v>
      </c>
      <c r="AP31" s="23" t="s">
        <v>259</v>
      </c>
      <c r="AQ31" s="118" t="s">
        <v>260</v>
      </c>
      <c r="AR31" s="118" t="s">
        <v>160</v>
      </c>
      <c r="AS31" s="119"/>
      <c r="AT31" s="119"/>
      <c r="AU31" s="19">
        <f t="shared" si="4"/>
        <v>8000</v>
      </c>
      <c r="AV31" s="19">
        <f t="shared" si="9"/>
        <v>4263</v>
      </c>
      <c r="AW31" s="350"/>
      <c r="AX31" s="112" t="s">
        <v>218</v>
      </c>
      <c r="AY31" s="30" t="s">
        <v>219</v>
      </c>
      <c r="AZ31" s="31"/>
      <c r="BA31" s="32"/>
      <c r="BB31" s="32"/>
    </row>
    <row r="32" spans="1:54" ht="367.2" x14ac:dyDescent="0.3">
      <c r="A32" s="312"/>
      <c r="B32" s="312"/>
      <c r="C32" s="312"/>
      <c r="D32" s="312"/>
      <c r="E32" s="312"/>
      <c r="F32" s="312"/>
      <c r="G32" s="312"/>
      <c r="H32" s="312"/>
      <c r="I32" s="312"/>
      <c r="J32" s="358"/>
      <c r="K32" s="358"/>
      <c r="L32" s="374"/>
      <c r="M32" s="374"/>
      <c r="N32" s="377"/>
      <c r="O32" s="377"/>
      <c r="P32" s="377"/>
      <c r="Q32" s="377"/>
      <c r="R32" s="352"/>
      <c r="S32" s="112" t="s">
        <v>261</v>
      </c>
      <c r="T32" s="112" t="s">
        <v>65</v>
      </c>
      <c r="U32" s="114">
        <v>9742</v>
      </c>
      <c r="V32" s="114">
        <v>9742</v>
      </c>
      <c r="W32" s="113" t="s">
        <v>255</v>
      </c>
      <c r="X32" s="113" t="s">
        <v>256</v>
      </c>
      <c r="Y32" s="21">
        <v>2000</v>
      </c>
      <c r="Z32" s="22">
        <v>877</v>
      </c>
      <c r="AA32" s="21">
        <v>2000</v>
      </c>
      <c r="AB32" s="21">
        <v>605</v>
      </c>
      <c r="AC32" s="114">
        <v>2000</v>
      </c>
      <c r="AD32" s="115">
        <v>1608</v>
      </c>
      <c r="AE32" s="115">
        <v>0</v>
      </c>
      <c r="AF32" s="47"/>
      <c r="AG32" s="116">
        <v>1173</v>
      </c>
      <c r="AH32" s="117"/>
      <c r="AI32" s="19">
        <f>AD32+AE32+AG32+AH32</f>
        <v>2781</v>
      </c>
      <c r="AJ32" s="114"/>
      <c r="AK32" s="114">
        <v>2000</v>
      </c>
      <c r="AL32" s="114"/>
      <c r="AM32" s="23" t="s">
        <v>257</v>
      </c>
      <c r="AN32" s="23" t="s">
        <v>160</v>
      </c>
      <c r="AO32" s="23" t="s">
        <v>258</v>
      </c>
      <c r="AP32" s="23" t="s">
        <v>259</v>
      </c>
      <c r="AQ32" s="118" t="s">
        <v>260</v>
      </c>
      <c r="AR32" s="118" t="s">
        <v>160</v>
      </c>
      <c r="AS32" s="119"/>
      <c r="AT32" s="119"/>
      <c r="AU32" s="19">
        <f t="shared" si="4"/>
        <v>8000</v>
      </c>
      <c r="AV32" s="19">
        <f t="shared" si="9"/>
        <v>4263</v>
      </c>
      <c r="AW32" s="350"/>
      <c r="AX32" s="112" t="s">
        <v>218</v>
      </c>
      <c r="AY32" s="30" t="s">
        <v>219</v>
      </c>
      <c r="AZ32" s="31"/>
      <c r="BA32" s="32"/>
      <c r="BB32" s="32"/>
    </row>
    <row r="33" spans="1:54" ht="409.6" x14ac:dyDescent="0.3">
      <c r="A33" s="312"/>
      <c r="B33" s="312"/>
      <c r="C33" s="312"/>
      <c r="D33" s="312"/>
      <c r="E33" s="312"/>
      <c r="F33" s="312"/>
      <c r="G33" s="312"/>
      <c r="H33" s="312"/>
      <c r="I33" s="312"/>
      <c r="J33" s="358"/>
      <c r="K33" s="358"/>
      <c r="L33" s="374"/>
      <c r="M33" s="374"/>
      <c r="N33" s="377"/>
      <c r="O33" s="377"/>
      <c r="P33" s="377"/>
      <c r="Q33" s="377"/>
      <c r="R33" s="352"/>
      <c r="S33" s="112" t="s">
        <v>262</v>
      </c>
      <c r="T33" s="112" t="s">
        <v>65</v>
      </c>
      <c r="U33" s="114">
        <v>1</v>
      </c>
      <c r="V33" s="114">
        <v>1</v>
      </c>
      <c r="W33" s="113" t="s">
        <v>263</v>
      </c>
      <c r="X33" s="113" t="s">
        <v>264</v>
      </c>
      <c r="Y33" s="21">
        <v>16</v>
      </c>
      <c r="Z33" s="22">
        <v>16</v>
      </c>
      <c r="AA33" s="21">
        <v>15</v>
      </c>
      <c r="AB33" s="21">
        <v>15</v>
      </c>
      <c r="AC33" s="114">
        <v>15</v>
      </c>
      <c r="AD33" s="115">
        <v>0</v>
      </c>
      <c r="AE33" s="115">
        <v>0</v>
      </c>
      <c r="AF33" s="47"/>
      <c r="AG33" s="116">
        <v>18</v>
      </c>
      <c r="AH33" s="117"/>
      <c r="AI33" s="19">
        <f>AD33+AE33+AG33+AH33</f>
        <v>18</v>
      </c>
      <c r="AJ33" s="114"/>
      <c r="AK33" s="114">
        <v>15</v>
      </c>
      <c r="AL33" s="114"/>
      <c r="AM33" s="23" t="s">
        <v>265</v>
      </c>
      <c r="AN33" s="23" t="s">
        <v>160</v>
      </c>
      <c r="AO33" s="23" t="s">
        <v>266</v>
      </c>
      <c r="AP33" s="23" t="s">
        <v>259</v>
      </c>
      <c r="AQ33" s="118" t="s">
        <v>267</v>
      </c>
      <c r="AR33" s="118" t="s">
        <v>160</v>
      </c>
      <c r="AS33" s="119"/>
      <c r="AT33" s="119"/>
      <c r="AU33" s="19">
        <f t="shared" si="4"/>
        <v>61</v>
      </c>
      <c r="AV33" s="19">
        <f t="shared" si="9"/>
        <v>49</v>
      </c>
      <c r="AW33" s="350"/>
      <c r="AX33" s="112" t="s">
        <v>218</v>
      </c>
      <c r="AY33" s="30" t="s">
        <v>219</v>
      </c>
      <c r="AZ33" s="31"/>
      <c r="BA33" s="32"/>
      <c r="BB33" s="32"/>
    </row>
    <row r="34" spans="1:54" ht="224.4" x14ac:dyDescent="0.3">
      <c r="A34" s="312"/>
      <c r="B34" s="312"/>
      <c r="C34" s="312"/>
      <c r="D34" s="312"/>
      <c r="E34" s="312"/>
      <c r="F34" s="312"/>
      <c r="G34" s="312"/>
      <c r="H34" s="312"/>
      <c r="I34" s="312"/>
      <c r="J34" s="358"/>
      <c r="K34" s="358"/>
      <c r="L34" s="374"/>
      <c r="M34" s="374"/>
      <c r="N34" s="377"/>
      <c r="O34" s="377"/>
      <c r="P34" s="377"/>
      <c r="Q34" s="377"/>
      <c r="R34" s="352"/>
      <c r="S34" s="112" t="s">
        <v>268</v>
      </c>
      <c r="T34" s="112" t="s">
        <v>65</v>
      </c>
      <c r="U34" s="114">
        <v>347200</v>
      </c>
      <c r="V34" s="114">
        <v>347200</v>
      </c>
      <c r="W34" s="113" t="s">
        <v>269</v>
      </c>
      <c r="X34" s="113" t="s">
        <v>270</v>
      </c>
      <c r="Y34" s="21">
        <v>20000</v>
      </c>
      <c r="Z34" s="22">
        <v>10309</v>
      </c>
      <c r="AA34" s="21">
        <v>16000</v>
      </c>
      <c r="AB34" s="21">
        <v>9295</v>
      </c>
      <c r="AC34" s="114">
        <v>16000</v>
      </c>
      <c r="AD34" s="115">
        <v>19654</v>
      </c>
      <c r="AE34" s="115">
        <v>0</v>
      </c>
      <c r="AF34" s="47"/>
      <c r="AG34" s="116">
        <v>0</v>
      </c>
      <c r="AH34" s="117"/>
      <c r="AI34" s="19">
        <f t="shared" si="8"/>
        <v>19654</v>
      </c>
      <c r="AJ34" s="114"/>
      <c r="AK34" s="114">
        <v>16000</v>
      </c>
      <c r="AL34" s="114"/>
      <c r="AM34" s="23" t="s">
        <v>271</v>
      </c>
      <c r="AN34" s="23" t="s">
        <v>160</v>
      </c>
      <c r="AO34" s="23" t="s">
        <v>272</v>
      </c>
      <c r="AP34" s="23" t="s">
        <v>259</v>
      </c>
      <c r="AQ34" s="118" t="s">
        <v>273</v>
      </c>
      <c r="AR34" s="118" t="s">
        <v>160</v>
      </c>
      <c r="AS34" s="119"/>
      <c r="AT34" s="119"/>
      <c r="AU34" s="19">
        <f t="shared" si="4"/>
        <v>68000</v>
      </c>
      <c r="AV34" s="19">
        <f t="shared" si="9"/>
        <v>39258</v>
      </c>
      <c r="AW34" s="350"/>
      <c r="AX34" s="112" t="s">
        <v>218</v>
      </c>
      <c r="AY34" s="30" t="s">
        <v>219</v>
      </c>
      <c r="AZ34" s="31"/>
      <c r="BA34" s="32"/>
      <c r="BB34" s="32"/>
    </row>
    <row r="35" spans="1:54" ht="367.2" x14ac:dyDescent="0.3">
      <c r="A35" s="312"/>
      <c r="B35" s="312"/>
      <c r="C35" s="312"/>
      <c r="D35" s="312"/>
      <c r="E35" s="312"/>
      <c r="F35" s="312"/>
      <c r="G35" s="312"/>
      <c r="H35" s="312"/>
      <c r="I35" s="312"/>
      <c r="J35" s="358"/>
      <c r="K35" s="358"/>
      <c r="L35" s="374"/>
      <c r="M35" s="374"/>
      <c r="N35" s="377"/>
      <c r="O35" s="377"/>
      <c r="P35" s="377"/>
      <c r="Q35" s="377"/>
      <c r="R35" s="352"/>
      <c r="S35" s="112" t="s">
        <v>274</v>
      </c>
      <c r="T35" s="112" t="s">
        <v>65</v>
      </c>
      <c r="U35" s="114">
        <v>33942</v>
      </c>
      <c r="V35" s="114">
        <v>33942</v>
      </c>
      <c r="W35" s="113" t="s">
        <v>275</v>
      </c>
      <c r="X35" s="113" t="s">
        <v>276</v>
      </c>
      <c r="Y35" s="21">
        <v>3000</v>
      </c>
      <c r="Z35" s="22">
        <v>3243</v>
      </c>
      <c r="AA35" s="21">
        <v>2550</v>
      </c>
      <c r="AB35" s="21">
        <v>3377</v>
      </c>
      <c r="AC35" s="114">
        <v>2550</v>
      </c>
      <c r="AD35" s="115">
        <v>0</v>
      </c>
      <c r="AE35" s="115">
        <v>0</v>
      </c>
      <c r="AF35" s="47"/>
      <c r="AG35" s="116">
        <v>0</v>
      </c>
      <c r="AH35" s="117"/>
      <c r="AI35" s="19">
        <f t="shared" si="8"/>
        <v>0</v>
      </c>
      <c r="AJ35" s="114"/>
      <c r="AK35" s="114">
        <v>2550</v>
      </c>
      <c r="AL35" s="114"/>
      <c r="AM35" s="23" t="s">
        <v>277</v>
      </c>
      <c r="AN35" s="23" t="s">
        <v>160</v>
      </c>
      <c r="AO35" s="23" t="s">
        <v>278</v>
      </c>
      <c r="AP35" s="23" t="s">
        <v>259</v>
      </c>
      <c r="AQ35" s="118" t="s">
        <v>273</v>
      </c>
      <c r="AR35" s="118" t="s">
        <v>160</v>
      </c>
      <c r="AS35" s="119"/>
      <c r="AT35" s="119"/>
      <c r="AU35" s="19">
        <f t="shared" si="4"/>
        <v>10650</v>
      </c>
      <c r="AV35" s="19">
        <f t="shared" si="9"/>
        <v>6620</v>
      </c>
      <c r="AW35" s="350"/>
      <c r="AX35" s="112" t="s">
        <v>218</v>
      </c>
      <c r="AY35" s="30" t="s">
        <v>219</v>
      </c>
      <c r="AZ35" s="31"/>
      <c r="BA35" s="32"/>
      <c r="BB35" s="32"/>
    </row>
    <row r="36" spans="1:54" ht="81.599999999999994" customHeight="1" x14ac:dyDescent="0.3">
      <c r="A36" s="312"/>
      <c r="B36" s="312"/>
      <c r="C36" s="312"/>
      <c r="D36" s="312"/>
      <c r="E36" s="312"/>
      <c r="F36" s="312"/>
      <c r="G36" s="312"/>
      <c r="H36" s="312"/>
      <c r="I36" s="312"/>
      <c r="J36" s="358"/>
      <c r="K36" s="358"/>
      <c r="L36" s="374"/>
      <c r="M36" s="374"/>
      <c r="N36" s="377"/>
      <c r="O36" s="377"/>
      <c r="P36" s="377"/>
      <c r="Q36" s="377"/>
      <c r="R36" s="303" t="s">
        <v>279</v>
      </c>
      <c r="S36" s="77" t="s">
        <v>280</v>
      </c>
      <c r="T36" s="114" t="s">
        <v>65</v>
      </c>
      <c r="U36" s="92">
        <v>30000</v>
      </c>
      <c r="V36" s="92">
        <v>30000</v>
      </c>
      <c r="W36" s="113" t="s">
        <v>281</v>
      </c>
      <c r="X36" s="113" t="s">
        <v>282</v>
      </c>
      <c r="Y36" s="93">
        <v>17750</v>
      </c>
      <c r="Z36" s="22">
        <v>40444</v>
      </c>
      <c r="AA36" s="93">
        <v>42000</v>
      </c>
      <c r="AB36" s="93">
        <v>48057</v>
      </c>
      <c r="AC36" s="92">
        <v>24159</v>
      </c>
      <c r="AD36" s="95">
        <v>5410</v>
      </c>
      <c r="AE36" s="95">
        <v>0</v>
      </c>
      <c r="AF36" s="129"/>
      <c r="AG36" s="130">
        <v>0</v>
      </c>
      <c r="AH36" s="131"/>
      <c r="AI36" s="19">
        <f t="shared" si="8"/>
        <v>5410</v>
      </c>
      <c r="AJ36" s="92"/>
      <c r="AK36" s="92">
        <v>21129</v>
      </c>
      <c r="AL36" s="92"/>
      <c r="AM36" s="23" t="s">
        <v>283</v>
      </c>
      <c r="AN36" s="23" t="s">
        <v>160</v>
      </c>
      <c r="AO36" s="23" t="s">
        <v>284</v>
      </c>
      <c r="AP36" s="23" t="s">
        <v>160</v>
      </c>
      <c r="AQ36" s="132" t="s">
        <v>285</v>
      </c>
      <c r="AR36" s="132" t="s">
        <v>160</v>
      </c>
      <c r="AS36" s="100"/>
      <c r="AT36" s="100"/>
      <c r="AU36" s="19">
        <f t="shared" si="4"/>
        <v>105038</v>
      </c>
      <c r="AV36" s="19">
        <f t="shared" si="9"/>
        <v>93911</v>
      </c>
      <c r="AW36" s="350"/>
      <c r="AX36" s="112" t="s">
        <v>218</v>
      </c>
      <c r="AY36" s="30" t="s">
        <v>219</v>
      </c>
      <c r="AZ36" s="31"/>
      <c r="BA36" s="32"/>
      <c r="BB36" s="32"/>
    </row>
    <row r="37" spans="1:54" ht="326.39999999999998" x14ac:dyDescent="0.3">
      <c r="A37" s="312"/>
      <c r="B37" s="312"/>
      <c r="C37" s="312"/>
      <c r="D37" s="312"/>
      <c r="E37" s="312"/>
      <c r="F37" s="312"/>
      <c r="G37" s="312"/>
      <c r="H37" s="312"/>
      <c r="I37" s="312"/>
      <c r="J37" s="358"/>
      <c r="K37" s="358"/>
      <c r="L37" s="374"/>
      <c r="M37" s="374"/>
      <c r="N37" s="377"/>
      <c r="O37" s="377"/>
      <c r="P37" s="377"/>
      <c r="Q37" s="377"/>
      <c r="R37" s="303"/>
      <c r="S37" s="77" t="s">
        <v>286</v>
      </c>
      <c r="T37" s="114" t="s">
        <v>65</v>
      </c>
      <c r="U37" s="92">
        <v>946</v>
      </c>
      <c r="V37" s="92">
        <v>946</v>
      </c>
      <c r="W37" s="113" t="s">
        <v>287</v>
      </c>
      <c r="X37" s="113" t="s">
        <v>288</v>
      </c>
      <c r="Y37" s="93">
        <v>120</v>
      </c>
      <c r="Z37" s="22">
        <v>133.94999999999999</v>
      </c>
      <c r="AA37" s="93">
        <v>117</v>
      </c>
      <c r="AB37" s="93">
        <v>122.03</v>
      </c>
      <c r="AC37" s="92">
        <v>107</v>
      </c>
      <c r="AD37" s="133">
        <v>15.94</v>
      </c>
      <c r="AE37" s="133">
        <v>14.43</v>
      </c>
      <c r="AF37" s="47"/>
      <c r="AG37" s="134">
        <v>64.900000000000006</v>
      </c>
      <c r="AH37" s="135"/>
      <c r="AI37" s="19">
        <f>AD37+AE37+AG37+AH37</f>
        <v>95.27000000000001</v>
      </c>
      <c r="AJ37" s="92"/>
      <c r="AK37" s="92">
        <v>100</v>
      </c>
      <c r="AL37" s="92"/>
      <c r="AM37" s="23" t="s">
        <v>289</v>
      </c>
      <c r="AN37" s="23" t="s">
        <v>160</v>
      </c>
      <c r="AO37" s="23" t="s">
        <v>290</v>
      </c>
      <c r="AP37" s="23" t="s">
        <v>160</v>
      </c>
      <c r="AQ37" s="132" t="s">
        <v>291</v>
      </c>
      <c r="AR37" s="132" t="s">
        <v>160</v>
      </c>
      <c r="AS37" s="100"/>
      <c r="AT37" s="100"/>
      <c r="AU37" s="19">
        <f t="shared" si="4"/>
        <v>444</v>
      </c>
      <c r="AV37" s="19">
        <f t="shared" si="9"/>
        <v>351.25</v>
      </c>
      <c r="AW37" s="350"/>
      <c r="AX37" s="112" t="s">
        <v>218</v>
      </c>
      <c r="AY37" s="30" t="s">
        <v>219</v>
      </c>
      <c r="AZ37" s="31"/>
      <c r="BA37" s="32"/>
      <c r="BB37" s="32"/>
    </row>
    <row r="38" spans="1:54" ht="367.2" x14ac:dyDescent="0.3">
      <c r="A38" s="312"/>
      <c r="B38" s="312"/>
      <c r="C38" s="312"/>
      <c r="D38" s="312"/>
      <c r="E38" s="312"/>
      <c r="F38" s="312"/>
      <c r="G38" s="312"/>
      <c r="H38" s="312"/>
      <c r="I38" s="312"/>
      <c r="J38" s="358"/>
      <c r="K38" s="358"/>
      <c r="L38" s="374"/>
      <c r="M38" s="374"/>
      <c r="N38" s="377"/>
      <c r="O38" s="377"/>
      <c r="P38" s="377"/>
      <c r="Q38" s="377"/>
      <c r="R38" s="303"/>
      <c r="S38" s="77" t="s">
        <v>292</v>
      </c>
      <c r="T38" s="114" t="s">
        <v>65</v>
      </c>
      <c r="U38" s="92">
        <v>8686</v>
      </c>
      <c r="V38" s="92">
        <v>8686</v>
      </c>
      <c r="W38" s="113" t="s">
        <v>293</v>
      </c>
      <c r="X38" s="113" t="s">
        <v>294</v>
      </c>
      <c r="Y38" s="93">
        <v>1000</v>
      </c>
      <c r="Z38" s="22">
        <v>1000</v>
      </c>
      <c r="AA38" s="93">
        <v>500</v>
      </c>
      <c r="AB38" s="93">
        <v>1100</v>
      </c>
      <c r="AC38" s="92">
        <v>500</v>
      </c>
      <c r="AD38" s="95">
        <v>0</v>
      </c>
      <c r="AE38" s="95">
        <v>200</v>
      </c>
      <c r="AF38" s="129"/>
      <c r="AG38" s="130">
        <v>300</v>
      </c>
      <c r="AH38" s="131"/>
      <c r="AI38" s="19">
        <f t="shared" si="8"/>
        <v>500</v>
      </c>
      <c r="AJ38" s="92"/>
      <c r="AK38" s="92">
        <v>600</v>
      </c>
      <c r="AL38" s="92"/>
      <c r="AM38" s="23" t="s">
        <v>295</v>
      </c>
      <c r="AN38" s="23" t="s">
        <v>160</v>
      </c>
      <c r="AO38" s="23" t="s">
        <v>296</v>
      </c>
      <c r="AP38" s="23" t="s">
        <v>160</v>
      </c>
      <c r="AQ38" s="132" t="s">
        <v>297</v>
      </c>
      <c r="AR38" s="132" t="s">
        <v>160</v>
      </c>
      <c r="AS38" s="100"/>
      <c r="AT38" s="100"/>
      <c r="AU38" s="19">
        <f t="shared" si="4"/>
        <v>2600</v>
      </c>
      <c r="AV38" s="19">
        <f t="shared" si="9"/>
        <v>2600</v>
      </c>
      <c r="AW38" s="350"/>
      <c r="AX38" s="112" t="s">
        <v>218</v>
      </c>
      <c r="AY38" s="30" t="s">
        <v>219</v>
      </c>
      <c r="AZ38" s="31"/>
      <c r="BA38" s="32"/>
      <c r="BB38" s="32"/>
    </row>
    <row r="39" spans="1:54" ht="409.6" x14ac:dyDescent="0.3">
      <c r="A39" s="312"/>
      <c r="B39" s="312"/>
      <c r="C39" s="312"/>
      <c r="D39" s="312"/>
      <c r="E39" s="312"/>
      <c r="F39" s="312"/>
      <c r="G39" s="312"/>
      <c r="H39" s="312"/>
      <c r="I39" s="312"/>
      <c r="J39" s="358"/>
      <c r="K39" s="358"/>
      <c r="L39" s="374"/>
      <c r="M39" s="374"/>
      <c r="N39" s="377"/>
      <c r="O39" s="377"/>
      <c r="P39" s="377"/>
      <c r="Q39" s="377"/>
      <c r="R39" s="303"/>
      <c r="S39" s="77" t="s">
        <v>298</v>
      </c>
      <c r="T39" s="114" t="s">
        <v>65</v>
      </c>
      <c r="U39" s="92">
        <v>1000</v>
      </c>
      <c r="V39" s="92">
        <v>1000</v>
      </c>
      <c r="W39" s="113" t="s">
        <v>299</v>
      </c>
      <c r="X39" s="113" t="s">
        <v>300</v>
      </c>
      <c r="Y39" s="93">
        <v>2000</v>
      </c>
      <c r="Z39" s="22">
        <v>3847</v>
      </c>
      <c r="AA39" s="93">
        <v>2700</v>
      </c>
      <c r="AB39" s="93">
        <v>2874</v>
      </c>
      <c r="AC39" s="92">
        <v>2500</v>
      </c>
      <c r="AD39" s="95">
        <v>0</v>
      </c>
      <c r="AE39" s="95">
        <v>793</v>
      </c>
      <c r="AF39" s="47"/>
      <c r="AG39" s="130">
        <v>837</v>
      </c>
      <c r="AH39" s="131"/>
      <c r="AI39" s="19">
        <f>AD39+AE39+AG39+AH39</f>
        <v>1630</v>
      </c>
      <c r="AJ39" s="92"/>
      <c r="AK39" s="92">
        <v>2200</v>
      </c>
      <c r="AL39" s="92"/>
      <c r="AM39" s="23" t="s">
        <v>301</v>
      </c>
      <c r="AN39" s="23" t="s">
        <v>160</v>
      </c>
      <c r="AO39" s="23" t="s">
        <v>302</v>
      </c>
      <c r="AP39" s="23" t="s">
        <v>160</v>
      </c>
      <c r="AQ39" s="132" t="s">
        <v>303</v>
      </c>
      <c r="AR39" s="132" t="s">
        <v>160</v>
      </c>
      <c r="AS39" s="100"/>
      <c r="AT39" s="100"/>
      <c r="AU39" s="19">
        <f t="shared" si="4"/>
        <v>9400</v>
      </c>
      <c r="AV39" s="19">
        <f t="shared" si="9"/>
        <v>8351</v>
      </c>
      <c r="AW39" s="350"/>
      <c r="AX39" s="112" t="s">
        <v>218</v>
      </c>
      <c r="AY39" s="30" t="s">
        <v>219</v>
      </c>
      <c r="AZ39" s="31"/>
      <c r="BA39" s="32"/>
      <c r="BB39" s="32"/>
    </row>
    <row r="40" spans="1:54" ht="178.2" customHeight="1" x14ac:dyDescent="0.3">
      <c r="A40" s="312"/>
      <c r="B40" s="312"/>
      <c r="C40" s="312"/>
      <c r="D40" s="312"/>
      <c r="E40" s="312"/>
      <c r="F40" s="312"/>
      <c r="G40" s="312"/>
      <c r="H40" s="312"/>
      <c r="I40" s="312"/>
      <c r="J40" s="358"/>
      <c r="K40" s="358"/>
      <c r="L40" s="374"/>
      <c r="M40" s="374"/>
      <c r="N40" s="377"/>
      <c r="O40" s="377"/>
      <c r="P40" s="377"/>
      <c r="Q40" s="377"/>
      <c r="R40" s="303"/>
      <c r="S40" s="77" t="s">
        <v>304</v>
      </c>
      <c r="T40" s="114" t="s">
        <v>65</v>
      </c>
      <c r="U40" s="92">
        <v>4</v>
      </c>
      <c r="V40" s="92">
        <v>4</v>
      </c>
      <c r="W40" s="113" t="s">
        <v>305</v>
      </c>
      <c r="X40" s="113" t="s">
        <v>306</v>
      </c>
      <c r="Y40" s="93">
        <v>4</v>
      </c>
      <c r="Z40" s="22">
        <v>4</v>
      </c>
      <c r="AA40" s="93">
        <v>6</v>
      </c>
      <c r="AB40" s="93">
        <v>6</v>
      </c>
      <c r="AC40" s="92">
        <v>6</v>
      </c>
      <c r="AD40" s="95">
        <v>0</v>
      </c>
      <c r="AE40" s="95">
        <v>0</v>
      </c>
      <c r="AF40" s="47"/>
      <c r="AG40" s="130">
        <v>0</v>
      </c>
      <c r="AH40" s="131"/>
      <c r="AI40" s="19">
        <f t="shared" si="8"/>
        <v>0</v>
      </c>
      <c r="AJ40" s="92"/>
      <c r="AK40" s="92">
        <v>6</v>
      </c>
      <c r="AL40" s="92"/>
      <c r="AM40" s="23" t="s">
        <v>307</v>
      </c>
      <c r="AN40" s="23" t="s">
        <v>160</v>
      </c>
      <c r="AO40" s="23" t="s">
        <v>308</v>
      </c>
      <c r="AP40" s="23" t="s">
        <v>160</v>
      </c>
      <c r="AQ40" s="132" t="s">
        <v>309</v>
      </c>
      <c r="AR40" s="132" t="s">
        <v>160</v>
      </c>
      <c r="AS40" s="100"/>
      <c r="AT40" s="100"/>
      <c r="AU40" s="19">
        <f t="shared" si="4"/>
        <v>22</v>
      </c>
      <c r="AV40" s="19">
        <f t="shared" si="9"/>
        <v>10</v>
      </c>
      <c r="AW40" s="350"/>
      <c r="AX40" s="112" t="s">
        <v>218</v>
      </c>
      <c r="AY40" s="30" t="s">
        <v>219</v>
      </c>
      <c r="AZ40" s="31"/>
      <c r="BA40" s="32"/>
      <c r="BB40" s="32"/>
    </row>
    <row r="41" spans="1:54" ht="122.4" x14ac:dyDescent="0.3">
      <c r="A41" s="279"/>
      <c r="B41" s="279"/>
      <c r="C41" s="279"/>
      <c r="D41" s="279"/>
      <c r="E41" s="279"/>
      <c r="F41" s="279"/>
      <c r="G41" s="279"/>
      <c r="H41" s="279"/>
      <c r="I41" s="279"/>
      <c r="J41" s="359"/>
      <c r="K41" s="359"/>
      <c r="L41" s="375"/>
      <c r="M41" s="375"/>
      <c r="N41" s="378"/>
      <c r="O41" s="378"/>
      <c r="P41" s="378"/>
      <c r="Q41" s="378"/>
      <c r="R41" s="75" t="s">
        <v>310</v>
      </c>
      <c r="S41" s="77" t="s">
        <v>311</v>
      </c>
      <c r="T41" s="114" t="s">
        <v>65</v>
      </c>
      <c r="U41" s="92">
        <v>0</v>
      </c>
      <c r="V41" s="92">
        <v>0</v>
      </c>
      <c r="W41" s="113" t="s">
        <v>312</v>
      </c>
      <c r="X41" s="113" t="s">
        <v>313</v>
      </c>
      <c r="Y41" s="93" t="s">
        <v>60</v>
      </c>
      <c r="Z41" s="93" t="s">
        <v>60</v>
      </c>
      <c r="AA41" s="93">
        <v>32980</v>
      </c>
      <c r="AB41" s="93">
        <v>16053</v>
      </c>
      <c r="AC41" s="92">
        <v>12764</v>
      </c>
      <c r="AD41" s="95">
        <v>27219</v>
      </c>
      <c r="AE41" s="95">
        <v>7075</v>
      </c>
      <c r="AF41" s="47"/>
      <c r="AG41" s="130">
        <v>3463</v>
      </c>
      <c r="AH41" s="131"/>
      <c r="AI41" s="19">
        <f>AD41+AE41+AG41+AH41</f>
        <v>37757</v>
      </c>
      <c r="AJ41" s="92"/>
      <c r="AK41" s="92">
        <v>47000</v>
      </c>
      <c r="AL41" s="92"/>
      <c r="AM41" s="23" t="s">
        <v>314</v>
      </c>
      <c r="AN41" s="23" t="s">
        <v>160</v>
      </c>
      <c r="AO41" s="23" t="s">
        <v>315</v>
      </c>
      <c r="AP41" s="23" t="s">
        <v>160</v>
      </c>
      <c r="AQ41" s="132" t="s">
        <v>316</v>
      </c>
      <c r="AR41" s="132" t="s">
        <v>226</v>
      </c>
      <c r="AS41" s="100"/>
      <c r="AT41" s="119"/>
      <c r="AU41" s="19">
        <f>+_xlfn.IFS(T41="Acumulado",AA41+AC41+AK41,T41="Capacidad",AK41,T41="Flujo",AK41,T41="Reducción",AK41,T41="Stock",AK41)</f>
        <v>92744</v>
      </c>
      <c r="AV41" s="19">
        <f>+_xlfn.IFS(T41="Acumulado",AB41+AI41+AJ41+AL41,T41="Capacidad",AI41,T41="Flujo",AI41,T41="Reducción",AI41,T41="Stock",AI41)</f>
        <v>53810</v>
      </c>
      <c r="AW41" s="351"/>
      <c r="AX41" s="112" t="s">
        <v>218</v>
      </c>
      <c r="AY41" s="30" t="s">
        <v>219</v>
      </c>
      <c r="AZ41" s="31"/>
      <c r="BA41" s="32"/>
      <c r="BB41" s="32"/>
    </row>
    <row r="42" spans="1:54" ht="409.6" x14ac:dyDescent="0.3">
      <c r="A42" s="291" t="s">
        <v>53</v>
      </c>
      <c r="B42" s="291" t="s">
        <v>317</v>
      </c>
      <c r="C42" s="291" t="s">
        <v>55</v>
      </c>
      <c r="D42" s="291" t="s">
        <v>154</v>
      </c>
      <c r="E42" s="291" t="s">
        <v>318</v>
      </c>
      <c r="F42" s="291" t="s">
        <v>319</v>
      </c>
      <c r="G42" s="291" t="s">
        <v>59</v>
      </c>
      <c r="H42" s="291" t="s">
        <v>320</v>
      </c>
      <c r="I42" s="291" t="s">
        <v>321</v>
      </c>
      <c r="J42" s="363">
        <v>16904865271</v>
      </c>
      <c r="K42" s="323">
        <v>16892365271</v>
      </c>
      <c r="L42" s="366">
        <v>32902071348</v>
      </c>
      <c r="M42" s="366">
        <v>25320373985</v>
      </c>
      <c r="N42" s="360">
        <v>32322834341</v>
      </c>
      <c r="O42" s="360">
        <v>23792490377</v>
      </c>
      <c r="P42" s="120"/>
      <c r="Q42" s="288" t="s">
        <v>322</v>
      </c>
      <c r="R42" s="288" t="s">
        <v>323</v>
      </c>
      <c r="S42" s="77" t="s">
        <v>324</v>
      </c>
      <c r="T42" s="18" t="s">
        <v>65</v>
      </c>
      <c r="U42" s="92">
        <v>0</v>
      </c>
      <c r="V42" s="113"/>
      <c r="W42" s="20" t="s">
        <v>325</v>
      </c>
      <c r="X42" s="20" t="s">
        <v>326</v>
      </c>
      <c r="Y42" s="93"/>
      <c r="Z42" s="93"/>
      <c r="AA42" s="21">
        <v>716000</v>
      </c>
      <c r="AB42" s="21">
        <v>756579</v>
      </c>
      <c r="AC42" s="33">
        <v>90000</v>
      </c>
      <c r="AD42" s="136">
        <v>0</v>
      </c>
      <c r="AE42" s="136">
        <v>0</v>
      </c>
      <c r="AF42" s="47"/>
      <c r="AG42" s="130">
        <v>0</v>
      </c>
      <c r="AH42" s="131"/>
      <c r="AI42" s="19">
        <f>AH42</f>
        <v>0</v>
      </c>
      <c r="AJ42" s="92"/>
      <c r="AK42" s="92">
        <v>90000</v>
      </c>
      <c r="AL42" s="92"/>
      <c r="AM42" s="23" t="s">
        <v>327</v>
      </c>
      <c r="AN42" s="23" t="s">
        <v>116</v>
      </c>
      <c r="AO42" s="23"/>
      <c r="AP42" s="23"/>
      <c r="AQ42" s="27" t="s">
        <v>328</v>
      </c>
      <c r="AR42" s="27" t="s">
        <v>329</v>
      </c>
      <c r="AS42" s="100"/>
      <c r="AT42" s="100"/>
      <c r="AU42" s="19">
        <f t="shared" ref="AU42:AU55" si="11">+_xlfn.IFS(T42="Acumulado",Y42+AA42+AC42+AK42,T42="Capacidad",AK42,T42="Flujo",AK42,T42="Reducción",AK42,T42="Stock",AK42)</f>
        <v>896000</v>
      </c>
      <c r="AV42" s="19">
        <f>+_xlfn.IFS(T42="Acumulado",Z42+AB42+AI42+AJ42+AL42,T42="Capacidad",AI42,T42="Flujo",AI42,T42="Reducción",AI42,T42="Stock",AI42)</f>
        <v>756579</v>
      </c>
      <c r="AW42" s="288" t="s">
        <v>330</v>
      </c>
      <c r="AX42" s="137" t="s">
        <v>330</v>
      </c>
      <c r="AY42" s="30" t="s">
        <v>331</v>
      </c>
      <c r="AZ42" s="31"/>
      <c r="BA42" s="32"/>
      <c r="BB42" s="32"/>
    </row>
    <row r="43" spans="1:54" ht="124.95" customHeight="1" x14ac:dyDescent="0.3">
      <c r="A43" s="292"/>
      <c r="B43" s="292"/>
      <c r="C43" s="292"/>
      <c r="D43" s="292"/>
      <c r="E43" s="292"/>
      <c r="F43" s="292"/>
      <c r="G43" s="292"/>
      <c r="H43" s="292"/>
      <c r="I43" s="292"/>
      <c r="J43" s="364"/>
      <c r="K43" s="324"/>
      <c r="L43" s="367"/>
      <c r="M43" s="367"/>
      <c r="N43" s="361"/>
      <c r="O43" s="361"/>
      <c r="P43" s="360">
        <f>(N42*0.03)+N42</f>
        <v>33292519371.23</v>
      </c>
      <c r="Q43" s="289"/>
      <c r="R43" s="289"/>
      <c r="S43" s="138" t="s">
        <v>332</v>
      </c>
      <c r="T43" s="18" t="s">
        <v>65</v>
      </c>
      <c r="U43" s="19">
        <v>0</v>
      </c>
      <c r="V43" s="20" t="s">
        <v>333</v>
      </c>
      <c r="W43" s="20" t="s">
        <v>334</v>
      </c>
      <c r="X43" s="20" t="s">
        <v>334</v>
      </c>
      <c r="Y43" s="21">
        <v>111000</v>
      </c>
      <c r="Z43" s="21">
        <v>141914</v>
      </c>
      <c r="AA43" s="21">
        <v>3500</v>
      </c>
      <c r="AB43" s="21">
        <v>4713</v>
      </c>
      <c r="AC43" s="33">
        <v>35330</v>
      </c>
      <c r="AD43" s="53">
        <v>0</v>
      </c>
      <c r="AE43" s="53">
        <v>0</v>
      </c>
      <c r="AF43" s="47"/>
      <c r="AG43" s="139">
        <v>815</v>
      </c>
      <c r="AH43" s="140"/>
      <c r="AI43" s="19">
        <f t="shared" si="8"/>
        <v>815</v>
      </c>
      <c r="AJ43" s="19"/>
      <c r="AK43" s="19">
        <v>15000</v>
      </c>
      <c r="AL43" s="19">
        <v>0</v>
      </c>
      <c r="AM43" s="23" t="s">
        <v>335</v>
      </c>
      <c r="AN43" s="23" t="s">
        <v>116</v>
      </c>
      <c r="AO43" s="23"/>
      <c r="AP43" s="23"/>
      <c r="AQ43" s="27" t="s">
        <v>336</v>
      </c>
      <c r="AR43" s="141" t="s">
        <v>337</v>
      </c>
      <c r="AS43" s="28"/>
      <c r="AT43" s="28"/>
      <c r="AU43" s="19">
        <f t="shared" si="11"/>
        <v>164830</v>
      </c>
      <c r="AV43" s="19">
        <f>+_xlfn.IFS(T43="Acumulado",Z43+AB43+AI43+AJ43+AL43,T43="Capacidad",AI43,T43="Flujo",AI43,T43="Reducción",AI43,T43="Stock",AI43)</f>
        <v>147442</v>
      </c>
      <c r="AW43" s="289"/>
      <c r="AX43" s="137" t="s">
        <v>330</v>
      </c>
      <c r="AY43" s="30" t="s">
        <v>331</v>
      </c>
      <c r="AZ43" s="369"/>
      <c r="BA43" s="32"/>
      <c r="BB43" s="32"/>
    </row>
    <row r="44" spans="1:54" ht="217.95" customHeight="1" x14ac:dyDescent="0.3">
      <c r="A44" s="293"/>
      <c r="B44" s="293"/>
      <c r="C44" s="293"/>
      <c r="D44" s="293"/>
      <c r="E44" s="293"/>
      <c r="F44" s="293"/>
      <c r="G44" s="293"/>
      <c r="H44" s="293"/>
      <c r="I44" s="293"/>
      <c r="J44" s="365"/>
      <c r="K44" s="325"/>
      <c r="L44" s="368"/>
      <c r="M44" s="368"/>
      <c r="N44" s="362"/>
      <c r="O44" s="362"/>
      <c r="P44" s="362"/>
      <c r="Q44" s="290"/>
      <c r="R44" s="290"/>
      <c r="S44" s="138" t="s">
        <v>338</v>
      </c>
      <c r="T44" s="18" t="s">
        <v>339</v>
      </c>
      <c r="U44" s="19">
        <v>2071846</v>
      </c>
      <c r="V44" s="20" t="s">
        <v>340</v>
      </c>
      <c r="W44" s="20" t="s">
        <v>341</v>
      </c>
      <c r="X44" s="20" t="s">
        <v>341</v>
      </c>
      <c r="Y44" s="21">
        <v>2581846</v>
      </c>
      <c r="Z44" s="21">
        <v>594180</v>
      </c>
      <c r="AA44" s="21">
        <v>3131846</v>
      </c>
      <c r="AB44" s="21">
        <v>3217294</v>
      </c>
      <c r="AC44" s="33">
        <v>3681846</v>
      </c>
      <c r="AD44" s="53">
        <v>0</v>
      </c>
      <c r="AE44" s="53">
        <v>0</v>
      </c>
      <c r="AF44" s="129"/>
      <c r="AG44" s="139">
        <v>455</v>
      </c>
      <c r="AH44" s="140"/>
      <c r="AI44" s="19">
        <f>AC44+AG44</f>
        <v>3682301</v>
      </c>
      <c r="AJ44" s="19"/>
      <c r="AK44" s="19">
        <v>4231846</v>
      </c>
      <c r="AL44" s="19">
        <v>0</v>
      </c>
      <c r="AM44" s="23" t="s">
        <v>342</v>
      </c>
      <c r="AN44" s="23" t="s">
        <v>116</v>
      </c>
      <c r="AO44" s="23"/>
      <c r="AP44" s="23"/>
      <c r="AQ44" s="143" t="s">
        <v>343</v>
      </c>
      <c r="AR44" s="143" t="s">
        <v>344</v>
      </c>
      <c r="AS44" s="28"/>
      <c r="AT44" s="28"/>
      <c r="AU44" s="19">
        <f t="shared" si="11"/>
        <v>4231846</v>
      </c>
      <c r="AV44" s="19">
        <f>AB44</f>
        <v>3217294</v>
      </c>
      <c r="AW44" s="290"/>
      <c r="AX44" s="137" t="s">
        <v>330</v>
      </c>
      <c r="AY44" s="30" t="s">
        <v>331</v>
      </c>
      <c r="AZ44" s="369"/>
      <c r="BA44" s="32"/>
      <c r="BB44" s="32"/>
    </row>
    <row r="45" spans="1:54" ht="183.6" customHeight="1" x14ac:dyDescent="0.3">
      <c r="A45" s="291" t="s">
        <v>345</v>
      </c>
      <c r="B45" s="291" t="s">
        <v>346</v>
      </c>
      <c r="C45" s="291" t="s">
        <v>55</v>
      </c>
      <c r="D45" s="291" t="s">
        <v>347</v>
      </c>
      <c r="E45" s="291" t="s">
        <v>348</v>
      </c>
      <c r="F45" s="291" t="s">
        <v>349</v>
      </c>
      <c r="G45" s="291" t="s">
        <v>59</v>
      </c>
      <c r="H45" s="370" t="s">
        <v>350</v>
      </c>
      <c r="I45" s="291" t="s">
        <v>351</v>
      </c>
      <c r="J45" s="363">
        <v>55213854175</v>
      </c>
      <c r="K45" s="323">
        <v>51630365911.800003</v>
      </c>
      <c r="L45" s="366">
        <v>153962861409</v>
      </c>
      <c r="M45" s="366">
        <v>83324933299.990005</v>
      </c>
      <c r="N45" s="360">
        <v>85949045033</v>
      </c>
      <c r="O45" s="360">
        <v>34235383688.610001</v>
      </c>
      <c r="P45" s="360">
        <v>69178000000</v>
      </c>
      <c r="Q45" s="288" t="s">
        <v>352</v>
      </c>
      <c r="R45" s="18" t="s">
        <v>353</v>
      </c>
      <c r="S45" s="18" t="s">
        <v>354</v>
      </c>
      <c r="T45" s="18" t="s">
        <v>339</v>
      </c>
      <c r="U45" s="73">
        <v>0.75700000000000001</v>
      </c>
      <c r="V45" s="73">
        <v>0.75700000000000001</v>
      </c>
      <c r="W45" s="144" t="s">
        <v>355</v>
      </c>
      <c r="X45" s="144" t="s">
        <v>356</v>
      </c>
      <c r="Y45" s="145">
        <f>U45+0.02</f>
        <v>0.77700000000000002</v>
      </c>
      <c r="Z45" s="145">
        <v>0.77700000000000002</v>
      </c>
      <c r="AA45" s="145">
        <f>Z45+0.02</f>
        <v>0.79700000000000004</v>
      </c>
      <c r="AB45" s="145">
        <v>0.79699999999999993</v>
      </c>
      <c r="AC45" s="146">
        <v>0.81699999999999995</v>
      </c>
      <c r="AD45" s="147">
        <v>0</v>
      </c>
      <c r="AE45" s="147">
        <v>0</v>
      </c>
      <c r="AF45" s="148"/>
      <c r="AG45" s="66">
        <v>0</v>
      </c>
      <c r="AH45" s="149"/>
      <c r="AI45" s="68">
        <f t="shared" ref="AI45:AI46" si="12">AB45</f>
        <v>0.79699999999999993</v>
      </c>
      <c r="AJ45" s="73"/>
      <c r="AK45" s="146">
        <v>0.83699999999999997</v>
      </c>
      <c r="AL45" s="69"/>
      <c r="AM45" s="23" t="s">
        <v>357</v>
      </c>
      <c r="AN45" s="23" t="s">
        <v>358</v>
      </c>
      <c r="AO45" s="23" t="s">
        <v>359</v>
      </c>
      <c r="AP45" s="23" t="s">
        <v>358</v>
      </c>
      <c r="AQ45" s="150" t="s">
        <v>360</v>
      </c>
      <c r="AR45" s="150" t="s">
        <v>361</v>
      </c>
      <c r="AS45" s="151"/>
      <c r="AT45" s="72"/>
      <c r="AU45" s="73">
        <f t="shared" si="11"/>
        <v>0.83699999999999997</v>
      </c>
      <c r="AV45" s="152">
        <f>+_xlfn.IFS(T45="Acumulado",Z45+AI45+AJ45+AL45,T45="Capacidad",AI45,T45="Flujo",AI45,T45="Reducción",AI45,T45="Stock",AI45)</f>
        <v>0.79699999999999993</v>
      </c>
      <c r="AW45" s="288" t="s">
        <v>362</v>
      </c>
      <c r="AX45" s="153" t="s">
        <v>362</v>
      </c>
      <c r="AY45" s="30" t="s">
        <v>363</v>
      </c>
      <c r="AZ45" s="154"/>
      <c r="BA45" s="155"/>
      <c r="BB45" s="32"/>
    </row>
    <row r="46" spans="1:54" ht="244.8" x14ac:dyDescent="0.3">
      <c r="A46" s="292"/>
      <c r="B46" s="292"/>
      <c r="C46" s="292"/>
      <c r="D46" s="292"/>
      <c r="E46" s="292"/>
      <c r="F46" s="292"/>
      <c r="G46" s="292"/>
      <c r="H46" s="371"/>
      <c r="I46" s="292"/>
      <c r="J46" s="364"/>
      <c r="K46" s="324"/>
      <c r="L46" s="367"/>
      <c r="M46" s="367"/>
      <c r="N46" s="361"/>
      <c r="O46" s="361"/>
      <c r="P46" s="361"/>
      <c r="Q46" s="289"/>
      <c r="R46" s="18" t="s">
        <v>364</v>
      </c>
      <c r="S46" s="18" t="s">
        <v>365</v>
      </c>
      <c r="T46" s="18" t="s">
        <v>339</v>
      </c>
      <c r="U46" s="152">
        <v>0.53400000000000003</v>
      </c>
      <c r="V46" s="152">
        <v>0.53400000000000003</v>
      </c>
      <c r="W46" s="156" t="s">
        <v>366</v>
      </c>
      <c r="X46" s="156" t="s">
        <v>367</v>
      </c>
      <c r="Y46" s="145">
        <f>U46+0.015</f>
        <v>0.54900000000000004</v>
      </c>
      <c r="Z46" s="145">
        <v>0.54900000000000004</v>
      </c>
      <c r="AA46" s="145">
        <f>Z46+0.015</f>
        <v>0.56400000000000006</v>
      </c>
      <c r="AB46" s="145">
        <v>0.56399999999999995</v>
      </c>
      <c r="AC46" s="146">
        <v>0.59399999999999997</v>
      </c>
      <c r="AD46" s="147">
        <v>0</v>
      </c>
      <c r="AE46" s="147">
        <v>0</v>
      </c>
      <c r="AF46" s="148"/>
      <c r="AG46" s="66">
        <v>0</v>
      </c>
      <c r="AH46" s="149"/>
      <c r="AI46" s="68">
        <f t="shared" si="12"/>
        <v>0.56399999999999995</v>
      </c>
      <c r="AJ46" s="73"/>
      <c r="AK46" s="146">
        <v>0.59399999999999997</v>
      </c>
      <c r="AL46" s="69"/>
      <c r="AM46" s="23" t="s">
        <v>357</v>
      </c>
      <c r="AN46" s="23" t="s">
        <v>358</v>
      </c>
      <c r="AO46" s="23" t="s">
        <v>359</v>
      </c>
      <c r="AP46" s="23" t="s">
        <v>358</v>
      </c>
      <c r="AQ46" s="150" t="s">
        <v>368</v>
      </c>
      <c r="AR46" s="150" t="s">
        <v>361</v>
      </c>
      <c r="AS46" s="72"/>
      <c r="AT46" s="72"/>
      <c r="AU46" s="73">
        <f t="shared" si="11"/>
        <v>0.59399999999999997</v>
      </c>
      <c r="AV46" s="152">
        <f>+_xlfn.IFS(T46="Acumulado",Z46+AI46+AJ46+AL46,T46="Capacidad",AI46,T46="Flujo",AI46,T46="Reducción",AI46,T46="Stock",AI46)</f>
        <v>0.56399999999999995</v>
      </c>
      <c r="AW46" s="289"/>
      <c r="AX46" s="153" t="s">
        <v>362</v>
      </c>
      <c r="AY46" s="30" t="s">
        <v>363</v>
      </c>
      <c r="AZ46" s="154"/>
      <c r="BA46" s="155"/>
      <c r="BB46" s="32"/>
    </row>
    <row r="47" spans="1:54" s="167" customFormat="1" ht="183.6" customHeight="1" x14ac:dyDescent="0.3">
      <c r="A47" s="292"/>
      <c r="B47" s="292"/>
      <c r="C47" s="292"/>
      <c r="D47" s="292"/>
      <c r="E47" s="292"/>
      <c r="F47" s="292"/>
      <c r="G47" s="292"/>
      <c r="H47" s="371"/>
      <c r="I47" s="292"/>
      <c r="J47" s="364"/>
      <c r="K47" s="324"/>
      <c r="L47" s="367"/>
      <c r="M47" s="367"/>
      <c r="N47" s="361"/>
      <c r="O47" s="361"/>
      <c r="P47" s="361"/>
      <c r="Q47" s="289"/>
      <c r="R47" s="17" t="s">
        <v>369</v>
      </c>
      <c r="S47" s="17" t="s">
        <v>370</v>
      </c>
      <c r="T47" s="17" t="s">
        <v>65</v>
      </c>
      <c r="U47" s="157">
        <v>0</v>
      </c>
      <c r="V47" s="19">
        <f t="shared" ref="V47:V50" si="13">Z47</f>
        <v>4001</v>
      </c>
      <c r="W47" s="158" t="s">
        <v>371</v>
      </c>
      <c r="X47" s="159" t="s">
        <v>372</v>
      </c>
      <c r="Y47" s="160">
        <v>4000</v>
      </c>
      <c r="Z47" s="22">
        <v>4001</v>
      </c>
      <c r="AA47" s="160">
        <v>11000</v>
      </c>
      <c r="AB47" s="160">
        <v>12139</v>
      </c>
      <c r="AC47" s="157">
        <v>10000</v>
      </c>
      <c r="AD47" s="87">
        <v>832</v>
      </c>
      <c r="AE47" s="87">
        <v>3727</v>
      </c>
      <c r="AF47" s="47"/>
      <c r="AG47" s="161">
        <v>5405</v>
      </c>
      <c r="AH47" s="162"/>
      <c r="AI47" s="19">
        <f>AD47+AE47+AG47+AH47</f>
        <v>9964</v>
      </c>
      <c r="AJ47" s="19"/>
      <c r="AK47" s="157">
        <v>4000</v>
      </c>
      <c r="AL47" s="157"/>
      <c r="AM47" s="163" t="s">
        <v>373</v>
      </c>
      <c r="AN47" s="163" t="s">
        <v>374</v>
      </c>
      <c r="AO47" s="163" t="s">
        <v>375</v>
      </c>
      <c r="AP47" s="163" t="s">
        <v>376</v>
      </c>
      <c r="AQ47" s="164" t="s">
        <v>377</v>
      </c>
      <c r="AR47" s="164" t="s">
        <v>378</v>
      </c>
      <c r="AS47" s="165"/>
      <c r="AT47" s="165"/>
      <c r="AU47" s="19">
        <f t="shared" si="11"/>
        <v>29000</v>
      </c>
      <c r="AV47" s="19">
        <f>+_xlfn.IFS(T47="Acumulado",Z47+AB47+AI47+AJ47+AL47,T47="Capacidad",AI47,T47="Flujo",AI47,T47="Reducción",AI47,T47="Stock",AI47)</f>
        <v>26104</v>
      </c>
      <c r="AW47" s="289"/>
      <c r="AX47" s="153" t="s">
        <v>362</v>
      </c>
      <c r="AY47" s="30" t="s">
        <v>363</v>
      </c>
      <c r="AZ47" s="166"/>
      <c r="BA47" s="155"/>
      <c r="BB47" s="32"/>
    </row>
    <row r="48" spans="1:54" ht="285.60000000000002" x14ac:dyDescent="0.3">
      <c r="A48" s="293"/>
      <c r="B48" s="293"/>
      <c r="C48" s="293"/>
      <c r="D48" s="293"/>
      <c r="E48" s="293"/>
      <c r="F48" s="293"/>
      <c r="G48" s="293"/>
      <c r="H48" s="372"/>
      <c r="I48" s="293"/>
      <c r="J48" s="365"/>
      <c r="K48" s="325"/>
      <c r="L48" s="368"/>
      <c r="M48" s="368"/>
      <c r="N48" s="362"/>
      <c r="O48" s="362"/>
      <c r="P48" s="362"/>
      <c r="Q48" s="290"/>
      <c r="R48" s="17" t="s">
        <v>379</v>
      </c>
      <c r="S48" s="17" t="s">
        <v>379</v>
      </c>
      <c r="T48" s="17" t="s">
        <v>85</v>
      </c>
      <c r="U48" s="157">
        <v>651</v>
      </c>
      <c r="V48" s="19">
        <f t="shared" si="13"/>
        <v>809</v>
      </c>
      <c r="W48" s="158" t="s">
        <v>380</v>
      </c>
      <c r="X48" s="158" t="s">
        <v>381</v>
      </c>
      <c r="Y48" s="160">
        <v>800</v>
      </c>
      <c r="Z48" s="22">
        <v>809</v>
      </c>
      <c r="AA48" s="160">
        <v>800</v>
      </c>
      <c r="AB48" s="160">
        <v>880</v>
      </c>
      <c r="AC48" s="157">
        <v>800</v>
      </c>
      <c r="AD48" s="87">
        <v>206</v>
      </c>
      <c r="AE48" s="87">
        <v>158</v>
      </c>
      <c r="AF48" s="40"/>
      <c r="AG48" s="161">
        <v>284</v>
      </c>
      <c r="AH48" s="162"/>
      <c r="AI48" s="19">
        <f>AD48+AE48+AG48+AH48</f>
        <v>648</v>
      </c>
      <c r="AJ48" s="19"/>
      <c r="AK48" s="157">
        <v>800</v>
      </c>
      <c r="AL48" s="157"/>
      <c r="AM48" s="163" t="s">
        <v>382</v>
      </c>
      <c r="AN48" s="163" t="s">
        <v>374</v>
      </c>
      <c r="AO48" s="163" t="s">
        <v>383</v>
      </c>
      <c r="AP48" s="163" t="s">
        <v>376</v>
      </c>
      <c r="AQ48" s="27" t="s">
        <v>384</v>
      </c>
      <c r="AR48" s="27" t="s">
        <v>385</v>
      </c>
      <c r="AS48" s="165"/>
      <c r="AT48" s="165"/>
      <c r="AU48" s="19">
        <f t="shared" si="11"/>
        <v>800</v>
      </c>
      <c r="AV48" s="19">
        <f>+_xlfn.IFS(T48="Acumulado",Z48+AI48+AJ48+AL48,T48="Capacidad",AI48,T48="Flujo",AI48,T48="Reducción",AI48,T48="Stock",AI48)</f>
        <v>648</v>
      </c>
      <c r="AW48" s="290"/>
      <c r="AX48" s="153" t="s">
        <v>362</v>
      </c>
      <c r="AY48" s="30" t="s">
        <v>363</v>
      </c>
      <c r="AZ48" s="166"/>
      <c r="BA48" s="155"/>
      <c r="BB48" s="32"/>
    </row>
    <row r="49" spans="1:54" ht="409.6" x14ac:dyDescent="0.3">
      <c r="A49" s="168" t="s">
        <v>386</v>
      </c>
      <c r="B49" s="168" t="s">
        <v>387</v>
      </c>
      <c r="C49" s="168" t="s">
        <v>55</v>
      </c>
      <c r="D49" s="168" t="s">
        <v>388</v>
      </c>
      <c r="E49" s="168" t="s">
        <v>389</v>
      </c>
      <c r="F49" s="168" t="s">
        <v>390</v>
      </c>
      <c r="G49" s="168" t="s">
        <v>59</v>
      </c>
      <c r="H49" s="168" t="s">
        <v>391</v>
      </c>
      <c r="I49" s="168" t="s">
        <v>321</v>
      </c>
      <c r="J49" s="50">
        <v>30908200346</v>
      </c>
      <c r="K49" s="50">
        <v>25199465325.68</v>
      </c>
      <c r="L49" s="169">
        <v>253814428549</v>
      </c>
      <c r="M49" s="170">
        <v>161670998977.28</v>
      </c>
      <c r="N49" s="171">
        <v>273696580649</v>
      </c>
      <c r="O49" s="171">
        <v>103715277947</v>
      </c>
      <c r="P49" s="171" t="s">
        <v>392</v>
      </c>
      <c r="Q49" s="138" t="s">
        <v>393</v>
      </c>
      <c r="R49" s="138" t="s">
        <v>394</v>
      </c>
      <c r="S49" s="138" t="s">
        <v>395</v>
      </c>
      <c r="T49" s="172" t="s">
        <v>65</v>
      </c>
      <c r="U49" s="157">
        <v>0</v>
      </c>
      <c r="V49" s="19">
        <v>0</v>
      </c>
      <c r="W49" s="158" t="s">
        <v>396</v>
      </c>
      <c r="X49" s="158" t="s">
        <v>334</v>
      </c>
      <c r="Y49" s="160">
        <v>70000</v>
      </c>
      <c r="Z49" s="22">
        <v>47230</v>
      </c>
      <c r="AA49" s="160">
        <v>113925</v>
      </c>
      <c r="AB49" s="160">
        <v>133610</v>
      </c>
      <c r="AC49" s="173">
        <v>315592</v>
      </c>
      <c r="AD49" s="174">
        <v>10056</v>
      </c>
      <c r="AE49" s="174">
        <v>127647</v>
      </c>
      <c r="AF49" s="47"/>
      <c r="AG49" s="175">
        <f>18060+16802+12718</f>
        <v>47580</v>
      </c>
      <c r="AH49" s="162"/>
      <c r="AI49" s="19">
        <f>AD49+AE49+AG49+AH49</f>
        <v>185283</v>
      </c>
      <c r="AJ49" s="176"/>
      <c r="AK49" s="157">
        <v>94674</v>
      </c>
      <c r="AL49" s="176">
        <v>0</v>
      </c>
      <c r="AM49" s="174" t="s">
        <v>397</v>
      </c>
      <c r="AN49" s="174" t="s">
        <v>60</v>
      </c>
      <c r="AO49" s="174" t="s">
        <v>398</v>
      </c>
      <c r="AP49" s="174" t="s">
        <v>60</v>
      </c>
      <c r="AQ49" s="177" t="s">
        <v>399</v>
      </c>
      <c r="AR49" s="143" t="s">
        <v>60</v>
      </c>
      <c r="AS49" s="178"/>
      <c r="AT49" s="179"/>
      <c r="AU49" s="19">
        <f t="shared" si="11"/>
        <v>594191</v>
      </c>
      <c r="AV49" s="19">
        <f>Z49+AB49+AI49</f>
        <v>366123</v>
      </c>
      <c r="AW49" s="17" t="s">
        <v>400</v>
      </c>
      <c r="AX49" s="180" t="s">
        <v>400</v>
      </c>
      <c r="AY49" s="34" t="s">
        <v>401</v>
      </c>
      <c r="AZ49" s="354"/>
      <c r="BA49" s="181"/>
      <c r="BB49" s="32"/>
    </row>
    <row r="50" spans="1:54" ht="409.6" x14ac:dyDescent="0.3">
      <c r="A50" s="48" t="s">
        <v>53</v>
      </c>
      <c r="B50" s="48" t="s">
        <v>317</v>
      </c>
      <c r="C50" s="48" t="s">
        <v>55</v>
      </c>
      <c r="D50" s="48" t="s">
        <v>154</v>
      </c>
      <c r="E50" s="48" t="s">
        <v>402</v>
      </c>
      <c r="F50" s="48" t="s">
        <v>403</v>
      </c>
      <c r="G50" s="48" t="s">
        <v>59</v>
      </c>
      <c r="H50" s="48" t="s">
        <v>60</v>
      </c>
      <c r="I50" s="48" t="s">
        <v>321</v>
      </c>
      <c r="J50" s="182">
        <f>'[3]1. Iniciativas-PA (2)'!M16</f>
        <v>6050000000</v>
      </c>
      <c r="K50" s="182">
        <f>'[3]1. Iniciativas-PA (2)'!N16</f>
        <v>0</v>
      </c>
      <c r="L50" s="183">
        <v>12894700000</v>
      </c>
      <c r="M50" s="183">
        <v>11116188734</v>
      </c>
      <c r="N50" s="142">
        <v>10427167748</v>
      </c>
      <c r="O50" s="142">
        <v>5129842515</v>
      </c>
      <c r="P50" s="142">
        <f>(N50*0.03)+N50</f>
        <v>10739982780.440001</v>
      </c>
      <c r="Q50" s="18" t="s">
        <v>322</v>
      </c>
      <c r="R50" s="18" t="s">
        <v>404</v>
      </c>
      <c r="S50" s="18" t="s">
        <v>405</v>
      </c>
      <c r="T50" s="18" t="s">
        <v>65</v>
      </c>
      <c r="U50" s="19">
        <v>0</v>
      </c>
      <c r="V50" s="19">
        <f t="shared" si="13"/>
        <v>835531</v>
      </c>
      <c r="W50" s="20" t="s">
        <v>406</v>
      </c>
      <c r="X50" s="20" t="s">
        <v>407</v>
      </c>
      <c r="Y50" s="21">
        <v>700000</v>
      </c>
      <c r="Z50" s="21">
        <v>835531</v>
      </c>
      <c r="AA50" s="21">
        <v>1100000</v>
      </c>
      <c r="AB50" s="21">
        <v>1136988</v>
      </c>
      <c r="AC50" s="33">
        <v>1400000</v>
      </c>
      <c r="AD50" s="53">
        <v>0</v>
      </c>
      <c r="AE50" s="53">
        <v>274107</v>
      </c>
      <c r="AF50" s="47"/>
      <c r="AG50" s="139">
        <v>479881</v>
      </c>
      <c r="AH50" s="140"/>
      <c r="AI50" s="19">
        <f t="shared" si="8"/>
        <v>753988</v>
      </c>
      <c r="AJ50" s="19"/>
      <c r="AK50" s="19">
        <v>1000000</v>
      </c>
      <c r="AL50" s="19">
        <v>0</v>
      </c>
      <c r="AM50" s="23" t="s">
        <v>408</v>
      </c>
      <c r="AN50" s="23" t="s">
        <v>116</v>
      </c>
      <c r="AO50" s="23"/>
      <c r="AP50" s="23"/>
      <c r="AQ50" s="27" t="s">
        <v>409</v>
      </c>
      <c r="AR50" s="27" t="s">
        <v>410</v>
      </c>
      <c r="AS50" s="28"/>
      <c r="AT50" s="28"/>
      <c r="AU50" s="19">
        <f t="shared" si="11"/>
        <v>4200000</v>
      </c>
      <c r="AV50" s="19">
        <f>+_xlfn.IFS(T50="Acumulado",Z50+AB50+AI50+AJ50+AL50,T50="Capacidad",AI50,T50="Flujo",AI50,T50="Reducción",AI50,T50="Stock",AI50)</f>
        <v>2726507</v>
      </c>
      <c r="AW50" s="18" t="s">
        <v>330</v>
      </c>
      <c r="AX50" s="137" t="s">
        <v>330</v>
      </c>
      <c r="AY50" s="34" t="s">
        <v>411</v>
      </c>
      <c r="AZ50" s="354"/>
      <c r="BA50" s="181"/>
      <c r="BB50" s="32"/>
    </row>
    <row r="51" spans="1:54" ht="265.2" customHeight="1" x14ac:dyDescent="0.3">
      <c r="A51" s="355" t="s">
        <v>345</v>
      </c>
      <c r="B51" s="355" t="s">
        <v>412</v>
      </c>
      <c r="C51" s="355" t="s">
        <v>60</v>
      </c>
      <c r="D51" s="355" t="s">
        <v>347</v>
      </c>
      <c r="E51" s="355" t="s">
        <v>413</v>
      </c>
      <c r="F51" s="355" t="s">
        <v>414</v>
      </c>
      <c r="G51" s="355" t="s">
        <v>59</v>
      </c>
      <c r="H51" s="355" t="s">
        <v>60</v>
      </c>
      <c r="I51" s="355" t="s">
        <v>60</v>
      </c>
      <c r="J51" s="356"/>
      <c r="K51" s="357"/>
      <c r="L51" s="353"/>
      <c r="M51" s="353"/>
      <c r="N51" s="354"/>
      <c r="O51" s="354"/>
      <c r="P51" s="354"/>
      <c r="Q51" s="352" t="s">
        <v>415</v>
      </c>
      <c r="R51" s="352" t="s">
        <v>416</v>
      </c>
      <c r="S51" s="112" t="s">
        <v>417</v>
      </c>
      <c r="T51" s="112" t="s">
        <v>112</v>
      </c>
      <c r="U51" s="114">
        <v>3</v>
      </c>
      <c r="V51" s="114">
        <v>3</v>
      </c>
      <c r="W51" s="184" t="s">
        <v>418</v>
      </c>
      <c r="X51" s="184" t="s">
        <v>419</v>
      </c>
      <c r="Y51" s="21">
        <v>3</v>
      </c>
      <c r="Z51" s="22">
        <v>3</v>
      </c>
      <c r="AA51" s="21">
        <v>3</v>
      </c>
      <c r="AB51" s="21">
        <v>9</v>
      </c>
      <c r="AC51" s="185">
        <v>3</v>
      </c>
      <c r="AD51" s="115">
        <v>3</v>
      </c>
      <c r="AE51" s="115">
        <v>3</v>
      </c>
      <c r="AF51" s="47"/>
      <c r="AG51" s="186">
        <v>3</v>
      </c>
      <c r="AH51" s="187"/>
      <c r="AI51" s="19">
        <f>AD51</f>
        <v>3</v>
      </c>
      <c r="AJ51" s="114"/>
      <c r="AK51" s="114">
        <v>3</v>
      </c>
      <c r="AL51" s="114"/>
      <c r="AM51" s="23" t="s">
        <v>420</v>
      </c>
      <c r="AN51" s="115" t="s">
        <v>60</v>
      </c>
      <c r="AO51" s="115" t="s">
        <v>420</v>
      </c>
      <c r="AP51" s="115"/>
      <c r="AQ51" s="118" t="s">
        <v>421</v>
      </c>
      <c r="AR51" s="118"/>
      <c r="AS51" s="119"/>
      <c r="AT51" s="119"/>
      <c r="AU51" s="19">
        <f t="shared" si="11"/>
        <v>3</v>
      </c>
      <c r="AV51" s="44">
        <f>+_xlfn.IFS(T51="Acumulado",Z51+AI51+AJ51+AL51,T51="Capacidad",AI51,T51="Flujo",AI51,T51="Reducción",AI51,T51="Stock",AI51)</f>
        <v>3</v>
      </c>
      <c r="AW51" s="349" t="s">
        <v>422</v>
      </c>
      <c r="AX51" s="112" t="s">
        <v>422</v>
      </c>
      <c r="AY51" s="34" t="s">
        <v>423</v>
      </c>
      <c r="AZ51" s="354"/>
      <c r="BA51" s="181"/>
      <c r="BB51" s="32"/>
    </row>
    <row r="52" spans="1:54" ht="110.4" customHeight="1" x14ac:dyDescent="0.3">
      <c r="A52" s="355"/>
      <c r="B52" s="355"/>
      <c r="C52" s="355"/>
      <c r="D52" s="355"/>
      <c r="E52" s="355"/>
      <c r="F52" s="355"/>
      <c r="G52" s="355"/>
      <c r="H52" s="355"/>
      <c r="I52" s="355"/>
      <c r="J52" s="356"/>
      <c r="K52" s="358"/>
      <c r="L52" s="353"/>
      <c r="M52" s="353"/>
      <c r="N52" s="354"/>
      <c r="O52" s="354"/>
      <c r="P52" s="354"/>
      <c r="Q52" s="352"/>
      <c r="R52" s="352"/>
      <c r="S52" s="112" t="s">
        <v>424</v>
      </c>
      <c r="T52" s="112" t="s">
        <v>85</v>
      </c>
      <c r="U52" s="114">
        <v>150</v>
      </c>
      <c r="V52" s="114">
        <v>150</v>
      </c>
      <c r="W52" s="184" t="s">
        <v>425</v>
      </c>
      <c r="X52" s="184" t="s">
        <v>426</v>
      </c>
      <c r="Y52" s="21">
        <v>124</v>
      </c>
      <c r="Z52" s="22">
        <v>124</v>
      </c>
      <c r="AA52" s="21">
        <v>120</v>
      </c>
      <c r="AB52" s="21">
        <v>120</v>
      </c>
      <c r="AC52" s="185">
        <v>124</v>
      </c>
      <c r="AD52" s="115">
        <v>11</v>
      </c>
      <c r="AE52" s="115">
        <v>46</v>
      </c>
      <c r="AF52" s="47"/>
      <c r="AG52" s="186">
        <v>33</v>
      </c>
      <c r="AH52" s="187"/>
      <c r="AI52" s="19">
        <f t="shared" si="8"/>
        <v>90</v>
      </c>
      <c r="AJ52" s="114"/>
      <c r="AK52" s="114">
        <v>127</v>
      </c>
      <c r="AL52" s="114"/>
      <c r="AM52" s="23" t="s">
        <v>427</v>
      </c>
      <c r="AN52" s="115" t="s">
        <v>60</v>
      </c>
      <c r="AO52" s="115" t="s">
        <v>428</v>
      </c>
      <c r="AP52" s="115"/>
      <c r="AQ52" s="188" t="s">
        <v>429</v>
      </c>
      <c r="AR52" s="118"/>
      <c r="AS52" s="119"/>
      <c r="AT52" s="119"/>
      <c r="AU52" s="19">
        <f t="shared" si="11"/>
        <v>127</v>
      </c>
      <c r="AV52" s="44">
        <f>+_xlfn.IFS(T52="Acumulado",Z52+AI52+AJ52+AL52,T52="Capacidad",AI52,T52="Flujo",AI52,T52="Reducción",AI52,T52="Stock",AI52)</f>
        <v>90</v>
      </c>
      <c r="AW52" s="350"/>
      <c r="AX52" s="112" t="s">
        <v>422</v>
      </c>
      <c r="AY52" s="34" t="s">
        <v>423</v>
      </c>
      <c r="AZ52" s="354"/>
      <c r="BA52" s="181"/>
      <c r="BB52" s="32"/>
    </row>
    <row r="53" spans="1:54" ht="408" customHeight="1" x14ac:dyDescent="0.3">
      <c r="A53" s="355"/>
      <c r="B53" s="355"/>
      <c r="C53" s="355"/>
      <c r="D53" s="355"/>
      <c r="E53" s="355"/>
      <c r="F53" s="355"/>
      <c r="G53" s="355"/>
      <c r="H53" s="355"/>
      <c r="I53" s="355" t="s">
        <v>60</v>
      </c>
      <c r="J53" s="356"/>
      <c r="K53" s="358"/>
      <c r="L53" s="353"/>
      <c r="M53" s="353"/>
      <c r="N53" s="354"/>
      <c r="O53" s="354"/>
      <c r="P53" s="354"/>
      <c r="Q53" s="352"/>
      <c r="R53" s="352"/>
      <c r="S53" s="112" t="s">
        <v>430</v>
      </c>
      <c r="T53" s="112" t="s">
        <v>112</v>
      </c>
      <c r="U53" s="114">
        <v>0</v>
      </c>
      <c r="V53" s="19">
        <f t="shared" ref="V53" si="14">Z53</f>
        <v>1</v>
      </c>
      <c r="W53" s="184" t="s">
        <v>431</v>
      </c>
      <c r="X53" s="184" t="s">
        <v>432</v>
      </c>
      <c r="Y53" s="21">
        <v>1</v>
      </c>
      <c r="Z53" s="22">
        <v>1</v>
      </c>
      <c r="AA53" s="21">
        <v>1</v>
      </c>
      <c r="AB53" s="21">
        <v>1</v>
      </c>
      <c r="AC53" s="185">
        <v>1</v>
      </c>
      <c r="AD53" s="189">
        <v>0.25</v>
      </c>
      <c r="AE53" s="189">
        <v>0.25</v>
      </c>
      <c r="AF53" s="47"/>
      <c r="AG53" s="190">
        <v>0.25</v>
      </c>
      <c r="AH53" s="187"/>
      <c r="AI53" s="44">
        <f>AD53+AE53+AG53</f>
        <v>0.75</v>
      </c>
      <c r="AJ53" s="114"/>
      <c r="AK53" s="114">
        <v>1</v>
      </c>
      <c r="AL53" s="114"/>
      <c r="AM53" s="23" t="s">
        <v>433</v>
      </c>
      <c r="AN53" s="115" t="s">
        <v>60</v>
      </c>
      <c r="AO53" s="115" t="s">
        <v>434</v>
      </c>
      <c r="AP53" s="115"/>
      <c r="AQ53" s="118" t="s">
        <v>435</v>
      </c>
      <c r="AR53" s="118"/>
      <c r="AS53" s="119"/>
      <c r="AT53" s="119"/>
      <c r="AU53" s="191">
        <f t="shared" si="11"/>
        <v>1</v>
      </c>
      <c r="AV53" s="191">
        <f>AB53</f>
        <v>1</v>
      </c>
      <c r="AW53" s="350"/>
      <c r="AX53" s="112" t="s">
        <v>422</v>
      </c>
      <c r="AY53" s="34" t="s">
        <v>423</v>
      </c>
      <c r="AZ53" s="354"/>
      <c r="BA53" s="181"/>
      <c r="BB53" s="32"/>
    </row>
    <row r="54" spans="1:54" s="15" customFormat="1" ht="210.75" customHeight="1" x14ac:dyDescent="0.3">
      <c r="A54" s="355"/>
      <c r="B54" s="355"/>
      <c r="C54" s="355"/>
      <c r="D54" s="355"/>
      <c r="E54" s="355"/>
      <c r="F54" s="355"/>
      <c r="G54" s="355"/>
      <c r="H54" s="355"/>
      <c r="I54" s="355"/>
      <c r="J54" s="356"/>
      <c r="K54" s="358"/>
      <c r="L54" s="353"/>
      <c r="M54" s="353"/>
      <c r="N54" s="354"/>
      <c r="O54" s="354"/>
      <c r="P54" s="354"/>
      <c r="Q54" s="352"/>
      <c r="R54" s="352" t="s">
        <v>436</v>
      </c>
      <c r="S54" s="112" t="s">
        <v>437</v>
      </c>
      <c r="T54" s="112" t="s">
        <v>438</v>
      </c>
      <c r="U54" s="114">
        <v>14</v>
      </c>
      <c r="V54" s="114">
        <v>14</v>
      </c>
      <c r="W54" s="184" t="s">
        <v>439</v>
      </c>
      <c r="X54" s="184" t="s">
        <v>440</v>
      </c>
      <c r="Y54" s="21">
        <v>12</v>
      </c>
      <c r="Z54" s="22">
        <v>12</v>
      </c>
      <c r="AA54" s="21">
        <v>11</v>
      </c>
      <c r="AB54" s="21">
        <v>11</v>
      </c>
      <c r="AC54" s="185">
        <v>12</v>
      </c>
      <c r="AD54" s="115">
        <v>3</v>
      </c>
      <c r="AE54" s="115">
        <v>3</v>
      </c>
      <c r="AF54" s="40"/>
      <c r="AG54" s="186">
        <v>2</v>
      </c>
      <c r="AH54" s="187"/>
      <c r="AI54" s="19">
        <f>AD54+AE54+AG54+AH54</f>
        <v>8</v>
      </c>
      <c r="AJ54" s="114"/>
      <c r="AK54" s="114">
        <v>12</v>
      </c>
      <c r="AL54" s="114"/>
      <c r="AM54" s="23" t="s">
        <v>441</v>
      </c>
      <c r="AN54" s="115" t="s">
        <v>60</v>
      </c>
      <c r="AO54" s="115" t="s">
        <v>442</v>
      </c>
      <c r="AP54" s="115"/>
      <c r="AQ54" s="118" t="s">
        <v>443</v>
      </c>
      <c r="AR54" s="118"/>
      <c r="AS54" s="119"/>
      <c r="AT54" s="119"/>
      <c r="AU54" s="19">
        <f t="shared" si="11"/>
        <v>47</v>
      </c>
      <c r="AV54" s="44">
        <f>+_xlfn.IFS(T54="Acumulado",Z54+AB54+AI54+AJ54+AL54,T54="Capacidad",AI54,T54="Flujo",AI54,T54="Reducción",AI54,T54="Stock",AI54)</f>
        <v>31</v>
      </c>
      <c r="AW54" s="350"/>
      <c r="AX54" s="112" t="s">
        <v>422</v>
      </c>
      <c r="AY54" s="34" t="s">
        <v>423</v>
      </c>
      <c r="AZ54" s="354"/>
      <c r="BA54" s="181"/>
      <c r="BB54" s="32"/>
    </row>
    <row r="55" spans="1:54" ht="409.6" x14ac:dyDescent="0.3">
      <c r="A55" s="355"/>
      <c r="B55" s="355"/>
      <c r="C55" s="355"/>
      <c r="D55" s="355"/>
      <c r="E55" s="355"/>
      <c r="F55" s="355"/>
      <c r="G55" s="355"/>
      <c r="H55" s="355"/>
      <c r="I55" s="355"/>
      <c r="J55" s="356"/>
      <c r="K55" s="358"/>
      <c r="L55" s="353"/>
      <c r="M55" s="353"/>
      <c r="N55" s="354"/>
      <c r="O55" s="354"/>
      <c r="P55" s="354"/>
      <c r="Q55" s="352"/>
      <c r="R55" s="352"/>
      <c r="S55" s="112" t="s">
        <v>444</v>
      </c>
      <c r="T55" s="112" t="s">
        <v>112</v>
      </c>
      <c r="U55" s="114">
        <v>0</v>
      </c>
      <c r="V55" s="19">
        <f t="shared" ref="V55" si="15">Z55</f>
        <v>1</v>
      </c>
      <c r="W55" s="184" t="s">
        <v>445</v>
      </c>
      <c r="X55" s="184" t="s">
        <v>446</v>
      </c>
      <c r="Y55" s="21">
        <v>1</v>
      </c>
      <c r="Z55" s="22">
        <v>1</v>
      </c>
      <c r="AA55" s="21">
        <v>1</v>
      </c>
      <c r="AB55" s="21">
        <v>1</v>
      </c>
      <c r="AC55" s="185">
        <v>1</v>
      </c>
      <c r="AD55" s="189">
        <v>0.25</v>
      </c>
      <c r="AE55" s="189">
        <v>0.25</v>
      </c>
      <c r="AF55" s="47"/>
      <c r="AG55" s="190"/>
      <c r="AH55" s="192"/>
      <c r="AI55" s="44">
        <f>AD55+AE55</f>
        <v>0.5</v>
      </c>
      <c r="AJ55" s="114"/>
      <c r="AK55" s="114">
        <v>1</v>
      </c>
      <c r="AL55" s="114"/>
      <c r="AM55" s="23" t="s">
        <v>447</v>
      </c>
      <c r="AN55" s="115" t="s">
        <v>60</v>
      </c>
      <c r="AO55" s="115" t="s">
        <v>448</v>
      </c>
      <c r="AP55" s="115"/>
      <c r="AQ55" s="118" t="s">
        <v>449</v>
      </c>
      <c r="AR55" s="118"/>
      <c r="AS55" s="119"/>
      <c r="AT55" s="119"/>
      <c r="AU55" s="19">
        <f t="shared" si="11"/>
        <v>1</v>
      </c>
      <c r="AV55" s="44">
        <f>AB55</f>
        <v>1</v>
      </c>
      <c r="AW55" s="350"/>
      <c r="AX55" s="112" t="s">
        <v>422</v>
      </c>
      <c r="AY55" s="34" t="s">
        <v>423</v>
      </c>
      <c r="AZ55" s="31"/>
      <c r="BA55" s="181"/>
      <c r="BB55" s="32"/>
    </row>
    <row r="56" spans="1:54" ht="102" x14ac:dyDescent="0.3">
      <c r="A56" s="352"/>
      <c r="B56" s="352"/>
      <c r="C56" s="352"/>
      <c r="D56" s="352"/>
      <c r="E56" s="352"/>
      <c r="F56" s="352"/>
      <c r="G56" s="352"/>
      <c r="H56" s="352"/>
      <c r="I56" s="352"/>
      <c r="J56" s="356"/>
      <c r="K56" s="359"/>
      <c r="L56" s="353"/>
      <c r="M56" s="353"/>
      <c r="N56" s="354"/>
      <c r="O56" s="354"/>
      <c r="P56" s="354"/>
      <c r="Q56" s="352"/>
      <c r="R56" s="193" t="s">
        <v>450</v>
      </c>
      <c r="S56" s="193" t="s">
        <v>451</v>
      </c>
      <c r="T56" s="193" t="s">
        <v>112</v>
      </c>
      <c r="U56" s="194">
        <v>3</v>
      </c>
      <c r="V56" s="194">
        <v>3</v>
      </c>
      <c r="W56" s="195"/>
      <c r="X56" s="195"/>
      <c r="Y56" s="21">
        <v>1</v>
      </c>
      <c r="Z56" s="22">
        <v>1</v>
      </c>
      <c r="AA56" s="21" t="s">
        <v>152</v>
      </c>
      <c r="AB56" s="21"/>
      <c r="AC56" s="21" t="s">
        <v>152</v>
      </c>
      <c r="AD56" s="21" t="s">
        <v>152</v>
      </c>
      <c r="AE56" s="21" t="s">
        <v>152</v>
      </c>
      <c r="AF56" s="21"/>
      <c r="AG56" s="21" t="s">
        <v>152</v>
      </c>
      <c r="AH56" s="21"/>
      <c r="AI56" s="21" t="s">
        <v>152</v>
      </c>
      <c r="AJ56" s="114"/>
      <c r="AK56" s="21" t="s">
        <v>151</v>
      </c>
      <c r="AL56" s="114"/>
      <c r="AM56" s="21" t="s">
        <v>152</v>
      </c>
      <c r="AN56" s="21" t="s">
        <v>152</v>
      </c>
      <c r="AO56" s="21" t="s">
        <v>152</v>
      </c>
      <c r="AP56" s="21" t="s">
        <v>152</v>
      </c>
      <c r="AQ56" s="21" t="s">
        <v>152</v>
      </c>
      <c r="AR56" s="21" t="s">
        <v>152</v>
      </c>
      <c r="AS56" s="21" t="s">
        <v>152</v>
      </c>
      <c r="AT56" s="21" t="s">
        <v>152</v>
      </c>
      <c r="AU56" s="21">
        <v>1</v>
      </c>
      <c r="AV56" s="21">
        <v>1</v>
      </c>
      <c r="AW56" s="351"/>
      <c r="AX56" s="112" t="s">
        <v>422</v>
      </c>
      <c r="AY56" s="34" t="s">
        <v>423</v>
      </c>
      <c r="AZ56" s="31"/>
      <c r="BA56" s="181"/>
      <c r="BB56" s="32"/>
    </row>
    <row r="57" spans="1:54" ht="204" customHeight="1" x14ac:dyDescent="0.3">
      <c r="A57" s="291" t="s">
        <v>53</v>
      </c>
      <c r="B57" s="291" t="s">
        <v>452</v>
      </c>
      <c r="C57" s="291" t="s">
        <v>55</v>
      </c>
      <c r="D57" s="291" t="s">
        <v>347</v>
      </c>
      <c r="E57" s="291" t="s">
        <v>453</v>
      </c>
      <c r="F57" s="291" t="s">
        <v>454</v>
      </c>
      <c r="G57" s="291" t="s">
        <v>59</v>
      </c>
      <c r="H57" s="291" t="s">
        <v>455</v>
      </c>
      <c r="I57" s="291" t="s">
        <v>456</v>
      </c>
      <c r="J57" s="344">
        <v>6830016667</v>
      </c>
      <c r="K57" s="323">
        <v>6822825000</v>
      </c>
      <c r="L57" s="340">
        <v>18475011000</v>
      </c>
      <c r="M57" s="340">
        <v>17865138373</v>
      </c>
      <c r="N57" s="342">
        <v>12348656000</v>
      </c>
      <c r="O57" s="342">
        <v>6481981682</v>
      </c>
      <c r="P57" s="342">
        <f>(N57*0.03)+N57</f>
        <v>12719115680</v>
      </c>
      <c r="Q57" s="288" t="s">
        <v>457</v>
      </c>
      <c r="R57" s="18" t="s">
        <v>458</v>
      </c>
      <c r="S57" s="18" t="s">
        <v>459</v>
      </c>
      <c r="T57" s="18" t="s">
        <v>112</v>
      </c>
      <c r="U57" s="18">
        <v>0</v>
      </c>
      <c r="V57" s="69">
        <v>1</v>
      </c>
      <c r="W57" s="196" t="s">
        <v>460</v>
      </c>
      <c r="X57" s="196" t="s">
        <v>461</v>
      </c>
      <c r="Y57" s="197">
        <v>1</v>
      </c>
      <c r="Z57" s="197">
        <v>1</v>
      </c>
      <c r="AA57" s="197">
        <v>1</v>
      </c>
      <c r="AB57" s="197">
        <v>1</v>
      </c>
      <c r="AC57" s="69">
        <v>1</v>
      </c>
      <c r="AD57" s="70">
        <v>1</v>
      </c>
      <c r="AE57" s="70">
        <v>1</v>
      </c>
      <c r="AF57" s="105"/>
      <c r="AG57" s="66">
        <v>1</v>
      </c>
      <c r="AH57" s="149"/>
      <c r="AI57" s="68">
        <f>AB57</f>
        <v>1</v>
      </c>
      <c r="AJ57" s="18"/>
      <c r="AK57" s="69">
        <v>1</v>
      </c>
      <c r="AL57" s="18">
        <v>0</v>
      </c>
      <c r="AM57" s="23" t="s">
        <v>462</v>
      </c>
      <c r="AN57" s="23" t="s">
        <v>463</v>
      </c>
      <c r="AO57" s="23" t="s">
        <v>464</v>
      </c>
      <c r="AP57" s="23" t="s">
        <v>60</v>
      </c>
      <c r="AQ57" s="198" t="s">
        <v>465</v>
      </c>
      <c r="AR57" s="198" t="s">
        <v>60</v>
      </c>
      <c r="AS57" s="199"/>
      <c r="AT57" s="199"/>
      <c r="AU57" s="73">
        <f>+_xlfn.IFS(T57="Acumulado",Y57+AA57+#REF!+AK57,T57="Capacidad",AK57,T57="Flujo",AK57,T57="Reducción",AK57,T57="Stock",AK57)</f>
        <v>1</v>
      </c>
      <c r="AV57" s="69">
        <f>+_xlfn.IFS(T57="Acumulado",Z57+AI57+AJ57+AL57,T57="Capacidad",AI57,T57="Flujo",AI57,T57="Reducción",AI57,T57="Stock",AI57)</f>
        <v>1</v>
      </c>
      <c r="AW57" s="288" t="s">
        <v>466</v>
      </c>
      <c r="AX57" s="200" t="s">
        <v>466</v>
      </c>
      <c r="AY57" s="30" t="s">
        <v>467</v>
      </c>
      <c r="AZ57" s="31"/>
      <c r="BA57" s="32"/>
      <c r="BB57" s="32"/>
    </row>
    <row r="58" spans="1:54" ht="142.94999999999999" customHeight="1" x14ac:dyDescent="0.3">
      <c r="A58" s="292"/>
      <c r="B58" s="292"/>
      <c r="C58" s="292"/>
      <c r="D58" s="292"/>
      <c r="E58" s="292"/>
      <c r="F58" s="292"/>
      <c r="G58" s="292"/>
      <c r="H58" s="292"/>
      <c r="I58" s="292"/>
      <c r="J58" s="345">
        <v>0</v>
      </c>
      <c r="K58" s="324"/>
      <c r="L58" s="348"/>
      <c r="M58" s="348"/>
      <c r="N58" s="346"/>
      <c r="O58" s="346"/>
      <c r="P58" s="346"/>
      <c r="Q58" s="289"/>
      <c r="R58" s="18" t="s">
        <v>468</v>
      </c>
      <c r="S58" s="18" t="s">
        <v>469</v>
      </c>
      <c r="T58" s="18" t="s">
        <v>65</v>
      </c>
      <c r="U58" s="19">
        <v>0</v>
      </c>
      <c r="V58" s="19">
        <f t="shared" ref="V58:V64" si="16">Z58</f>
        <v>1</v>
      </c>
      <c r="W58" s="20" t="s">
        <v>470</v>
      </c>
      <c r="X58" s="20" t="s">
        <v>471</v>
      </c>
      <c r="Y58" s="21">
        <v>1</v>
      </c>
      <c r="Z58" s="22">
        <v>1</v>
      </c>
      <c r="AA58" s="21">
        <v>1</v>
      </c>
      <c r="AB58" s="21">
        <v>1</v>
      </c>
      <c r="AC58" s="19">
        <v>1</v>
      </c>
      <c r="AD58" s="23">
        <v>0</v>
      </c>
      <c r="AE58" s="23">
        <v>1</v>
      </c>
      <c r="AF58" s="47"/>
      <c r="AG58" s="43">
        <v>1</v>
      </c>
      <c r="AH58" s="201"/>
      <c r="AI58" s="44">
        <f>AE58</f>
        <v>1</v>
      </c>
      <c r="AJ58" s="19"/>
      <c r="AK58" s="19">
        <v>1</v>
      </c>
      <c r="AL58" s="19">
        <v>0</v>
      </c>
      <c r="AM58" s="202" t="s">
        <v>472</v>
      </c>
      <c r="AN58" s="23" t="s">
        <v>463</v>
      </c>
      <c r="AO58" s="23" t="s">
        <v>473</v>
      </c>
      <c r="AP58" s="23" t="s">
        <v>473</v>
      </c>
      <c r="AQ58" s="203" t="s">
        <v>474</v>
      </c>
      <c r="AR58" s="204" t="s">
        <v>60</v>
      </c>
      <c r="AS58" s="28"/>
      <c r="AT58" s="199"/>
      <c r="AU58" s="19">
        <f>+_xlfn.IFS(T58="Acumulado",Y58+AA58+AC58+AK58,T58="Capacidad",AK58,T58="Flujo",AK58,T58="Reducción",AK58,T58="Stock",AK58)</f>
        <v>4</v>
      </c>
      <c r="AV58" s="19">
        <f>+_xlfn.IFS(T58="Acumulado",Z58+AB58+AI58+AJ58+AL58,T58="Capacidad",AI58,T58="Flujo",AI58,T58="Reducción",AI58,T58="Stock",AI58)</f>
        <v>3</v>
      </c>
      <c r="AW58" s="289"/>
      <c r="AX58" s="200" t="s">
        <v>466</v>
      </c>
      <c r="AY58" s="30" t="s">
        <v>467</v>
      </c>
      <c r="AZ58" s="31"/>
      <c r="BA58" s="32"/>
      <c r="BB58" s="32"/>
    </row>
    <row r="59" spans="1:54" ht="142.94999999999999" customHeight="1" x14ac:dyDescent="0.3">
      <c r="A59" s="292"/>
      <c r="B59" s="292"/>
      <c r="C59" s="292"/>
      <c r="D59" s="292"/>
      <c r="E59" s="292"/>
      <c r="F59" s="292"/>
      <c r="G59" s="292"/>
      <c r="H59" s="292"/>
      <c r="I59" s="292"/>
      <c r="J59" s="345"/>
      <c r="K59" s="324"/>
      <c r="L59" s="348"/>
      <c r="M59" s="348"/>
      <c r="N59" s="346"/>
      <c r="O59" s="346"/>
      <c r="P59" s="346"/>
      <c r="Q59" s="289"/>
      <c r="R59" s="18" t="s">
        <v>475</v>
      </c>
      <c r="S59" s="18" t="s">
        <v>476</v>
      </c>
      <c r="T59" s="18" t="s">
        <v>65</v>
      </c>
      <c r="U59" s="19">
        <v>0</v>
      </c>
      <c r="V59" s="19">
        <v>2</v>
      </c>
      <c r="W59" s="20" t="s">
        <v>477</v>
      </c>
      <c r="X59" s="20" t="s">
        <v>478</v>
      </c>
      <c r="Y59" s="21">
        <v>2</v>
      </c>
      <c r="Z59" s="22">
        <v>2</v>
      </c>
      <c r="AA59" s="21">
        <v>2</v>
      </c>
      <c r="AB59" s="21">
        <v>2</v>
      </c>
      <c r="AC59" s="19">
        <v>2</v>
      </c>
      <c r="AD59" s="23">
        <v>0</v>
      </c>
      <c r="AE59" s="23">
        <v>0</v>
      </c>
      <c r="AF59" s="205"/>
      <c r="AG59" s="25">
        <v>0</v>
      </c>
      <c r="AH59" s="26"/>
      <c r="AI59" s="44">
        <f>AD59+AE59+AG59+AH59</f>
        <v>0</v>
      </c>
      <c r="AJ59" s="19"/>
      <c r="AK59" s="19">
        <v>3</v>
      </c>
      <c r="AL59" s="19"/>
      <c r="AM59" s="23" t="s">
        <v>479</v>
      </c>
      <c r="AN59" s="23" t="s">
        <v>463</v>
      </c>
      <c r="AO59" s="23" t="s">
        <v>480</v>
      </c>
      <c r="AP59" s="23" t="s">
        <v>60</v>
      </c>
      <c r="AQ59" s="206" t="s">
        <v>481</v>
      </c>
      <c r="AR59" s="206" t="s">
        <v>60</v>
      </c>
      <c r="AS59" s="28"/>
      <c r="AT59" s="199"/>
      <c r="AU59" s="19">
        <f>+_xlfn.IFS(T59="Acumulado",Y59+AA59+AC59+AK59,T59="Capacidad",AK59,T59="Flujo",AK59,T59="Reducción",AK59,T59="Stock",AK59)</f>
        <v>9</v>
      </c>
      <c r="AV59" s="19">
        <f>+_xlfn.IFS(T59="Acumulado",Z59+AB59+AI59+AJ59+AL59,T59="Capacidad",AI59,T59="Flujo",AI59,T59="Reducción",AI59,T59="Stock",AI59)</f>
        <v>4</v>
      </c>
      <c r="AW59" s="289"/>
      <c r="AX59" s="200" t="s">
        <v>466</v>
      </c>
      <c r="AY59" s="30" t="s">
        <v>467</v>
      </c>
      <c r="AZ59" s="31"/>
      <c r="BA59" s="32"/>
      <c r="BB59" s="32"/>
    </row>
    <row r="60" spans="1:54" ht="142.94999999999999" customHeight="1" x14ac:dyDescent="0.3">
      <c r="A60" s="292"/>
      <c r="B60" s="292"/>
      <c r="C60" s="292"/>
      <c r="D60" s="292"/>
      <c r="E60" s="292"/>
      <c r="F60" s="292"/>
      <c r="G60" s="292"/>
      <c r="H60" s="292"/>
      <c r="I60" s="292"/>
      <c r="J60" s="345"/>
      <c r="K60" s="324"/>
      <c r="L60" s="348"/>
      <c r="M60" s="348"/>
      <c r="N60" s="346"/>
      <c r="O60" s="346"/>
      <c r="P60" s="346"/>
      <c r="Q60" s="289"/>
      <c r="R60" s="18" t="s">
        <v>482</v>
      </c>
      <c r="S60" s="18" t="s">
        <v>483</v>
      </c>
      <c r="T60" s="18" t="s">
        <v>65</v>
      </c>
      <c r="U60" s="19">
        <v>0</v>
      </c>
      <c r="V60" s="19">
        <v>0</v>
      </c>
      <c r="W60" s="207" t="s">
        <v>484</v>
      </c>
      <c r="X60" s="207" t="s">
        <v>484</v>
      </c>
      <c r="Y60" s="22"/>
      <c r="Z60" s="22"/>
      <c r="AA60" s="21">
        <v>1400</v>
      </c>
      <c r="AB60" s="21">
        <v>11000</v>
      </c>
      <c r="AC60" s="19">
        <v>600</v>
      </c>
      <c r="AD60" s="23">
        <v>110</v>
      </c>
      <c r="AE60" s="23">
        <v>1476</v>
      </c>
      <c r="AF60" s="205"/>
      <c r="AG60" s="25">
        <v>2079</v>
      </c>
      <c r="AH60" s="26"/>
      <c r="AI60" s="44">
        <f>AD60+AE60</f>
        <v>1586</v>
      </c>
      <c r="AJ60" s="19"/>
      <c r="AK60" s="19">
        <v>1600</v>
      </c>
      <c r="AL60" s="19"/>
      <c r="AM60" s="23" t="s">
        <v>485</v>
      </c>
      <c r="AN60" s="23" t="s">
        <v>463</v>
      </c>
      <c r="AO60" s="23" t="s">
        <v>486</v>
      </c>
      <c r="AP60" s="23" t="s">
        <v>60</v>
      </c>
      <c r="AQ60" s="206" t="s">
        <v>487</v>
      </c>
      <c r="AR60" s="206" t="s">
        <v>60</v>
      </c>
      <c r="AS60" s="28"/>
      <c r="AT60" s="199"/>
      <c r="AU60" s="19">
        <f>+_xlfn.IFS(T60="Acumulado",Y60+AA60+AC60+AK60,T60="Capacidad",AK60,T60="Flujo",AK60,T60="Reducción",AK60,T60="Stock",AK60)</f>
        <v>3600</v>
      </c>
      <c r="AV60" s="19">
        <f>+_xlfn.IFS(T60="Acumulado",Z60+AB60+AI60+AJ60+AL60,T60="Capacidad",AI60,T60="Flujo",AI60,T60="Reducción",AI60,T60="Stock",AI60)</f>
        <v>12586</v>
      </c>
      <c r="AW60" s="289"/>
      <c r="AX60" s="200" t="s">
        <v>466</v>
      </c>
      <c r="AY60" s="30" t="s">
        <v>467</v>
      </c>
      <c r="AZ60" s="31"/>
      <c r="BA60" s="32"/>
      <c r="BB60" s="32"/>
    </row>
    <row r="61" spans="1:54" ht="183.6" customHeight="1" x14ac:dyDescent="0.3">
      <c r="A61" s="293"/>
      <c r="B61" s="293"/>
      <c r="C61" s="293"/>
      <c r="D61" s="293"/>
      <c r="E61" s="293"/>
      <c r="F61" s="293"/>
      <c r="G61" s="293"/>
      <c r="H61" s="293"/>
      <c r="I61" s="293"/>
      <c r="J61" s="347">
        <v>0</v>
      </c>
      <c r="K61" s="325"/>
      <c r="L61" s="341"/>
      <c r="M61" s="341"/>
      <c r="N61" s="343"/>
      <c r="O61" s="343"/>
      <c r="P61" s="343"/>
      <c r="Q61" s="290"/>
      <c r="R61" s="18" t="s">
        <v>482</v>
      </c>
      <c r="S61" s="18" t="s">
        <v>488</v>
      </c>
      <c r="T61" s="18" t="s">
        <v>112</v>
      </c>
      <c r="U61" s="18">
        <v>0</v>
      </c>
      <c r="V61" s="18">
        <f t="shared" si="16"/>
        <v>1</v>
      </c>
      <c r="W61" s="78" t="s">
        <v>489</v>
      </c>
      <c r="X61" s="78" t="s">
        <v>490</v>
      </c>
      <c r="Y61" s="197">
        <v>1</v>
      </c>
      <c r="Z61" s="197">
        <v>1</v>
      </c>
      <c r="AA61" s="197">
        <v>1</v>
      </c>
      <c r="AB61" s="197">
        <v>1</v>
      </c>
      <c r="AC61" s="69">
        <v>1</v>
      </c>
      <c r="AD61" s="70">
        <v>1</v>
      </c>
      <c r="AE61" s="70">
        <v>1</v>
      </c>
      <c r="AF61" s="47"/>
      <c r="AG61" s="66">
        <v>1</v>
      </c>
      <c r="AH61" s="149"/>
      <c r="AI61" s="68">
        <f>AB61</f>
        <v>1</v>
      </c>
      <c r="AJ61" s="18"/>
      <c r="AK61" s="69">
        <v>1</v>
      </c>
      <c r="AL61" s="18">
        <v>0</v>
      </c>
      <c r="AM61" s="208" t="s">
        <v>491</v>
      </c>
      <c r="AN61" s="23" t="s">
        <v>463</v>
      </c>
      <c r="AO61" s="23" t="s">
        <v>491</v>
      </c>
      <c r="AP61" s="23" t="s">
        <v>60</v>
      </c>
      <c r="AQ61" s="209" t="s">
        <v>492</v>
      </c>
      <c r="AR61" s="209" t="s">
        <v>60</v>
      </c>
      <c r="AS61" s="199"/>
      <c r="AT61" s="199"/>
      <c r="AU61" s="73">
        <f>+_xlfn.IFS(T61="Acumulado",Y61+AA61+#REF!+AK61,T61="Capacidad",AK61,T61="Flujo",AK61,T61="Reducción",AK61,T61="Stock",AK61)</f>
        <v>1</v>
      </c>
      <c r="AV61" s="69">
        <f>+_xlfn.IFS(T61="Acumulado",Z61+AI61+AJ61+AL61,T61="Capacidad",AI61,T61="Flujo",AI61,T61="Reducción",AI61,T61="Stock",AI61)</f>
        <v>1</v>
      </c>
      <c r="AW61" s="289"/>
      <c r="AX61" s="200" t="s">
        <v>466</v>
      </c>
      <c r="AY61" s="30" t="s">
        <v>467</v>
      </c>
      <c r="AZ61" s="31"/>
      <c r="BA61" s="32"/>
      <c r="BB61" s="32"/>
    </row>
    <row r="62" spans="1:54" ht="408" customHeight="1" x14ac:dyDescent="0.3">
      <c r="A62" s="291" t="s">
        <v>53</v>
      </c>
      <c r="B62" s="291" t="s">
        <v>452</v>
      </c>
      <c r="C62" s="291" t="s">
        <v>55</v>
      </c>
      <c r="D62" s="291" t="s">
        <v>347</v>
      </c>
      <c r="E62" s="291" t="s">
        <v>493</v>
      </c>
      <c r="F62" s="291" t="s">
        <v>494</v>
      </c>
      <c r="G62" s="291" t="s">
        <v>59</v>
      </c>
      <c r="H62" s="291" t="s">
        <v>455</v>
      </c>
      <c r="I62" s="291" t="s">
        <v>456</v>
      </c>
      <c r="J62" s="344">
        <v>8669983333</v>
      </c>
      <c r="K62" s="323">
        <v>7979983453.3400002</v>
      </c>
      <c r="L62" s="340">
        <v>1024989000</v>
      </c>
      <c r="M62" s="340">
        <v>1024989000</v>
      </c>
      <c r="N62" s="342">
        <v>3500000000</v>
      </c>
      <c r="O62" s="342">
        <v>0</v>
      </c>
      <c r="P62" s="342">
        <f>(N62*0.03)+N62</f>
        <v>3605000000</v>
      </c>
      <c r="Q62" s="288" t="s">
        <v>457</v>
      </c>
      <c r="R62" s="18" t="s">
        <v>495</v>
      </c>
      <c r="S62" s="18" t="s">
        <v>496</v>
      </c>
      <c r="T62" s="18" t="s">
        <v>65</v>
      </c>
      <c r="U62" s="19">
        <v>0</v>
      </c>
      <c r="V62" s="19">
        <f t="shared" si="16"/>
        <v>1</v>
      </c>
      <c r="W62" s="20" t="s">
        <v>497</v>
      </c>
      <c r="X62" s="20" t="s">
        <v>498</v>
      </c>
      <c r="Y62" s="21">
        <v>1800</v>
      </c>
      <c r="Z62" s="22">
        <v>1</v>
      </c>
      <c r="AA62" s="21">
        <v>3000</v>
      </c>
      <c r="AB62" s="21">
        <v>3000</v>
      </c>
      <c r="AC62" s="210">
        <v>7000</v>
      </c>
      <c r="AD62" s="23">
        <v>0</v>
      </c>
      <c r="AE62" s="23">
        <v>0</v>
      </c>
      <c r="AF62" s="47"/>
      <c r="AG62" s="206">
        <v>0</v>
      </c>
      <c r="AH62" s="26"/>
      <c r="AI62" s="19">
        <f t="shared" ref="AI62:AI70" si="17">AD62+AE62+AG62+AH62</f>
        <v>0</v>
      </c>
      <c r="AJ62" s="19"/>
      <c r="AK62" s="19">
        <v>3900</v>
      </c>
      <c r="AL62" s="19">
        <v>0</v>
      </c>
      <c r="AM62" s="23" t="s">
        <v>499</v>
      </c>
      <c r="AN62" s="23" t="s">
        <v>463</v>
      </c>
      <c r="AO62" s="23" t="s">
        <v>499</v>
      </c>
      <c r="AP62" s="23" t="s">
        <v>60</v>
      </c>
      <c r="AQ62" s="45" t="s">
        <v>500</v>
      </c>
      <c r="AR62" s="45" t="s">
        <v>60</v>
      </c>
      <c r="AS62" s="28"/>
      <c r="AT62" s="199"/>
      <c r="AU62" s="19">
        <f t="shared" ref="AU62:AU71" si="18">+_xlfn.IFS(T62="Acumulado",Y62+AA62+AC62+AK62,T62="Capacidad",AK62,T62="Flujo",AK62,T62="Reducción",AK62,T62="Stock",AK62)</f>
        <v>15700</v>
      </c>
      <c r="AV62" s="19">
        <f>+_xlfn.IFS(T62="Acumulado",Z62+AB62+AI62+AJ62+AL62,T62="Capacidad",AI62,T62="Flujo",AI62,T62="Reducción",AI62,T62="Stock",AI62)</f>
        <v>3001</v>
      </c>
      <c r="AW62" s="289"/>
      <c r="AX62" s="200" t="s">
        <v>466</v>
      </c>
      <c r="AY62" s="211" t="s">
        <v>501</v>
      </c>
      <c r="AZ62" s="31"/>
      <c r="BA62" s="32"/>
      <c r="BB62" s="32"/>
    </row>
    <row r="63" spans="1:54" hidden="1" x14ac:dyDescent="0.3">
      <c r="A63" s="293"/>
      <c r="B63" s="293"/>
      <c r="C63" s="293"/>
      <c r="D63" s="293"/>
      <c r="E63" s="293"/>
      <c r="F63" s="293"/>
      <c r="G63" s="293"/>
      <c r="H63" s="293"/>
      <c r="I63" s="293"/>
      <c r="J63" s="345"/>
      <c r="K63" s="325"/>
      <c r="L63" s="341"/>
      <c r="M63" s="341"/>
      <c r="N63" s="343"/>
      <c r="O63" s="343"/>
      <c r="P63" s="343"/>
      <c r="Q63" s="290"/>
      <c r="R63" s="212"/>
      <c r="S63" s="212"/>
      <c r="T63" s="212"/>
      <c r="U63" s="213"/>
      <c r="V63" s="213"/>
      <c r="W63" s="20"/>
      <c r="X63" s="20"/>
      <c r="Y63" s="214"/>
      <c r="Z63" s="215"/>
      <c r="AA63" s="21"/>
      <c r="AB63" s="21"/>
      <c r="AC63" s="216"/>
      <c r="AD63" s="217"/>
      <c r="AE63" s="217"/>
      <c r="AF63" s="218"/>
      <c r="AG63" s="26"/>
      <c r="AH63" s="26"/>
      <c r="AI63" s="213"/>
      <c r="AJ63" s="213"/>
      <c r="AK63" s="213"/>
      <c r="AL63" s="213"/>
      <c r="AM63" s="28"/>
      <c r="AN63" s="28"/>
      <c r="AO63" s="28"/>
      <c r="AP63" s="28"/>
      <c r="AQ63" s="20"/>
      <c r="AR63" s="20"/>
      <c r="AS63" s="213"/>
      <c r="AT63" s="213"/>
      <c r="AU63" s="19" t="e">
        <f t="shared" si="18"/>
        <v>#N/A</v>
      </c>
      <c r="AV63" s="213"/>
      <c r="AW63" s="290"/>
      <c r="AX63" s="212"/>
      <c r="AY63" s="219"/>
      <c r="AZ63" s="31"/>
      <c r="BA63" s="32"/>
      <c r="BB63" s="32"/>
    </row>
    <row r="64" spans="1:54" ht="204" customHeight="1" x14ac:dyDescent="0.3">
      <c r="A64" s="291" t="s">
        <v>53</v>
      </c>
      <c r="B64" s="291" t="s">
        <v>54</v>
      </c>
      <c r="C64" s="291" t="s">
        <v>55</v>
      </c>
      <c r="D64" s="291" t="s">
        <v>56</v>
      </c>
      <c r="E64" s="291" t="s">
        <v>502</v>
      </c>
      <c r="F64" s="291" t="s">
        <v>503</v>
      </c>
      <c r="G64" s="336" t="s">
        <v>59</v>
      </c>
      <c r="H64" s="338" t="s">
        <v>60</v>
      </c>
      <c r="I64" s="338" t="s">
        <v>504</v>
      </c>
      <c r="J64" s="297">
        <v>104400000</v>
      </c>
      <c r="K64" s="297">
        <v>104400000</v>
      </c>
      <c r="L64" s="332">
        <v>100552000</v>
      </c>
      <c r="M64" s="332">
        <v>97469067</v>
      </c>
      <c r="N64" s="334">
        <v>315000000</v>
      </c>
      <c r="O64" s="334">
        <v>86287100</v>
      </c>
      <c r="P64" s="334">
        <f>(N64*0.03)+N64</f>
        <v>324450000</v>
      </c>
      <c r="Q64" s="288" t="s">
        <v>62</v>
      </c>
      <c r="R64" s="288" t="s">
        <v>505</v>
      </c>
      <c r="S64" s="18" t="s">
        <v>506</v>
      </c>
      <c r="T64" s="18" t="s">
        <v>65</v>
      </c>
      <c r="U64" s="19" t="s">
        <v>60</v>
      </c>
      <c r="V64" s="19">
        <f t="shared" si="16"/>
        <v>4</v>
      </c>
      <c r="W64" s="20" t="s">
        <v>507</v>
      </c>
      <c r="X64" s="20" t="s">
        <v>508</v>
      </c>
      <c r="Y64" s="22">
        <v>4</v>
      </c>
      <c r="Z64" s="22">
        <v>4</v>
      </c>
      <c r="AA64" s="21">
        <v>1</v>
      </c>
      <c r="AB64" s="21">
        <v>1</v>
      </c>
      <c r="AC64" s="33">
        <v>1</v>
      </c>
      <c r="AD64" s="41">
        <v>0.25</v>
      </c>
      <c r="AE64" s="41">
        <v>0.25</v>
      </c>
      <c r="AF64" s="205"/>
      <c r="AG64" s="43">
        <v>0.25</v>
      </c>
      <c r="AH64" s="201"/>
      <c r="AI64" s="44">
        <f>AD64+AE64+AG64+AH64</f>
        <v>0.75</v>
      </c>
      <c r="AJ64" s="19"/>
      <c r="AK64" s="19">
        <v>1</v>
      </c>
      <c r="AL64" s="19">
        <v>0</v>
      </c>
      <c r="AM64" s="23" t="s">
        <v>509</v>
      </c>
      <c r="AN64" s="23" t="s">
        <v>510</v>
      </c>
      <c r="AO64" s="23" t="s">
        <v>511</v>
      </c>
      <c r="AP64" s="23"/>
      <c r="AQ64" s="27" t="s">
        <v>512</v>
      </c>
      <c r="AR64" s="27" t="s">
        <v>73</v>
      </c>
      <c r="AS64" s="28"/>
      <c r="AT64" s="28"/>
      <c r="AU64" s="19">
        <f t="shared" si="18"/>
        <v>7</v>
      </c>
      <c r="AV64" s="44">
        <f t="shared" ref="AV64:AV70" si="19">+_xlfn.IFS(T64="Acumulado",Z64+AB64+AI64+AJ64+AL64,T64="Capacidad",AI64,T64="Flujo",AI64,T64="Reducción",AI64,T64="Stock",AI64)</f>
        <v>5.75</v>
      </c>
      <c r="AW64" s="288" t="s">
        <v>74</v>
      </c>
      <c r="AX64" s="29" t="s">
        <v>74</v>
      </c>
      <c r="AY64" s="30" t="s">
        <v>513</v>
      </c>
      <c r="AZ64" s="31"/>
      <c r="BA64" s="32"/>
      <c r="BB64" s="32"/>
    </row>
    <row r="65" spans="1:54" ht="142.80000000000001" x14ac:dyDescent="0.3">
      <c r="A65" s="293"/>
      <c r="B65" s="293"/>
      <c r="C65" s="293"/>
      <c r="D65" s="293"/>
      <c r="E65" s="293"/>
      <c r="F65" s="293"/>
      <c r="G65" s="337"/>
      <c r="H65" s="339"/>
      <c r="I65" s="339"/>
      <c r="J65" s="299"/>
      <c r="K65" s="299"/>
      <c r="L65" s="333"/>
      <c r="M65" s="333"/>
      <c r="N65" s="335"/>
      <c r="O65" s="335"/>
      <c r="P65" s="335"/>
      <c r="Q65" s="290"/>
      <c r="R65" s="290"/>
      <c r="S65" s="18" t="s">
        <v>514</v>
      </c>
      <c r="T65" s="18" t="s">
        <v>65</v>
      </c>
      <c r="U65" s="19" t="s">
        <v>60</v>
      </c>
      <c r="V65" s="19"/>
      <c r="W65" s="20" t="s">
        <v>515</v>
      </c>
      <c r="X65" s="20" t="s">
        <v>516</v>
      </c>
      <c r="Y65" s="220"/>
      <c r="Z65" s="22"/>
      <c r="AA65" s="21">
        <v>228</v>
      </c>
      <c r="AB65" s="21">
        <v>284</v>
      </c>
      <c r="AC65" s="33">
        <v>255</v>
      </c>
      <c r="AD65" s="53">
        <v>19</v>
      </c>
      <c r="AE65" s="53">
        <v>102</v>
      </c>
      <c r="AF65" s="221"/>
      <c r="AG65" s="25">
        <v>107</v>
      </c>
      <c r="AH65" s="26"/>
      <c r="AI65" s="19">
        <f>AD65+AE65+AG65</f>
        <v>228</v>
      </c>
      <c r="AJ65" s="19"/>
      <c r="AK65" s="19">
        <v>254</v>
      </c>
      <c r="AL65" s="19"/>
      <c r="AM65" s="23" t="s">
        <v>517</v>
      </c>
      <c r="AN65" s="23" t="s">
        <v>518</v>
      </c>
      <c r="AO65" s="23" t="s">
        <v>519</v>
      </c>
      <c r="AP65" s="23" t="s">
        <v>91</v>
      </c>
      <c r="AQ65" s="45" t="s">
        <v>520</v>
      </c>
      <c r="AR65" s="45" t="s">
        <v>73</v>
      </c>
      <c r="AS65" s="213"/>
      <c r="AT65" s="213"/>
      <c r="AU65" s="19">
        <f t="shared" si="18"/>
        <v>737</v>
      </c>
      <c r="AV65" s="19">
        <f t="shared" si="19"/>
        <v>512</v>
      </c>
      <c r="AW65" s="290"/>
      <c r="AX65" s="29" t="s">
        <v>74</v>
      </c>
      <c r="AY65" s="30" t="s">
        <v>513</v>
      </c>
      <c r="AZ65" s="31"/>
      <c r="BA65" s="32"/>
      <c r="BB65" s="32"/>
    </row>
    <row r="66" spans="1:54" ht="163.19999999999999" customHeight="1" x14ac:dyDescent="0.3">
      <c r="A66" s="291" t="s">
        <v>53</v>
      </c>
      <c r="B66" s="291" t="s">
        <v>521</v>
      </c>
      <c r="C66" s="291" t="s">
        <v>55</v>
      </c>
      <c r="D66" s="291" t="s">
        <v>56</v>
      </c>
      <c r="E66" s="291" t="s">
        <v>522</v>
      </c>
      <c r="F66" s="291" t="s">
        <v>523</v>
      </c>
      <c r="G66" s="291" t="s">
        <v>59</v>
      </c>
      <c r="H66" s="291" t="s">
        <v>96</v>
      </c>
      <c r="I66" s="291" t="s">
        <v>524</v>
      </c>
      <c r="J66" s="294">
        <v>22806409871</v>
      </c>
      <c r="K66" s="297">
        <v>21873315486.869999</v>
      </c>
      <c r="L66" s="300">
        <v>18314438981</v>
      </c>
      <c r="M66" s="329">
        <v>13546928214.200001</v>
      </c>
      <c r="N66" s="285">
        <v>16186923506</v>
      </c>
      <c r="O66" s="285">
        <v>4714944691.3299999</v>
      </c>
      <c r="P66" s="285">
        <f>(N66*0.03)+N66</f>
        <v>16672531211.18</v>
      </c>
      <c r="Q66" s="288" t="s">
        <v>525</v>
      </c>
      <c r="R66" s="18" t="s">
        <v>526</v>
      </c>
      <c r="S66" s="18" t="s">
        <v>527</v>
      </c>
      <c r="T66" s="18" t="s">
        <v>65</v>
      </c>
      <c r="U66" s="19">
        <v>12</v>
      </c>
      <c r="V66" s="19">
        <v>12</v>
      </c>
      <c r="W66" s="78" t="s">
        <v>528</v>
      </c>
      <c r="X66" s="78" t="s">
        <v>529</v>
      </c>
      <c r="Y66" s="21">
        <v>4</v>
      </c>
      <c r="Z66" s="22">
        <v>4</v>
      </c>
      <c r="AA66" s="21">
        <v>4</v>
      </c>
      <c r="AB66" s="21">
        <v>4</v>
      </c>
      <c r="AC66" s="33">
        <v>4</v>
      </c>
      <c r="AD66" s="23">
        <v>1</v>
      </c>
      <c r="AE66" s="23">
        <v>1</v>
      </c>
      <c r="AF66" s="205"/>
      <c r="AG66" s="25">
        <v>1</v>
      </c>
      <c r="AH66" s="26"/>
      <c r="AI66" s="222">
        <f t="shared" si="17"/>
        <v>3</v>
      </c>
      <c r="AJ66" s="19"/>
      <c r="AK66" s="19">
        <v>4</v>
      </c>
      <c r="AL66" s="19">
        <v>0</v>
      </c>
      <c r="AM66" s="23" t="s">
        <v>530</v>
      </c>
      <c r="AN66" s="23" t="s">
        <v>531</v>
      </c>
      <c r="AO66" s="23" t="s">
        <v>532</v>
      </c>
      <c r="AP66" s="23" t="s">
        <v>531</v>
      </c>
      <c r="AQ66" s="27" t="s">
        <v>533</v>
      </c>
      <c r="AR66" s="27" t="s">
        <v>531</v>
      </c>
      <c r="AS66" s="28"/>
      <c r="AT66" s="28"/>
      <c r="AU66" s="19">
        <f t="shared" si="18"/>
        <v>16</v>
      </c>
      <c r="AV66" s="19">
        <f t="shared" si="19"/>
        <v>11</v>
      </c>
      <c r="AW66" s="288" t="s">
        <v>534</v>
      </c>
      <c r="AX66" s="223" t="s">
        <v>535</v>
      </c>
      <c r="AY66" s="30" t="s">
        <v>536</v>
      </c>
      <c r="AZ66" s="31"/>
      <c r="BA66" s="32"/>
      <c r="BB66" s="32"/>
    </row>
    <row r="67" spans="1:54" ht="163.19999999999999" customHeight="1" x14ac:dyDescent="0.3">
      <c r="A67" s="292"/>
      <c r="B67" s="292"/>
      <c r="C67" s="292"/>
      <c r="D67" s="292"/>
      <c r="E67" s="292"/>
      <c r="F67" s="292"/>
      <c r="G67" s="292"/>
      <c r="H67" s="292"/>
      <c r="I67" s="292"/>
      <c r="J67" s="295"/>
      <c r="K67" s="298"/>
      <c r="L67" s="301"/>
      <c r="M67" s="330"/>
      <c r="N67" s="286"/>
      <c r="O67" s="286"/>
      <c r="P67" s="286"/>
      <c r="Q67" s="289"/>
      <c r="R67" s="18" t="s">
        <v>537</v>
      </c>
      <c r="S67" s="18" t="s">
        <v>538</v>
      </c>
      <c r="T67" s="18" t="s">
        <v>65</v>
      </c>
      <c r="U67" s="19"/>
      <c r="V67" s="19"/>
      <c r="W67" s="78" t="s">
        <v>539</v>
      </c>
      <c r="X67" s="78" t="s">
        <v>540</v>
      </c>
      <c r="Y67" s="21"/>
      <c r="Z67" s="22"/>
      <c r="AA67" s="21">
        <v>7800</v>
      </c>
      <c r="AB67" s="21">
        <v>7830</v>
      </c>
      <c r="AC67" s="33">
        <v>7900</v>
      </c>
      <c r="AD67" s="23">
        <v>1494</v>
      </c>
      <c r="AE67" s="23">
        <v>2243</v>
      </c>
      <c r="AF67" s="205"/>
      <c r="AG67" s="25">
        <v>2002</v>
      </c>
      <c r="AH67" s="26"/>
      <c r="AI67" s="222">
        <f t="shared" si="17"/>
        <v>5739</v>
      </c>
      <c r="AJ67" s="19"/>
      <c r="AK67" s="19">
        <v>8000</v>
      </c>
      <c r="AL67" s="19"/>
      <c r="AM67" s="23" t="s">
        <v>541</v>
      </c>
      <c r="AN67" s="23" t="s">
        <v>531</v>
      </c>
      <c r="AO67" s="23" t="s">
        <v>542</v>
      </c>
      <c r="AP67" s="23" t="s">
        <v>531</v>
      </c>
      <c r="AQ67" s="27" t="s">
        <v>543</v>
      </c>
      <c r="AR67" s="27" t="s">
        <v>531</v>
      </c>
      <c r="AS67" s="28"/>
      <c r="AT67" s="28"/>
      <c r="AU67" s="19">
        <f t="shared" si="18"/>
        <v>23700</v>
      </c>
      <c r="AV67" s="19">
        <f t="shared" si="19"/>
        <v>13569</v>
      </c>
      <c r="AW67" s="289"/>
      <c r="AX67" s="223" t="s">
        <v>535</v>
      </c>
      <c r="AY67" s="30" t="s">
        <v>536</v>
      </c>
      <c r="AZ67" s="31"/>
      <c r="BA67" s="224"/>
      <c r="BB67" s="32"/>
    </row>
    <row r="68" spans="1:54" ht="346.8" x14ac:dyDescent="0.3">
      <c r="A68" s="292"/>
      <c r="B68" s="292"/>
      <c r="C68" s="292"/>
      <c r="D68" s="292"/>
      <c r="E68" s="292"/>
      <c r="F68" s="292"/>
      <c r="G68" s="292"/>
      <c r="H68" s="292"/>
      <c r="I68" s="292"/>
      <c r="J68" s="295">
        <v>0</v>
      </c>
      <c r="K68" s="298"/>
      <c r="L68" s="301"/>
      <c r="M68" s="330"/>
      <c r="N68" s="286"/>
      <c r="O68" s="286"/>
      <c r="P68" s="286"/>
      <c r="Q68" s="289"/>
      <c r="R68" s="18" t="s">
        <v>544</v>
      </c>
      <c r="S68" s="18" t="s">
        <v>545</v>
      </c>
      <c r="T68" s="18" t="s">
        <v>65</v>
      </c>
      <c r="U68" s="19">
        <v>0</v>
      </c>
      <c r="V68" s="19">
        <f t="shared" ref="V68" si="20">Z68</f>
        <v>1</v>
      </c>
      <c r="W68" s="78" t="s">
        <v>546</v>
      </c>
      <c r="X68" s="78" t="s">
        <v>547</v>
      </c>
      <c r="Y68" s="21">
        <v>1</v>
      </c>
      <c r="Z68" s="22">
        <v>1</v>
      </c>
      <c r="AA68" s="21">
        <v>1</v>
      </c>
      <c r="AB68" s="21">
        <v>1</v>
      </c>
      <c r="AC68" s="33">
        <v>2</v>
      </c>
      <c r="AD68" s="23">
        <v>2</v>
      </c>
      <c r="AE68" s="23">
        <v>0</v>
      </c>
      <c r="AF68" s="205"/>
      <c r="AG68" s="25">
        <v>0</v>
      </c>
      <c r="AH68" s="26"/>
      <c r="AI68" s="222">
        <f t="shared" si="17"/>
        <v>2</v>
      </c>
      <c r="AJ68" s="19"/>
      <c r="AK68" s="19">
        <v>1</v>
      </c>
      <c r="AL68" s="19">
        <v>0</v>
      </c>
      <c r="AM68" s="23" t="s">
        <v>548</v>
      </c>
      <c r="AN68" s="23" t="s">
        <v>531</v>
      </c>
      <c r="AO68" s="23" t="s">
        <v>549</v>
      </c>
      <c r="AP68" s="23" t="s">
        <v>531</v>
      </c>
      <c r="AQ68" s="27" t="s">
        <v>549</v>
      </c>
      <c r="AR68" s="27" t="s">
        <v>531</v>
      </c>
      <c r="AS68" s="28"/>
      <c r="AT68" s="28"/>
      <c r="AU68" s="19">
        <f t="shared" si="18"/>
        <v>5</v>
      </c>
      <c r="AV68" s="19">
        <f>+_xlfn.IFS(T68="Acumulado",Z68+AB68+AI68+AJ68+AL68,T68="Capacidad",AI68,T68="Flujo",AI68,T68="Reducción",AI68,T68="Stock",AI68)</f>
        <v>4</v>
      </c>
      <c r="AW68" s="289"/>
      <c r="AX68" s="223" t="s">
        <v>535</v>
      </c>
      <c r="AY68" s="30" t="s">
        <v>536</v>
      </c>
      <c r="AZ68" s="31"/>
      <c r="BA68" s="32"/>
      <c r="BB68" s="32"/>
    </row>
    <row r="69" spans="1:54" ht="122.4" customHeight="1" x14ac:dyDescent="0.3">
      <c r="A69" s="293"/>
      <c r="B69" s="293"/>
      <c r="C69" s="293"/>
      <c r="D69" s="293"/>
      <c r="E69" s="293"/>
      <c r="F69" s="293"/>
      <c r="G69" s="293"/>
      <c r="H69" s="293"/>
      <c r="I69" s="293"/>
      <c r="J69" s="296">
        <v>0</v>
      </c>
      <c r="K69" s="299"/>
      <c r="L69" s="302"/>
      <c r="M69" s="331"/>
      <c r="N69" s="287"/>
      <c r="O69" s="287"/>
      <c r="P69" s="287"/>
      <c r="Q69" s="290"/>
      <c r="R69" s="18" t="s">
        <v>550</v>
      </c>
      <c r="S69" s="18" t="s">
        <v>551</v>
      </c>
      <c r="T69" s="18" t="s">
        <v>65</v>
      </c>
      <c r="U69" s="19">
        <v>11</v>
      </c>
      <c r="V69" s="19">
        <v>11</v>
      </c>
      <c r="W69" s="78" t="s">
        <v>552</v>
      </c>
      <c r="X69" s="78" t="s">
        <v>553</v>
      </c>
      <c r="Y69" s="21">
        <v>1</v>
      </c>
      <c r="Z69" s="22">
        <v>1</v>
      </c>
      <c r="AA69" s="21">
        <v>4</v>
      </c>
      <c r="AB69" s="21">
        <v>1</v>
      </c>
      <c r="AC69" s="33">
        <v>0</v>
      </c>
      <c r="AD69" s="23">
        <v>0</v>
      </c>
      <c r="AE69" s="23">
        <v>0</v>
      </c>
      <c r="AF69" s="47"/>
      <c r="AG69" s="25">
        <v>0</v>
      </c>
      <c r="AH69" s="26"/>
      <c r="AI69" s="222">
        <f t="shared" si="17"/>
        <v>0</v>
      </c>
      <c r="AJ69" s="19"/>
      <c r="AK69" s="19">
        <v>0</v>
      </c>
      <c r="AL69" s="19">
        <v>0</v>
      </c>
      <c r="AM69" s="23" t="s">
        <v>554</v>
      </c>
      <c r="AN69" s="23" t="s">
        <v>555</v>
      </c>
      <c r="AO69" s="23" t="s">
        <v>556</v>
      </c>
      <c r="AP69" s="23" t="s">
        <v>555</v>
      </c>
      <c r="AQ69" s="27" t="s">
        <v>557</v>
      </c>
      <c r="AR69" s="27" t="s">
        <v>558</v>
      </c>
      <c r="AS69" s="28"/>
      <c r="AT69" s="28"/>
      <c r="AU69" s="19">
        <f>+_xlfn.IFS(T69="Acumulado",Y69+AA69+AC69+AK69,T69="Capacidad",AK69,T69="Flujo",AK69,T69="Reducción",AK69,T69="Stock",AK69)</f>
        <v>5</v>
      </c>
      <c r="AV69" s="19">
        <f t="shared" si="19"/>
        <v>2</v>
      </c>
      <c r="AW69" s="289"/>
      <c r="AX69" s="223" t="s">
        <v>535</v>
      </c>
      <c r="AY69" s="30" t="s">
        <v>536</v>
      </c>
      <c r="AZ69" s="31"/>
      <c r="BA69" s="32"/>
      <c r="BB69" s="32"/>
    </row>
    <row r="70" spans="1:54" ht="122.4" customHeight="1" x14ac:dyDescent="0.3">
      <c r="A70" s="48" t="s">
        <v>53</v>
      </c>
      <c r="B70" s="48" t="s">
        <v>93</v>
      </c>
      <c r="C70" s="48" t="s">
        <v>55</v>
      </c>
      <c r="D70" s="48" t="s">
        <v>347</v>
      </c>
      <c r="E70" s="48" t="s">
        <v>559</v>
      </c>
      <c r="F70" s="48" t="s">
        <v>560</v>
      </c>
      <c r="G70" s="48" t="s">
        <v>59</v>
      </c>
      <c r="H70" s="48" t="s">
        <v>96</v>
      </c>
      <c r="I70" s="48" t="s">
        <v>524</v>
      </c>
      <c r="J70" s="49">
        <f>'[3]1. Iniciativas-PA (2)'!M21</f>
        <v>11416661327</v>
      </c>
      <c r="K70" s="225">
        <f>'[3]EJEC SEPT 30'!C18</f>
        <v>11416661327</v>
      </c>
      <c r="L70" s="51">
        <v>8119330472</v>
      </c>
      <c r="M70" s="51">
        <v>2024379803</v>
      </c>
      <c r="N70" s="52">
        <v>11687204340</v>
      </c>
      <c r="O70" s="52">
        <v>0</v>
      </c>
      <c r="P70" s="52">
        <f t="shared" ref="P70:P72" si="21">(N70*0.03)+N70</f>
        <v>12037820470.200001</v>
      </c>
      <c r="Q70" s="18" t="s">
        <v>561</v>
      </c>
      <c r="R70" s="18" t="s">
        <v>562</v>
      </c>
      <c r="S70" s="226" t="s">
        <v>563</v>
      </c>
      <c r="T70" s="18" t="s">
        <v>65</v>
      </c>
      <c r="U70" s="19">
        <v>16</v>
      </c>
      <c r="V70" s="19">
        <v>16</v>
      </c>
      <c r="W70" s="227" t="s">
        <v>564</v>
      </c>
      <c r="X70" s="20" t="s">
        <v>565</v>
      </c>
      <c r="Y70" s="21">
        <v>4</v>
      </c>
      <c r="Z70" s="22">
        <v>0</v>
      </c>
      <c r="AA70" s="21">
        <v>3</v>
      </c>
      <c r="AB70" s="21">
        <v>5</v>
      </c>
      <c r="AC70" s="33">
        <v>2</v>
      </c>
      <c r="AD70" s="53">
        <v>0</v>
      </c>
      <c r="AE70" s="53">
        <v>0</v>
      </c>
      <c r="AF70" s="40"/>
      <c r="AG70" s="25">
        <v>0</v>
      </c>
      <c r="AH70" s="26"/>
      <c r="AI70" s="222">
        <f t="shared" si="17"/>
        <v>0</v>
      </c>
      <c r="AJ70" s="19"/>
      <c r="AK70" s="19">
        <v>0</v>
      </c>
      <c r="AL70" s="19">
        <v>0</v>
      </c>
      <c r="AM70" s="98"/>
      <c r="AN70" s="23"/>
      <c r="AO70" s="23" t="s">
        <v>566</v>
      </c>
      <c r="AP70" s="23" t="s">
        <v>567</v>
      </c>
      <c r="AQ70" s="27" t="s">
        <v>568</v>
      </c>
      <c r="AR70" s="27" t="s">
        <v>569</v>
      </c>
      <c r="AS70" s="28"/>
      <c r="AT70" s="28"/>
      <c r="AU70" s="19">
        <f t="shared" si="18"/>
        <v>9</v>
      </c>
      <c r="AV70" s="19">
        <f t="shared" si="19"/>
        <v>5</v>
      </c>
      <c r="AW70" s="290"/>
      <c r="AX70" s="223" t="s">
        <v>535</v>
      </c>
      <c r="AY70" s="30" t="s">
        <v>570</v>
      </c>
      <c r="AZ70" s="31"/>
      <c r="BA70" s="32"/>
      <c r="BB70" s="32"/>
    </row>
    <row r="71" spans="1:54" ht="409.6" x14ac:dyDescent="0.3">
      <c r="A71" s="48" t="s">
        <v>53</v>
      </c>
      <c r="B71" s="48" t="s">
        <v>93</v>
      </c>
      <c r="C71" s="48" t="s">
        <v>55</v>
      </c>
      <c r="D71" s="48" t="s">
        <v>347</v>
      </c>
      <c r="E71" s="48" t="s">
        <v>571</v>
      </c>
      <c r="F71" s="48" t="s">
        <v>572</v>
      </c>
      <c r="G71" s="48" t="s">
        <v>59</v>
      </c>
      <c r="H71" s="48" t="s">
        <v>573</v>
      </c>
      <c r="I71" s="48" t="s">
        <v>574</v>
      </c>
      <c r="J71" s="49">
        <v>265263138507</v>
      </c>
      <c r="K71" s="50">
        <v>264905846434</v>
      </c>
      <c r="L71" s="51">
        <v>414287057808</v>
      </c>
      <c r="M71" s="228">
        <v>405542871165</v>
      </c>
      <c r="N71" s="52">
        <v>291101518190</v>
      </c>
      <c r="O71" s="52">
        <v>275248500725.45001</v>
      </c>
      <c r="P71" s="52">
        <f t="shared" si="21"/>
        <v>299834563735.70001</v>
      </c>
      <c r="Q71" s="18" t="s">
        <v>575</v>
      </c>
      <c r="R71" s="18" t="s">
        <v>576</v>
      </c>
      <c r="S71" s="18" t="s">
        <v>577</v>
      </c>
      <c r="T71" s="18" t="s">
        <v>112</v>
      </c>
      <c r="U71" s="19">
        <v>9</v>
      </c>
      <c r="V71" s="19">
        <v>9</v>
      </c>
      <c r="W71" s="20" t="s">
        <v>578</v>
      </c>
      <c r="X71" s="20" t="s">
        <v>579</v>
      </c>
      <c r="Y71" s="21">
        <v>9</v>
      </c>
      <c r="Z71" s="22">
        <v>9</v>
      </c>
      <c r="AA71" s="21">
        <v>9</v>
      </c>
      <c r="AB71" s="21">
        <v>9</v>
      </c>
      <c r="AC71" s="33">
        <v>9</v>
      </c>
      <c r="AD71" s="53">
        <v>9</v>
      </c>
      <c r="AE71" s="53">
        <v>9</v>
      </c>
      <c r="AF71" s="40"/>
      <c r="AG71" s="25">
        <v>9</v>
      </c>
      <c r="AH71" s="26"/>
      <c r="AI71" s="19">
        <f>AD71</f>
        <v>9</v>
      </c>
      <c r="AJ71" s="19"/>
      <c r="AK71" s="19">
        <v>9</v>
      </c>
      <c r="AL71" s="19">
        <v>0</v>
      </c>
      <c r="AM71" s="23" t="s">
        <v>580</v>
      </c>
      <c r="AN71" s="23" t="s">
        <v>60</v>
      </c>
      <c r="AO71" s="23" t="s">
        <v>581</v>
      </c>
      <c r="AP71" s="23" t="s">
        <v>60</v>
      </c>
      <c r="AQ71" s="27" t="s">
        <v>582</v>
      </c>
      <c r="AR71" s="27" t="s">
        <v>60</v>
      </c>
      <c r="AS71" s="28"/>
      <c r="AT71" s="28"/>
      <c r="AU71" s="19">
        <f t="shared" si="18"/>
        <v>9</v>
      </c>
      <c r="AV71" s="19">
        <f>+_xlfn.IFS(T71="Acumulado",Z71+AI71+AJ71+AL71,T71="Capacidad",AI71,T71="Flujo",AI71,T71="Reducción",AI71,T71="Stock",AI71)</f>
        <v>9</v>
      </c>
      <c r="AW71" s="18" t="s">
        <v>583</v>
      </c>
      <c r="AX71" s="229" t="s">
        <v>583</v>
      </c>
      <c r="AY71" s="30" t="s">
        <v>584</v>
      </c>
      <c r="AZ71" s="230"/>
      <c r="BA71" s="32"/>
      <c r="BB71" s="32"/>
    </row>
    <row r="72" spans="1:54" ht="122.4" x14ac:dyDescent="0.3">
      <c r="A72" s="48" t="s">
        <v>53</v>
      </c>
      <c r="B72" s="48" t="s">
        <v>317</v>
      </c>
      <c r="C72" s="48" t="s">
        <v>55</v>
      </c>
      <c r="D72" s="48" t="s">
        <v>56</v>
      </c>
      <c r="E72" s="48" t="s">
        <v>585</v>
      </c>
      <c r="F72" s="48" t="s">
        <v>586</v>
      </c>
      <c r="G72" s="48" t="s">
        <v>59</v>
      </c>
      <c r="H72" s="48" t="s">
        <v>60</v>
      </c>
      <c r="I72" s="231" t="s">
        <v>504</v>
      </c>
      <c r="J72" s="49">
        <f>'[3]1. Iniciativas-PA (2)'!M23</f>
        <v>378000000</v>
      </c>
      <c r="K72" s="50">
        <v>349950000</v>
      </c>
      <c r="L72" s="51">
        <v>320744180</v>
      </c>
      <c r="M72" s="228">
        <v>317226834</v>
      </c>
      <c r="N72" s="52">
        <v>325494264</v>
      </c>
      <c r="O72" s="52">
        <v>233321800</v>
      </c>
      <c r="P72" s="52">
        <f t="shared" si="21"/>
        <v>335259091.92000002</v>
      </c>
      <c r="Q72" s="18" t="s">
        <v>587</v>
      </c>
      <c r="R72" s="18" t="s">
        <v>588</v>
      </c>
      <c r="S72" s="18" t="s">
        <v>589</v>
      </c>
      <c r="T72" s="18" t="s">
        <v>112</v>
      </c>
      <c r="U72" s="69">
        <v>1</v>
      </c>
      <c r="V72" s="69">
        <v>1</v>
      </c>
      <c r="W72" s="196" t="s">
        <v>590</v>
      </c>
      <c r="X72" s="196" t="s">
        <v>591</v>
      </c>
      <c r="Y72" s="197">
        <v>1</v>
      </c>
      <c r="Z72" s="62">
        <v>1</v>
      </c>
      <c r="AA72" s="197">
        <v>1</v>
      </c>
      <c r="AB72" s="197">
        <v>1</v>
      </c>
      <c r="AC72" s="232">
        <v>1</v>
      </c>
      <c r="AD72" s="233">
        <v>1</v>
      </c>
      <c r="AE72" s="233">
        <v>1</v>
      </c>
      <c r="AF72" s="105"/>
      <c r="AG72" s="66">
        <v>1</v>
      </c>
      <c r="AH72" s="149"/>
      <c r="AI72" s="68">
        <f>AB72</f>
        <v>1</v>
      </c>
      <c r="AJ72" s="18"/>
      <c r="AK72" s="69">
        <v>1</v>
      </c>
      <c r="AL72" s="18">
        <v>0</v>
      </c>
      <c r="AM72" s="23" t="s">
        <v>592</v>
      </c>
      <c r="AN72" s="23" t="s">
        <v>593</v>
      </c>
      <c r="AO72" s="23" t="s">
        <v>594</v>
      </c>
      <c r="AP72" s="23" t="s">
        <v>593</v>
      </c>
      <c r="AQ72" s="198" t="s">
        <v>595</v>
      </c>
      <c r="AR72" s="198" t="s">
        <v>593</v>
      </c>
      <c r="AS72" s="199"/>
      <c r="AT72" s="199"/>
      <c r="AU72" s="73">
        <f>+_xlfn.IFS(T72="Acumulado",Y72+AA72+#REF!+AK72,T72="Capacidad",AK72,T72="Flujo",AK72,T72="Reducción",AK72,T72="Stock",AK72)</f>
        <v>1</v>
      </c>
      <c r="AV72" s="69">
        <f>+_xlfn.IFS(T72="Acumulado",Z72+AI72+AJ72+AL72,T72="Capacidad",AI72,T72="Flujo",AI72,T72="Reducción",AI72,T72="Stock",AI72)</f>
        <v>1</v>
      </c>
      <c r="AW72" s="18" t="s">
        <v>596</v>
      </c>
      <c r="AX72" s="234" t="s">
        <v>596</v>
      </c>
      <c r="AY72" s="30" t="s">
        <v>597</v>
      </c>
      <c r="AZ72" s="230"/>
      <c r="BA72" s="235"/>
      <c r="BB72" s="32"/>
    </row>
    <row r="73" spans="1:54" ht="141.75" customHeight="1" x14ac:dyDescent="0.3">
      <c r="A73" s="291" t="s">
        <v>598</v>
      </c>
      <c r="B73" s="291" t="s">
        <v>599</v>
      </c>
      <c r="C73" s="291" t="s">
        <v>55</v>
      </c>
      <c r="D73" s="291" t="s">
        <v>347</v>
      </c>
      <c r="E73" s="291" t="s">
        <v>600</v>
      </c>
      <c r="F73" s="291" t="s">
        <v>601</v>
      </c>
      <c r="G73" s="291" t="s">
        <v>602</v>
      </c>
      <c r="H73" s="291" t="s">
        <v>603</v>
      </c>
      <c r="I73" s="291" t="s">
        <v>604</v>
      </c>
      <c r="J73" s="323">
        <v>27506259564</v>
      </c>
      <c r="K73" s="323">
        <v>27476054848</v>
      </c>
      <c r="L73" s="326">
        <v>86966571451</v>
      </c>
      <c r="M73" s="317">
        <v>71452091886</v>
      </c>
      <c r="N73" s="320">
        <v>48323153922</v>
      </c>
      <c r="O73" s="320">
        <v>21100566533</v>
      </c>
      <c r="P73" s="320" t="s">
        <v>605</v>
      </c>
      <c r="Q73" s="288" t="s">
        <v>606</v>
      </c>
      <c r="R73" s="172" t="s">
        <v>607</v>
      </c>
      <c r="S73" s="18" t="s">
        <v>608</v>
      </c>
      <c r="T73" s="18" t="s">
        <v>339</v>
      </c>
      <c r="U73" s="19">
        <v>12822</v>
      </c>
      <c r="V73" s="19">
        <v>12822</v>
      </c>
      <c r="W73" s="20" t="s">
        <v>609</v>
      </c>
      <c r="X73" s="20" t="s">
        <v>610</v>
      </c>
      <c r="Y73" s="21">
        <v>17822</v>
      </c>
      <c r="Z73" s="22">
        <v>5000</v>
      </c>
      <c r="AA73" s="21">
        <v>22822</v>
      </c>
      <c r="AB73" s="21">
        <v>18510</v>
      </c>
      <c r="AC73" s="33">
        <v>27822</v>
      </c>
      <c r="AD73" s="174">
        <v>4062</v>
      </c>
      <c r="AE73" s="174">
        <v>977</v>
      </c>
      <c r="AF73" s="47"/>
      <c r="AG73" s="25">
        <v>0</v>
      </c>
      <c r="AH73" s="26"/>
      <c r="AI73" s="19">
        <f>AD73+AE73+AG73+AH73</f>
        <v>5039</v>
      </c>
      <c r="AJ73" s="236"/>
      <c r="AK73" s="19">
        <v>32822</v>
      </c>
      <c r="AL73" s="237"/>
      <c r="AM73" s="174" t="s">
        <v>611</v>
      </c>
      <c r="AN73" s="174" t="s">
        <v>60</v>
      </c>
      <c r="AO73" s="174" t="s">
        <v>612</v>
      </c>
      <c r="AP73" s="174" t="s">
        <v>60</v>
      </c>
      <c r="AQ73" s="238" t="s">
        <v>613</v>
      </c>
      <c r="AR73" s="143" t="s">
        <v>60</v>
      </c>
      <c r="AS73" s="178"/>
      <c r="AT73" s="179"/>
      <c r="AU73" s="19">
        <f>+_xlfn.IFS(T73="Acumulado",Y73+AA73+AC73+AK73,T73="Capacidad",AK73,T73="Flujo",AK73,T73="Reducción",AK73,T73="Stock",AK73)</f>
        <v>32822</v>
      </c>
      <c r="AV73" s="19">
        <f>AB73+AI73</f>
        <v>23549</v>
      </c>
      <c r="AW73" s="288" t="s">
        <v>400</v>
      </c>
      <c r="AX73" s="34" t="s">
        <v>400</v>
      </c>
      <c r="AY73" s="34" t="s">
        <v>614</v>
      </c>
      <c r="AZ73" s="166"/>
      <c r="BA73" s="32"/>
      <c r="BB73" s="32"/>
    </row>
    <row r="74" spans="1:54" ht="409.6" x14ac:dyDescent="0.3">
      <c r="A74" s="292"/>
      <c r="B74" s="292"/>
      <c r="C74" s="292"/>
      <c r="D74" s="292"/>
      <c r="E74" s="292"/>
      <c r="F74" s="292"/>
      <c r="G74" s="292"/>
      <c r="H74" s="292"/>
      <c r="I74" s="292"/>
      <c r="J74" s="324"/>
      <c r="K74" s="324"/>
      <c r="L74" s="327"/>
      <c r="M74" s="318"/>
      <c r="N74" s="321"/>
      <c r="O74" s="321"/>
      <c r="P74" s="321"/>
      <c r="Q74" s="289"/>
      <c r="R74" s="138" t="s">
        <v>615</v>
      </c>
      <c r="S74" s="18" t="s">
        <v>616</v>
      </c>
      <c r="T74" s="18" t="s">
        <v>65</v>
      </c>
      <c r="U74" s="19">
        <v>0</v>
      </c>
      <c r="V74" s="19">
        <v>0</v>
      </c>
      <c r="W74" s="20" t="s">
        <v>617</v>
      </c>
      <c r="X74" s="20" t="s">
        <v>618</v>
      </c>
      <c r="Y74" s="21">
        <v>20000</v>
      </c>
      <c r="Z74" s="22">
        <v>25077</v>
      </c>
      <c r="AA74" s="239">
        <v>16000</v>
      </c>
      <c r="AB74" s="239">
        <v>16804</v>
      </c>
      <c r="AC74" s="240">
        <v>16000</v>
      </c>
      <c r="AD74" s="174">
        <v>0</v>
      </c>
      <c r="AE74" s="174">
        <v>2174</v>
      </c>
      <c r="AF74" s="40"/>
      <c r="AG74" s="241">
        <v>0</v>
      </c>
      <c r="AH74" s="242"/>
      <c r="AI74" s="19">
        <f>AD74+AE74+AG74+AH74</f>
        <v>2174</v>
      </c>
      <c r="AJ74" s="236"/>
      <c r="AK74" s="243">
        <v>16000</v>
      </c>
      <c r="AL74" s="244"/>
      <c r="AM74" s="174" t="s">
        <v>619</v>
      </c>
      <c r="AN74" s="174" t="s">
        <v>60</v>
      </c>
      <c r="AO74" s="174" t="s">
        <v>620</v>
      </c>
      <c r="AP74" s="174" t="s">
        <v>60</v>
      </c>
      <c r="AQ74" s="245" t="s">
        <v>621</v>
      </c>
      <c r="AR74" s="246" t="s">
        <v>60</v>
      </c>
      <c r="AS74" s="178"/>
      <c r="AT74" s="179"/>
      <c r="AU74" s="19">
        <f>+_xlfn.IFS(T74="Acumulado",Y74+AA74+AC74+AK74,T74="Capacidad",AK74,T74="Flujo",AK74,T74="Reducción",AK74,T74="Stock",AK74)</f>
        <v>68000</v>
      </c>
      <c r="AV74" s="19">
        <f>Z74+AB74+AI74</f>
        <v>44055</v>
      </c>
      <c r="AW74" s="289"/>
      <c r="AX74" s="34" t="s">
        <v>400</v>
      </c>
      <c r="AY74" s="34" t="s">
        <v>614</v>
      </c>
      <c r="AZ74" s="31"/>
      <c r="BA74" s="32"/>
      <c r="BB74" s="32"/>
    </row>
    <row r="75" spans="1:54" ht="409.6" x14ac:dyDescent="0.3">
      <c r="A75" s="293"/>
      <c r="B75" s="293"/>
      <c r="C75" s="293"/>
      <c r="D75" s="293"/>
      <c r="E75" s="293"/>
      <c r="F75" s="293"/>
      <c r="G75" s="293"/>
      <c r="H75" s="293"/>
      <c r="I75" s="293"/>
      <c r="J75" s="325"/>
      <c r="K75" s="325"/>
      <c r="L75" s="328"/>
      <c r="M75" s="319"/>
      <c r="N75" s="322"/>
      <c r="O75" s="322"/>
      <c r="P75" s="322"/>
      <c r="Q75" s="290"/>
      <c r="R75" s="18" t="s">
        <v>622</v>
      </c>
      <c r="S75" s="18" t="s">
        <v>623</v>
      </c>
      <c r="T75" s="18" t="s">
        <v>339</v>
      </c>
      <c r="U75" s="19">
        <v>1569</v>
      </c>
      <c r="V75" s="19">
        <v>1569</v>
      </c>
      <c r="W75" s="20" t="s">
        <v>624</v>
      </c>
      <c r="X75" s="20" t="s">
        <v>625</v>
      </c>
      <c r="Y75" s="21">
        <v>2109</v>
      </c>
      <c r="Z75" s="22">
        <v>656</v>
      </c>
      <c r="AA75" s="239">
        <v>2541</v>
      </c>
      <c r="AB75" s="239">
        <f>2225+673</f>
        <v>2898</v>
      </c>
      <c r="AC75" s="240">
        <v>2973</v>
      </c>
      <c r="AD75" s="174">
        <v>0</v>
      </c>
      <c r="AE75" s="174">
        <v>0</v>
      </c>
      <c r="AF75" s="47"/>
      <c r="AG75" s="241">
        <v>0</v>
      </c>
      <c r="AH75" s="242"/>
      <c r="AI75" s="19">
        <f>AD75+AE75+AG75+AH75</f>
        <v>0</v>
      </c>
      <c r="AJ75" s="236"/>
      <c r="AK75" s="243">
        <v>3405</v>
      </c>
      <c r="AL75" s="244"/>
      <c r="AM75" s="174" t="s">
        <v>626</v>
      </c>
      <c r="AN75" s="174" t="s">
        <v>60</v>
      </c>
      <c r="AO75" s="174" t="s">
        <v>627</v>
      </c>
      <c r="AP75" s="174" t="s">
        <v>60</v>
      </c>
      <c r="AQ75" s="247" t="s">
        <v>628</v>
      </c>
      <c r="AR75" s="248" t="s">
        <v>60</v>
      </c>
      <c r="AS75" s="178"/>
      <c r="AT75" s="179"/>
      <c r="AU75" s="19">
        <f>+_xlfn.IFS(T75="Acumulado",Y75+AA75+AC75+AK75,T75="Capacidad",AK75,T75="Flujo",AK75,T75="Reducción",AK75,T75="Stock",AK75)</f>
        <v>3405</v>
      </c>
      <c r="AV75" s="19">
        <f>AB75+AI75</f>
        <v>2898</v>
      </c>
      <c r="AW75" s="290"/>
      <c r="AX75" s="34" t="s">
        <v>400</v>
      </c>
      <c r="AY75" s="34" t="s">
        <v>614</v>
      </c>
      <c r="AZ75" s="31"/>
      <c r="BA75" s="32"/>
      <c r="BB75" s="32"/>
    </row>
    <row r="76" spans="1:54" ht="367.2" customHeight="1" x14ac:dyDescent="0.3">
      <c r="A76" s="305" t="s">
        <v>345</v>
      </c>
      <c r="B76" s="278" t="s">
        <v>629</v>
      </c>
      <c r="C76" s="305" t="s">
        <v>60</v>
      </c>
      <c r="D76" s="305" t="s">
        <v>347</v>
      </c>
      <c r="E76" s="305" t="s">
        <v>630</v>
      </c>
      <c r="F76" s="305" t="s">
        <v>631</v>
      </c>
      <c r="G76" s="305" t="s">
        <v>59</v>
      </c>
      <c r="H76" s="305" t="s">
        <v>60</v>
      </c>
      <c r="I76" s="305" t="s">
        <v>60</v>
      </c>
      <c r="J76" s="313"/>
      <c r="K76" s="314"/>
      <c r="L76" s="310"/>
      <c r="M76" s="310"/>
      <c r="N76" s="303"/>
      <c r="O76" s="303"/>
      <c r="P76" s="303" t="s">
        <v>116</v>
      </c>
      <c r="Q76" s="303" t="s">
        <v>116</v>
      </c>
      <c r="R76" s="77" t="s">
        <v>632</v>
      </c>
      <c r="S76" s="77" t="s">
        <v>633</v>
      </c>
      <c r="T76" s="77" t="s">
        <v>438</v>
      </c>
      <c r="U76" s="92">
        <v>0</v>
      </c>
      <c r="V76" s="19">
        <f t="shared" ref="V76:V83" si="22">Z76</f>
        <v>32</v>
      </c>
      <c r="W76" s="20" t="s">
        <v>634</v>
      </c>
      <c r="X76" s="20" t="s">
        <v>635</v>
      </c>
      <c r="Y76" s="93">
        <v>32</v>
      </c>
      <c r="Z76" s="22">
        <v>32</v>
      </c>
      <c r="AA76" s="93">
        <v>32</v>
      </c>
      <c r="AB76" s="93">
        <v>32</v>
      </c>
      <c r="AC76" s="94">
        <v>34</v>
      </c>
      <c r="AD76" s="95">
        <v>7</v>
      </c>
      <c r="AE76" s="95">
        <v>11</v>
      </c>
      <c r="AF76" s="40"/>
      <c r="AG76" s="134">
        <v>9</v>
      </c>
      <c r="AH76" s="249"/>
      <c r="AI76" s="19">
        <f>AD76+AE76+AG76+AH76</f>
        <v>27</v>
      </c>
      <c r="AJ76" s="92"/>
      <c r="AK76" s="92">
        <v>34</v>
      </c>
      <c r="AL76" s="92"/>
      <c r="AM76" s="23" t="s">
        <v>636</v>
      </c>
      <c r="AN76" s="23" t="s">
        <v>637</v>
      </c>
      <c r="AO76" s="23" t="s">
        <v>638</v>
      </c>
      <c r="AP76" s="23" t="s">
        <v>639</v>
      </c>
      <c r="AQ76" s="132" t="s">
        <v>640</v>
      </c>
      <c r="AR76" s="132" t="s">
        <v>641</v>
      </c>
      <c r="AS76" s="100"/>
      <c r="AT76" s="100"/>
      <c r="AU76" s="19">
        <f>+_xlfn.IFS(T76="Acumulado",Y76+AA76+AC76+AK76,T76="Capacidad",AK76,T76="Flujo",AK76,T76="Reducción",AK76,T76="Stock",AK76)</f>
        <v>132</v>
      </c>
      <c r="AV76" s="19">
        <f>+_xlfn.IFS(T76="Acumulado",Z76+AB76+AI76+AJ76+AL76,T76="Capacidad",AI76,T76="Flujo",AI76,T76="Reducción",AI76,T76="Stock",AI76)</f>
        <v>91</v>
      </c>
      <c r="AW76" s="280" t="s">
        <v>642</v>
      </c>
      <c r="AX76" s="112" t="s">
        <v>642</v>
      </c>
      <c r="AY76" s="34" t="s">
        <v>643</v>
      </c>
      <c r="AZ76" s="31"/>
      <c r="BA76" s="224"/>
      <c r="BB76" s="32"/>
    </row>
    <row r="77" spans="1:54" ht="204" customHeight="1" x14ac:dyDescent="0.3">
      <c r="A77" s="303"/>
      <c r="B77" s="281"/>
      <c r="C77" s="303"/>
      <c r="D77" s="303"/>
      <c r="E77" s="303"/>
      <c r="F77" s="303"/>
      <c r="G77" s="303"/>
      <c r="H77" s="303"/>
      <c r="I77" s="303"/>
      <c r="J77" s="313"/>
      <c r="K77" s="316"/>
      <c r="L77" s="311"/>
      <c r="M77" s="311"/>
      <c r="N77" s="303"/>
      <c r="O77" s="303"/>
      <c r="P77" s="303"/>
      <c r="Q77" s="303"/>
      <c r="R77" s="250" t="s">
        <v>644</v>
      </c>
      <c r="S77" s="250" t="s">
        <v>645</v>
      </c>
      <c r="T77" s="250" t="s">
        <v>438</v>
      </c>
      <c r="U77" s="251">
        <v>0</v>
      </c>
      <c r="V77" s="252">
        <f t="shared" si="22"/>
        <v>3</v>
      </c>
      <c r="W77" s="20"/>
      <c r="X77" s="20"/>
      <c r="Y77" s="93">
        <v>3</v>
      </c>
      <c r="Z77" s="22">
        <v>3</v>
      </c>
      <c r="AA77" s="93" t="s">
        <v>646</v>
      </c>
      <c r="AB77" s="93"/>
      <c r="AC77" s="93" t="s">
        <v>646</v>
      </c>
      <c r="AD77" s="93" t="s">
        <v>646</v>
      </c>
      <c r="AE77" s="93" t="s">
        <v>646</v>
      </c>
      <c r="AF77" s="253"/>
      <c r="AG77" s="93"/>
      <c r="AH77" s="253"/>
      <c r="AI77" s="93" t="s">
        <v>646</v>
      </c>
      <c r="AJ77" s="92"/>
      <c r="AK77" s="253" t="s">
        <v>646</v>
      </c>
      <c r="AL77" s="92"/>
      <c r="AM77" s="93" t="s">
        <v>646</v>
      </c>
      <c r="AN77" s="93" t="s">
        <v>646</v>
      </c>
      <c r="AO77" s="93" t="s">
        <v>646</v>
      </c>
      <c r="AP77" s="93" t="s">
        <v>646</v>
      </c>
      <c r="AQ77" s="93" t="s">
        <v>646</v>
      </c>
      <c r="AR77" s="93" t="s">
        <v>646</v>
      </c>
      <c r="AS77" s="21"/>
      <c r="AT77" s="21"/>
      <c r="AU77" s="21">
        <v>3</v>
      </c>
      <c r="AV77" s="21">
        <v>3</v>
      </c>
      <c r="AW77" s="304"/>
      <c r="AX77" s="112" t="s">
        <v>642</v>
      </c>
      <c r="AY77" s="34" t="s">
        <v>643</v>
      </c>
      <c r="AZ77" s="31"/>
      <c r="BA77" s="224"/>
      <c r="BB77" s="32"/>
    </row>
    <row r="78" spans="1:54" s="15" customFormat="1" ht="244.95" customHeight="1" x14ac:dyDescent="0.3">
      <c r="A78" s="305" t="s">
        <v>345</v>
      </c>
      <c r="B78" s="278" t="s">
        <v>647</v>
      </c>
      <c r="C78" s="305" t="s">
        <v>60</v>
      </c>
      <c r="D78" s="305" t="s">
        <v>347</v>
      </c>
      <c r="E78" s="305" t="s">
        <v>648</v>
      </c>
      <c r="F78" s="305" t="s">
        <v>649</v>
      </c>
      <c r="G78" s="305" t="s">
        <v>59</v>
      </c>
      <c r="H78" s="305" t="s">
        <v>650</v>
      </c>
      <c r="I78" s="305" t="s">
        <v>60</v>
      </c>
      <c r="J78" s="313"/>
      <c r="K78" s="314"/>
      <c r="L78" s="311"/>
      <c r="M78" s="311"/>
      <c r="N78" s="303"/>
      <c r="O78" s="303"/>
      <c r="P78" s="303" t="s">
        <v>116</v>
      </c>
      <c r="Q78" s="303" t="s">
        <v>116</v>
      </c>
      <c r="R78" s="280" t="s">
        <v>651</v>
      </c>
      <c r="S78" s="77" t="s">
        <v>652</v>
      </c>
      <c r="T78" s="77" t="s">
        <v>438</v>
      </c>
      <c r="U78" s="92">
        <v>0</v>
      </c>
      <c r="V78" s="19">
        <f t="shared" si="22"/>
        <v>45204</v>
      </c>
      <c r="W78" s="20" t="s">
        <v>653</v>
      </c>
      <c r="X78" s="20" t="s">
        <v>654</v>
      </c>
      <c r="Y78" s="93">
        <v>40300</v>
      </c>
      <c r="Z78" s="22">
        <v>45204</v>
      </c>
      <c r="AA78" s="93">
        <v>44200</v>
      </c>
      <c r="AB78" s="93">
        <v>52245.5</v>
      </c>
      <c r="AC78" s="94">
        <v>44200</v>
      </c>
      <c r="AD78" s="95">
        <v>8748</v>
      </c>
      <c r="AE78" s="95">
        <v>12323.2</v>
      </c>
      <c r="AF78" s="40"/>
      <c r="AG78" s="130">
        <v>15295.5</v>
      </c>
      <c r="AH78" s="131"/>
      <c r="AI78" s="19">
        <f t="shared" ref="AI78:AI92" si="23">AD78+AE78+AG78+AH78</f>
        <v>36366.699999999997</v>
      </c>
      <c r="AJ78" s="92"/>
      <c r="AK78" s="92">
        <v>44200</v>
      </c>
      <c r="AL78" s="92"/>
      <c r="AM78" s="23" t="s">
        <v>655</v>
      </c>
      <c r="AN78" s="23" t="s">
        <v>637</v>
      </c>
      <c r="AO78" s="23" t="s">
        <v>656</v>
      </c>
      <c r="AP78" s="23" t="s">
        <v>639</v>
      </c>
      <c r="AQ78" s="132" t="s">
        <v>657</v>
      </c>
      <c r="AR78" s="132" t="s">
        <v>641</v>
      </c>
      <c r="AS78" s="100"/>
      <c r="AT78" s="100"/>
      <c r="AU78" s="19">
        <f>+_xlfn.IFS(T78="Acumulado",Y78+AA78+AC78+AK78,T78="Capacidad",AK78,T78="Flujo",AK78,T78="Reducción",AK78,T78="Stock",AK78)</f>
        <v>172900</v>
      </c>
      <c r="AV78" s="19">
        <f>+_xlfn.IFS(T78="Acumulado",Z78+AB78+AI78+AJ78+AL78,T78="Capacidad",AI78,T78="Flujo",AI78,T78="Reducción",AI78,T78="Stock",AI78)</f>
        <v>133816.20000000001</v>
      </c>
      <c r="AW78" s="304"/>
      <c r="AX78" s="112" t="s">
        <v>642</v>
      </c>
      <c r="AY78" s="34" t="s">
        <v>658</v>
      </c>
      <c r="AZ78" s="31"/>
      <c r="BA78" s="224"/>
      <c r="BB78" s="32"/>
    </row>
    <row r="79" spans="1:54" s="15" customFormat="1" ht="244.95" customHeight="1" x14ac:dyDescent="0.3">
      <c r="A79" s="305"/>
      <c r="B79" s="312"/>
      <c r="C79" s="305"/>
      <c r="D79" s="305"/>
      <c r="E79" s="305"/>
      <c r="F79" s="305"/>
      <c r="G79" s="305"/>
      <c r="H79" s="305"/>
      <c r="I79" s="305"/>
      <c r="J79" s="313"/>
      <c r="K79" s="315"/>
      <c r="L79" s="311"/>
      <c r="M79" s="311"/>
      <c r="N79" s="303"/>
      <c r="O79" s="303"/>
      <c r="P79" s="303"/>
      <c r="Q79" s="303"/>
      <c r="R79" s="281"/>
      <c r="S79" s="77" t="s">
        <v>659</v>
      </c>
      <c r="T79" s="77" t="s">
        <v>112</v>
      </c>
      <c r="U79" s="92">
        <v>3</v>
      </c>
      <c r="V79" s="19"/>
      <c r="W79" s="20" t="s">
        <v>660</v>
      </c>
      <c r="X79" s="20" t="s">
        <v>661</v>
      </c>
      <c r="Y79" s="93"/>
      <c r="Z79" s="22"/>
      <c r="AA79" s="254">
        <v>0.86680000000000001</v>
      </c>
      <c r="AB79" s="254">
        <v>0.86680000000000001</v>
      </c>
      <c r="AC79" s="255" t="s">
        <v>662</v>
      </c>
      <c r="AD79" s="95" t="s">
        <v>116</v>
      </c>
      <c r="AE79" s="95"/>
      <c r="AF79" s="40"/>
      <c r="AG79" s="96" t="s">
        <v>116</v>
      </c>
      <c r="AH79" s="131"/>
      <c r="AI79" s="256">
        <f>AB79</f>
        <v>0.86680000000000001</v>
      </c>
      <c r="AJ79" s="92"/>
      <c r="AK79" s="92" t="s">
        <v>662</v>
      </c>
      <c r="AL79" s="92"/>
      <c r="AM79" s="23" t="s">
        <v>663</v>
      </c>
      <c r="AN79" s="23" t="s">
        <v>664</v>
      </c>
      <c r="AO79" s="23" t="s">
        <v>663</v>
      </c>
      <c r="AP79" s="23" t="s">
        <v>664</v>
      </c>
      <c r="AQ79" s="132" t="s">
        <v>116</v>
      </c>
      <c r="AR79" s="132" t="s">
        <v>664</v>
      </c>
      <c r="AS79" s="92"/>
      <c r="AT79" s="92"/>
      <c r="AU79" s="255">
        <v>0.86680000000000001</v>
      </c>
      <c r="AV79" s="255">
        <f>+_xlfn.IFS(T79="Acumulado",Z79+AI79+AJ79+AL79,T79="Capacidad",AI79,T79="Flujo",AI79,T79="Reducción",AI79,T79="Stock",AI79)</f>
        <v>0.86680000000000001</v>
      </c>
      <c r="AW79" s="304"/>
      <c r="AX79" s="112" t="s">
        <v>642</v>
      </c>
      <c r="AY79" s="34" t="s">
        <v>658</v>
      </c>
      <c r="AZ79" s="31"/>
      <c r="BA79" s="224"/>
      <c r="BB79" s="32"/>
    </row>
    <row r="80" spans="1:54" s="15" customFormat="1" ht="160.19999999999999" customHeight="1" x14ac:dyDescent="0.3">
      <c r="A80" s="305"/>
      <c r="B80" s="312"/>
      <c r="C80" s="305"/>
      <c r="D80" s="305"/>
      <c r="E80" s="305"/>
      <c r="F80" s="305"/>
      <c r="G80" s="305"/>
      <c r="H80" s="305" t="s">
        <v>665</v>
      </c>
      <c r="I80" s="305"/>
      <c r="J80" s="313"/>
      <c r="K80" s="315"/>
      <c r="L80" s="311"/>
      <c r="M80" s="311"/>
      <c r="N80" s="303"/>
      <c r="O80" s="303"/>
      <c r="P80" s="303"/>
      <c r="Q80" s="303"/>
      <c r="R80" s="77" t="s">
        <v>651</v>
      </c>
      <c r="S80" s="77" t="s">
        <v>666</v>
      </c>
      <c r="T80" s="77" t="s">
        <v>438</v>
      </c>
      <c r="U80" s="92">
        <v>0</v>
      </c>
      <c r="V80" s="19">
        <f t="shared" si="22"/>
        <v>50</v>
      </c>
      <c r="W80" s="20" t="s">
        <v>667</v>
      </c>
      <c r="X80" s="20" t="s">
        <v>668</v>
      </c>
      <c r="Y80" s="93">
        <v>50</v>
      </c>
      <c r="Z80" s="22">
        <v>50</v>
      </c>
      <c r="AA80" s="93">
        <v>55</v>
      </c>
      <c r="AB80" s="93">
        <v>55</v>
      </c>
      <c r="AC80" s="94">
        <v>60</v>
      </c>
      <c r="AD80" s="95">
        <v>6</v>
      </c>
      <c r="AE80" s="95">
        <v>36</v>
      </c>
      <c r="AF80" s="40"/>
      <c r="AG80" s="134">
        <v>45</v>
      </c>
      <c r="AH80" s="249"/>
      <c r="AI80" s="19">
        <f t="shared" si="23"/>
        <v>87</v>
      </c>
      <c r="AJ80" s="92"/>
      <c r="AK80" s="92">
        <v>65</v>
      </c>
      <c r="AL80" s="92"/>
      <c r="AM80" s="23" t="s">
        <v>669</v>
      </c>
      <c r="AN80" s="23" t="s">
        <v>637</v>
      </c>
      <c r="AO80" s="23" t="s">
        <v>670</v>
      </c>
      <c r="AP80" s="23" t="s">
        <v>639</v>
      </c>
      <c r="AQ80" s="132" t="s">
        <v>671</v>
      </c>
      <c r="AR80" s="132" t="s">
        <v>639</v>
      </c>
      <c r="AS80" s="100"/>
      <c r="AT80" s="100"/>
      <c r="AU80" s="19">
        <f>+_xlfn.IFS(T80="Acumulado",Y80+AA80+AC80+AK80,T80="Capacidad",AK80,T80="Flujo",AK80,T80="Reducción",AK80,T80="Stock",AK80)</f>
        <v>230</v>
      </c>
      <c r="AV80" s="19">
        <f>+_xlfn.IFS(T80="Acumulado",Z80+AB80+AI80+AJ80+AL80,T80="Capacidad",AI80,T80="Flujo",AI80,T80="Reducción",AI80,T80="Stock",AI80)</f>
        <v>192</v>
      </c>
      <c r="AW80" s="304"/>
      <c r="AX80" s="112" t="s">
        <v>642</v>
      </c>
      <c r="AY80" s="34" t="s">
        <v>658</v>
      </c>
      <c r="AZ80" s="31"/>
      <c r="BA80" s="224"/>
      <c r="BB80" s="32"/>
    </row>
    <row r="81" spans="1:54" s="15" customFormat="1" ht="409.6" x14ac:dyDescent="0.3">
      <c r="A81" s="305"/>
      <c r="B81" s="312"/>
      <c r="C81" s="305"/>
      <c r="D81" s="305"/>
      <c r="E81" s="305"/>
      <c r="F81" s="305"/>
      <c r="G81" s="305"/>
      <c r="H81" s="305"/>
      <c r="I81" s="305"/>
      <c r="J81" s="313"/>
      <c r="K81" s="315"/>
      <c r="L81" s="311"/>
      <c r="M81" s="311"/>
      <c r="N81" s="303"/>
      <c r="O81" s="303"/>
      <c r="P81" s="303"/>
      <c r="Q81" s="303"/>
      <c r="R81" s="77" t="s">
        <v>672</v>
      </c>
      <c r="S81" s="77" t="s">
        <v>673</v>
      </c>
      <c r="T81" s="77" t="s">
        <v>438</v>
      </c>
      <c r="U81" s="92">
        <v>0</v>
      </c>
      <c r="V81" s="19">
        <f t="shared" si="22"/>
        <v>12641</v>
      </c>
      <c r="W81" s="20" t="s">
        <v>674</v>
      </c>
      <c r="X81" s="20" t="s">
        <v>675</v>
      </c>
      <c r="Y81" s="93">
        <v>12000</v>
      </c>
      <c r="Z81" s="22">
        <v>12641</v>
      </c>
      <c r="AA81" s="93">
        <v>13000</v>
      </c>
      <c r="AB81" s="93">
        <v>13023</v>
      </c>
      <c r="AC81" s="94">
        <v>13200</v>
      </c>
      <c r="AD81" s="95">
        <v>1885</v>
      </c>
      <c r="AE81" s="95">
        <v>7126</v>
      </c>
      <c r="AF81" s="40"/>
      <c r="AG81" s="130">
        <v>7934</v>
      </c>
      <c r="AH81" s="131"/>
      <c r="AI81" s="19">
        <f t="shared" si="23"/>
        <v>16945</v>
      </c>
      <c r="AJ81" s="92"/>
      <c r="AK81" s="92">
        <v>13400</v>
      </c>
      <c r="AL81" s="92"/>
      <c r="AM81" s="23" t="s">
        <v>676</v>
      </c>
      <c r="AN81" s="23" t="s">
        <v>677</v>
      </c>
      <c r="AO81" s="23" t="s">
        <v>678</v>
      </c>
      <c r="AP81" s="23" t="s">
        <v>639</v>
      </c>
      <c r="AQ81" s="132" t="s">
        <v>679</v>
      </c>
      <c r="AR81" s="132" t="s">
        <v>641</v>
      </c>
      <c r="AS81" s="100"/>
      <c r="AT81" s="100"/>
      <c r="AU81" s="19">
        <f>+_xlfn.IFS(T81="Acumulado",Y81+AA81+AC81+AK81,T81="Capacidad",AK81,T81="Flujo",AK81,T81="Reducción",AK81,T81="Stock",AK81)</f>
        <v>51600</v>
      </c>
      <c r="AV81" s="19">
        <f>+_xlfn.IFS(T81="Acumulado",Z81+AB81+AI81+AJ81+AL81,T81="Capacidad",AI81,T81="Flujo",AI81,T81="Reducción",AI81,T81="Stock",AI81)</f>
        <v>42609</v>
      </c>
      <c r="AW81" s="304"/>
      <c r="AX81" s="112" t="s">
        <v>642</v>
      </c>
      <c r="AY81" s="34" t="s">
        <v>658</v>
      </c>
      <c r="AZ81" s="31"/>
      <c r="BA81" s="224"/>
      <c r="BB81" s="32"/>
    </row>
    <row r="82" spans="1:54" s="15" customFormat="1" ht="183.6" x14ac:dyDescent="0.3">
      <c r="A82" s="305"/>
      <c r="B82" s="279"/>
      <c r="C82" s="305"/>
      <c r="D82" s="305"/>
      <c r="E82" s="305"/>
      <c r="F82" s="305"/>
      <c r="G82" s="305"/>
      <c r="H82" s="305"/>
      <c r="I82" s="305"/>
      <c r="J82" s="313"/>
      <c r="K82" s="316"/>
      <c r="L82" s="311"/>
      <c r="M82" s="311"/>
      <c r="N82" s="303"/>
      <c r="O82" s="303"/>
      <c r="P82" s="303"/>
      <c r="Q82" s="303"/>
      <c r="R82" s="77" t="s">
        <v>680</v>
      </c>
      <c r="S82" s="77" t="s">
        <v>681</v>
      </c>
      <c r="T82" s="77" t="s">
        <v>438</v>
      </c>
      <c r="U82" s="92">
        <v>0</v>
      </c>
      <c r="V82" s="92">
        <f t="shared" si="22"/>
        <v>0</v>
      </c>
      <c r="W82" s="20" t="s">
        <v>682</v>
      </c>
      <c r="X82" s="20" t="s">
        <v>683</v>
      </c>
      <c r="Y82" s="93">
        <v>4</v>
      </c>
      <c r="Z82" s="22">
        <v>0</v>
      </c>
      <c r="AA82" s="93">
        <v>0</v>
      </c>
      <c r="AB82" s="93">
        <v>4</v>
      </c>
      <c r="AC82" s="93" t="s">
        <v>684</v>
      </c>
      <c r="AD82" s="93" t="s">
        <v>684</v>
      </c>
      <c r="AE82" s="93" t="s">
        <v>684</v>
      </c>
      <c r="AF82" s="253"/>
      <c r="AG82" s="93" t="s">
        <v>684</v>
      </c>
      <c r="AH82" s="249"/>
      <c r="AI82" s="21"/>
      <c r="AJ82" s="92"/>
      <c r="AK82" s="92">
        <v>0</v>
      </c>
      <c r="AL82" s="92"/>
      <c r="AM82" s="93" t="s">
        <v>684</v>
      </c>
      <c r="AN82" s="93" t="s">
        <v>684</v>
      </c>
      <c r="AO82" s="93" t="s">
        <v>684</v>
      </c>
      <c r="AP82" s="93" t="s">
        <v>684</v>
      </c>
      <c r="AQ82" s="93" t="s">
        <v>684</v>
      </c>
      <c r="AR82" s="93" t="s">
        <v>684</v>
      </c>
      <c r="AS82" s="100"/>
      <c r="AT82" s="100"/>
      <c r="AU82" s="21">
        <f>AB82</f>
        <v>4</v>
      </c>
      <c r="AV82" s="21">
        <f>+_xlfn.IFS(T82="Acumulado",Z82+AB82+AI82+AJ82+AL82,T82="Capacidad",AI82,T82="Flujo",AI82,T82="Reducción",AI82,T82="Stock",AI82)</f>
        <v>4</v>
      </c>
      <c r="AW82" s="281"/>
      <c r="AX82" s="112" t="s">
        <v>642</v>
      </c>
      <c r="AY82" s="34" t="s">
        <v>658</v>
      </c>
      <c r="AZ82" s="31"/>
      <c r="BA82" s="224"/>
      <c r="BB82" s="32"/>
    </row>
    <row r="83" spans="1:54" s="15" customFormat="1" ht="81" customHeight="1" x14ac:dyDescent="0.3">
      <c r="A83" s="305" t="s">
        <v>345</v>
      </c>
      <c r="B83" s="278" t="s">
        <v>685</v>
      </c>
      <c r="C83" s="305" t="s">
        <v>60</v>
      </c>
      <c r="D83" s="305" t="s">
        <v>347</v>
      </c>
      <c r="E83" s="305" t="s">
        <v>686</v>
      </c>
      <c r="F83" s="305" t="s">
        <v>687</v>
      </c>
      <c r="G83" s="305" t="s">
        <v>59</v>
      </c>
      <c r="H83" s="305" t="s">
        <v>60</v>
      </c>
      <c r="I83" s="305" t="s">
        <v>60</v>
      </c>
      <c r="J83" s="306"/>
      <c r="K83" s="307"/>
      <c r="L83" s="310"/>
      <c r="M83" s="310"/>
      <c r="N83" s="303"/>
      <c r="O83" s="303"/>
      <c r="P83" s="303" t="s">
        <v>688</v>
      </c>
      <c r="Q83" s="303" t="s">
        <v>688</v>
      </c>
      <c r="R83" s="77" t="s">
        <v>689</v>
      </c>
      <c r="S83" s="77" t="s">
        <v>690</v>
      </c>
      <c r="T83" s="77" t="s">
        <v>112</v>
      </c>
      <c r="U83" s="92">
        <v>0</v>
      </c>
      <c r="V83" s="19">
        <f t="shared" si="22"/>
        <v>1</v>
      </c>
      <c r="W83" s="20" t="s">
        <v>691</v>
      </c>
      <c r="X83" s="20" t="s">
        <v>692</v>
      </c>
      <c r="Y83" s="93">
        <v>1</v>
      </c>
      <c r="Z83" s="22">
        <v>1</v>
      </c>
      <c r="AA83" s="93">
        <v>1</v>
      </c>
      <c r="AB83" s="93">
        <v>1</v>
      </c>
      <c r="AC83" s="94">
        <v>1</v>
      </c>
      <c r="AD83" s="257">
        <v>0</v>
      </c>
      <c r="AE83" s="257">
        <v>0</v>
      </c>
      <c r="AF83" s="47"/>
      <c r="AG83" s="258">
        <v>0</v>
      </c>
      <c r="AH83" s="249"/>
      <c r="AI83" s="19">
        <f>AD83</f>
        <v>0</v>
      </c>
      <c r="AJ83" s="92"/>
      <c r="AK83" s="92">
        <v>1</v>
      </c>
      <c r="AL83" s="92"/>
      <c r="AM83" s="23" t="s">
        <v>693</v>
      </c>
      <c r="AN83" s="23" t="s">
        <v>60</v>
      </c>
      <c r="AO83" s="23" t="s">
        <v>693</v>
      </c>
      <c r="AP83" s="23" t="s">
        <v>60</v>
      </c>
      <c r="AQ83" s="45" t="s">
        <v>694</v>
      </c>
      <c r="AR83" s="45" t="s">
        <v>60</v>
      </c>
      <c r="AS83" s="100"/>
      <c r="AT83" s="100"/>
      <c r="AU83" s="19">
        <f>+_xlfn.IFS(T83="Acumulado",Y83+AA83+AC83+AK83,T83="Capacidad",AK83,T83="Flujo",AK83,T83="Reducción",AK83,T83="Stock",AK83)</f>
        <v>1</v>
      </c>
      <c r="AV83" s="19">
        <f>AB83</f>
        <v>1</v>
      </c>
      <c r="AW83" s="280" t="s">
        <v>695</v>
      </c>
      <c r="AX83" s="112" t="s">
        <v>696</v>
      </c>
      <c r="AY83" s="34" t="s">
        <v>697</v>
      </c>
      <c r="AZ83" s="31"/>
      <c r="BA83" s="32"/>
      <c r="BB83" s="32"/>
    </row>
    <row r="84" spans="1:54" s="15" customFormat="1" ht="202.5" customHeight="1" x14ac:dyDescent="0.3">
      <c r="A84" s="305"/>
      <c r="B84" s="312"/>
      <c r="C84" s="305"/>
      <c r="D84" s="305"/>
      <c r="E84" s="305"/>
      <c r="F84" s="305"/>
      <c r="G84" s="305"/>
      <c r="H84" s="305"/>
      <c r="I84" s="305"/>
      <c r="J84" s="306"/>
      <c r="K84" s="308"/>
      <c r="L84" s="311"/>
      <c r="M84" s="311"/>
      <c r="N84" s="303"/>
      <c r="O84" s="303"/>
      <c r="P84" s="303"/>
      <c r="Q84" s="303"/>
      <c r="R84" s="77" t="s">
        <v>698</v>
      </c>
      <c r="S84" s="77" t="s">
        <v>699</v>
      </c>
      <c r="T84" s="77" t="s">
        <v>85</v>
      </c>
      <c r="U84" s="92">
        <v>124</v>
      </c>
      <c r="V84" s="92">
        <v>124</v>
      </c>
      <c r="W84" s="259" t="s">
        <v>700</v>
      </c>
      <c r="X84" s="259" t="s">
        <v>701</v>
      </c>
      <c r="Y84" s="93">
        <v>1000</v>
      </c>
      <c r="Z84" s="22">
        <v>897</v>
      </c>
      <c r="AA84" s="93">
        <v>1000</v>
      </c>
      <c r="AB84" s="93">
        <v>91</v>
      </c>
      <c r="AC84" s="94">
        <v>1500</v>
      </c>
      <c r="AD84" s="257">
        <v>0</v>
      </c>
      <c r="AE84" s="257">
        <v>0</v>
      </c>
      <c r="AF84" s="47"/>
      <c r="AG84" s="258">
        <v>0</v>
      </c>
      <c r="AH84" s="249"/>
      <c r="AI84" s="19">
        <f t="shared" ref="AI84:AI87" si="24">AD84</f>
        <v>0</v>
      </c>
      <c r="AJ84" s="92"/>
      <c r="AK84" s="92">
        <v>2000</v>
      </c>
      <c r="AL84" s="92"/>
      <c r="AM84" s="23" t="s">
        <v>693</v>
      </c>
      <c r="AN84" s="23" t="s">
        <v>60</v>
      </c>
      <c r="AO84" s="23" t="s">
        <v>693</v>
      </c>
      <c r="AP84" s="23" t="s">
        <v>60</v>
      </c>
      <c r="AQ84" s="45" t="s">
        <v>694</v>
      </c>
      <c r="AR84" s="45" t="s">
        <v>60</v>
      </c>
      <c r="AS84" s="100"/>
      <c r="AT84" s="100"/>
      <c r="AU84" s="19">
        <f>+_xlfn.IFS(T84="Acumulado",Y84+AA84+AC84+AK84,T84="Capacidad",AK84,T84="Flujo",AK84,T84="Reducción",AK84,T84="Stock",AK84)</f>
        <v>2000</v>
      </c>
      <c r="AV84" s="19">
        <f>+_xlfn.IFS(T84="Acumulado",Z84+AI84+AJ84+AL84,T84="Capacidad",AI84,T84="Flujo",AI84,T84="Reducción",AI84,T84="Stock",AI84)</f>
        <v>0</v>
      </c>
      <c r="AW84" s="304"/>
      <c r="AX84" s="112" t="s">
        <v>696</v>
      </c>
      <c r="AY84" s="34" t="s">
        <v>697</v>
      </c>
      <c r="AZ84" s="31"/>
      <c r="BA84" s="32"/>
      <c r="BB84" s="32"/>
    </row>
    <row r="85" spans="1:54" ht="121.5" customHeight="1" x14ac:dyDescent="0.3">
      <c r="A85" s="305"/>
      <c r="B85" s="312"/>
      <c r="C85" s="305"/>
      <c r="D85" s="305"/>
      <c r="E85" s="305"/>
      <c r="F85" s="305"/>
      <c r="G85" s="305"/>
      <c r="H85" s="305"/>
      <c r="I85" s="305"/>
      <c r="J85" s="306"/>
      <c r="K85" s="308"/>
      <c r="L85" s="311"/>
      <c r="M85" s="311"/>
      <c r="N85" s="303"/>
      <c r="O85" s="303"/>
      <c r="P85" s="303"/>
      <c r="Q85" s="303"/>
      <c r="R85" s="77" t="s">
        <v>702</v>
      </c>
      <c r="S85" s="77" t="s">
        <v>703</v>
      </c>
      <c r="T85" s="77" t="s">
        <v>112</v>
      </c>
      <c r="U85" s="92">
        <v>0</v>
      </c>
      <c r="V85" s="19">
        <f t="shared" ref="V85:V87" si="25">Z85</f>
        <v>1</v>
      </c>
      <c r="W85" s="20" t="s">
        <v>704</v>
      </c>
      <c r="X85" s="20" t="s">
        <v>705</v>
      </c>
      <c r="Y85" s="93">
        <v>1</v>
      </c>
      <c r="Z85" s="22">
        <v>1</v>
      </c>
      <c r="AA85" s="93">
        <v>1</v>
      </c>
      <c r="AB85" s="93">
        <v>1</v>
      </c>
      <c r="AC85" s="94">
        <v>1</v>
      </c>
      <c r="AD85" s="136">
        <v>0</v>
      </c>
      <c r="AE85" s="136">
        <v>0</v>
      </c>
      <c r="AF85" s="47"/>
      <c r="AG85" s="134">
        <v>0</v>
      </c>
      <c r="AH85" s="249"/>
      <c r="AI85" s="19">
        <f t="shared" si="24"/>
        <v>0</v>
      </c>
      <c r="AJ85" s="92"/>
      <c r="AK85" s="92">
        <v>1</v>
      </c>
      <c r="AL85" s="92"/>
      <c r="AM85" s="23" t="s">
        <v>693</v>
      </c>
      <c r="AN85" s="23" t="s">
        <v>60</v>
      </c>
      <c r="AO85" s="23" t="s">
        <v>693</v>
      </c>
      <c r="AP85" s="23" t="s">
        <v>60</v>
      </c>
      <c r="AQ85" s="45" t="s">
        <v>694</v>
      </c>
      <c r="AR85" s="45" t="s">
        <v>60</v>
      </c>
      <c r="AS85" s="100"/>
      <c r="AT85" s="100"/>
      <c r="AU85" s="19">
        <f>+_xlfn.IFS(T85="Acumulado",Y85+AA85+AC85+AK85,T85="Capacidad",AK85,T85="Flujo",AK85,T85="Reducción",AK85,T85="Stock",AK85)</f>
        <v>1</v>
      </c>
      <c r="AV85" s="19">
        <f>AB85</f>
        <v>1</v>
      </c>
      <c r="AW85" s="304"/>
      <c r="AX85" s="112" t="s">
        <v>696</v>
      </c>
      <c r="AY85" s="34" t="s">
        <v>697</v>
      </c>
      <c r="AZ85" s="31"/>
      <c r="BA85" s="32"/>
      <c r="BB85" s="32"/>
    </row>
    <row r="86" spans="1:54" ht="40.5" customHeight="1" x14ac:dyDescent="0.3">
      <c r="A86" s="305"/>
      <c r="B86" s="312"/>
      <c r="C86" s="305"/>
      <c r="D86" s="305"/>
      <c r="E86" s="305"/>
      <c r="F86" s="305"/>
      <c r="G86" s="305"/>
      <c r="H86" s="305"/>
      <c r="I86" s="305"/>
      <c r="J86" s="306"/>
      <c r="K86" s="308"/>
      <c r="L86" s="311"/>
      <c r="M86" s="311"/>
      <c r="N86" s="303"/>
      <c r="O86" s="303"/>
      <c r="P86" s="303"/>
      <c r="Q86" s="303"/>
      <c r="R86" s="77" t="s">
        <v>706</v>
      </c>
      <c r="S86" s="77" t="s">
        <v>707</v>
      </c>
      <c r="T86" s="77" t="s">
        <v>112</v>
      </c>
      <c r="U86" s="77">
        <v>0</v>
      </c>
      <c r="V86" s="18">
        <f t="shared" si="25"/>
        <v>1</v>
      </c>
      <c r="W86" s="78" t="s">
        <v>60</v>
      </c>
      <c r="X86" s="78" t="s">
        <v>60</v>
      </c>
      <c r="Y86" s="79">
        <v>1</v>
      </c>
      <c r="Z86" s="62">
        <v>1</v>
      </c>
      <c r="AA86" s="79">
        <v>0</v>
      </c>
      <c r="AB86" s="79">
        <v>0</v>
      </c>
      <c r="AC86" s="260">
        <v>0</v>
      </c>
      <c r="AD86" s="260">
        <v>0</v>
      </c>
      <c r="AE86" s="260">
        <v>0</v>
      </c>
      <c r="AF86" s="105"/>
      <c r="AG86" s="260" t="s">
        <v>60</v>
      </c>
      <c r="AH86" s="261"/>
      <c r="AI86" s="19">
        <f t="shared" si="24"/>
        <v>0</v>
      </c>
      <c r="AJ86" s="85"/>
      <c r="AK86" s="80" t="s">
        <v>662</v>
      </c>
      <c r="AL86" s="85"/>
      <c r="AM86" s="262" t="s">
        <v>708</v>
      </c>
      <c r="AN86" s="262" t="s">
        <v>708</v>
      </c>
      <c r="AO86" s="262" t="s">
        <v>708</v>
      </c>
      <c r="AP86" s="262" t="s">
        <v>708</v>
      </c>
      <c r="AQ86" s="262" t="s">
        <v>708</v>
      </c>
      <c r="AR86" s="262" t="s">
        <v>708</v>
      </c>
      <c r="AS86" s="263"/>
      <c r="AT86" s="263"/>
      <c r="AU86" s="264">
        <v>1</v>
      </c>
      <c r="AV86" s="69">
        <f>+_xlfn.IFS(T86="Acumulado",Z86+AI86+AJ86+AL86,T86="Capacidad",AI86,T86="Flujo",AI86,T86="Reducción",AI86,T86="Stock",AI86)</f>
        <v>0</v>
      </c>
      <c r="AW86" s="304"/>
      <c r="AX86" s="112" t="s">
        <v>696</v>
      </c>
      <c r="AY86" s="34" t="s">
        <v>697</v>
      </c>
      <c r="AZ86" s="31"/>
      <c r="BA86" s="32"/>
      <c r="BB86" s="32"/>
    </row>
    <row r="87" spans="1:54" ht="121.5" customHeight="1" x14ac:dyDescent="0.3">
      <c r="A87" s="305"/>
      <c r="B87" s="279"/>
      <c r="C87" s="305"/>
      <c r="D87" s="305"/>
      <c r="E87" s="305"/>
      <c r="F87" s="305"/>
      <c r="G87" s="305"/>
      <c r="H87" s="305"/>
      <c r="I87" s="305"/>
      <c r="J87" s="306"/>
      <c r="K87" s="309"/>
      <c r="L87" s="311"/>
      <c r="M87" s="311"/>
      <c r="N87" s="303"/>
      <c r="O87" s="303"/>
      <c r="P87" s="303"/>
      <c r="Q87" s="303"/>
      <c r="R87" s="77" t="s">
        <v>709</v>
      </c>
      <c r="S87" s="77" t="s">
        <v>710</v>
      </c>
      <c r="T87" s="77" t="s">
        <v>85</v>
      </c>
      <c r="U87" s="92">
        <v>0</v>
      </c>
      <c r="V87" s="19">
        <f t="shared" si="25"/>
        <v>7</v>
      </c>
      <c r="W87" s="20" t="s">
        <v>711</v>
      </c>
      <c r="X87" s="20" t="s">
        <v>712</v>
      </c>
      <c r="Y87" s="93">
        <v>7</v>
      </c>
      <c r="Z87" s="22">
        <v>7</v>
      </c>
      <c r="AA87" s="93">
        <v>7</v>
      </c>
      <c r="AB87" s="93">
        <v>7</v>
      </c>
      <c r="AC87" s="94">
        <v>7</v>
      </c>
      <c r="AD87" s="136">
        <v>0</v>
      </c>
      <c r="AE87" s="136">
        <v>0</v>
      </c>
      <c r="AF87" s="47"/>
      <c r="AG87" s="134">
        <v>0</v>
      </c>
      <c r="AH87" s="249"/>
      <c r="AI87" s="19">
        <f t="shared" si="24"/>
        <v>0</v>
      </c>
      <c r="AJ87" s="92"/>
      <c r="AK87" s="92">
        <v>7</v>
      </c>
      <c r="AL87" s="92"/>
      <c r="AM87" s="23" t="s">
        <v>693</v>
      </c>
      <c r="AN87" s="23" t="s">
        <v>60</v>
      </c>
      <c r="AO87" s="23" t="s">
        <v>693</v>
      </c>
      <c r="AP87" s="23" t="s">
        <v>60</v>
      </c>
      <c r="AQ87" s="45" t="s">
        <v>694</v>
      </c>
      <c r="AR87" s="45" t="s">
        <v>60</v>
      </c>
      <c r="AS87" s="100"/>
      <c r="AT87" s="100"/>
      <c r="AU87" s="19">
        <f t="shared" ref="AU87:AU93" si="26">+_xlfn.IFS(T87="Acumulado",Y87+AA87+AC87+AK87,T87="Capacidad",AK87,T87="Flujo",AK87,T87="Reducción",AK87,T87="Stock",AK87)</f>
        <v>7</v>
      </c>
      <c r="AV87" s="19">
        <f>+_xlfn.IFS(T87="Acumulado",Z87+AI87+AJ87+AL87,T87="Capacidad",AI87,T87="Flujo",AI87,T87="Reducción",AI87,T87="Stock",AI87)</f>
        <v>0</v>
      </c>
      <c r="AW87" s="281"/>
      <c r="AX87" s="112" t="s">
        <v>696</v>
      </c>
      <c r="AY87" s="34" t="s">
        <v>697</v>
      </c>
      <c r="AZ87" s="31"/>
      <c r="BA87" s="32"/>
      <c r="BB87" s="32"/>
    </row>
    <row r="88" spans="1:54" ht="202.5" customHeight="1" x14ac:dyDescent="0.3">
      <c r="A88" s="291" t="s">
        <v>53</v>
      </c>
      <c r="B88" s="291" t="s">
        <v>93</v>
      </c>
      <c r="C88" s="291" t="s">
        <v>55</v>
      </c>
      <c r="D88" s="291" t="s">
        <v>347</v>
      </c>
      <c r="E88" s="291" t="s">
        <v>713</v>
      </c>
      <c r="F88" s="291" t="s">
        <v>714</v>
      </c>
      <c r="G88" s="291" t="s">
        <v>59</v>
      </c>
      <c r="H88" s="291" t="s">
        <v>573</v>
      </c>
      <c r="I88" s="291" t="s">
        <v>574</v>
      </c>
      <c r="J88" s="294">
        <v>50481316627</v>
      </c>
      <c r="K88" s="297">
        <v>50481316623.720001</v>
      </c>
      <c r="L88" s="300">
        <v>53523800000</v>
      </c>
      <c r="M88" s="282">
        <v>52980327050</v>
      </c>
      <c r="N88" s="285">
        <v>27264544334</v>
      </c>
      <c r="O88" s="285">
        <v>12717836950.99</v>
      </c>
      <c r="P88" s="285">
        <f>(N88*0.03)+N88</f>
        <v>28082480664.02</v>
      </c>
      <c r="Q88" s="288" t="s">
        <v>715</v>
      </c>
      <c r="R88" s="18" t="s">
        <v>716</v>
      </c>
      <c r="S88" s="18" t="s">
        <v>717</v>
      </c>
      <c r="T88" s="18" t="s">
        <v>65</v>
      </c>
      <c r="U88" s="19">
        <v>3</v>
      </c>
      <c r="V88" s="19">
        <v>5</v>
      </c>
      <c r="W88" s="20" t="s">
        <v>718</v>
      </c>
      <c r="X88" s="20" t="s">
        <v>719</v>
      </c>
      <c r="Y88" s="21">
        <v>5</v>
      </c>
      <c r="Z88" s="22">
        <v>5</v>
      </c>
      <c r="AA88" s="21">
        <v>4</v>
      </c>
      <c r="AB88" s="21">
        <v>4</v>
      </c>
      <c r="AC88" s="33">
        <v>1</v>
      </c>
      <c r="AD88" s="53">
        <v>0</v>
      </c>
      <c r="AE88" s="53">
        <v>1</v>
      </c>
      <c r="AF88" s="40"/>
      <c r="AG88" s="25">
        <v>1</v>
      </c>
      <c r="AH88" s="26"/>
      <c r="AI88" s="19">
        <f>AE88</f>
        <v>1</v>
      </c>
      <c r="AJ88" s="265"/>
      <c r="AK88" s="19">
        <v>3</v>
      </c>
      <c r="AL88" s="265">
        <v>0</v>
      </c>
      <c r="AM88" s="23" t="s">
        <v>720</v>
      </c>
      <c r="AN88" s="23" t="s">
        <v>721</v>
      </c>
      <c r="AO88" s="23" t="s">
        <v>722</v>
      </c>
      <c r="AP88" s="23" t="s">
        <v>721</v>
      </c>
      <c r="AQ88" s="27" t="s">
        <v>723</v>
      </c>
      <c r="AR88" s="27" t="s">
        <v>60</v>
      </c>
      <c r="AS88" s="28"/>
      <c r="AT88" s="28"/>
      <c r="AU88" s="19">
        <f t="shared" si="26"/>
        <v>13</v>
      </c>
      <c r="AV88" s="19">
        <f t="shared" ref="AV88:AV93" si="27">+_xlfn.IFS(T88="Acumulado",Z88+AB88+AI88+AJ88+AL88,T88="Capacidad",AI88,T88="Flujo",AI88,T88="Reducción",AI88,T88="Stock",AI88)</f>
        <v>10</v>
      </c>
      <c r="AW88" s="288" t="s">
        <v>583</v>
      </c>
      <c r="AX88" s="229" t="s">
        <v>583</v>
      </c>
      <c r="AY88" s="34" t="s">
        <v>724</v>
      </c>
      <c r="AZ88" s="230"/>
      <c r="BA88" s="32"/>
      <c r="BB88" s="32"/>
    </row>
    <row r="89" spans="1:54" ht="202.5" customHeight="1" x14ac:dyDescent="0.3">
      <c r="A89" s="292"/>
      <c r="B89" s="292"/>
      <c r="C89" s="292"/>
      <c r="D89" s="292"/>
      <c r="E89" s="292"/>
      <c r="F89" s="292"/>
      <c r="G89" s="292"/>
      <c r="H89" s="292"/>
      <c r="I89" s="292"/>
      <c r="J89" s="295">
        <v>0</v>
      </c>
      <c r="K89" s="298"/>
      <c r="L89" s="301"/>
      <c r="M89" s="283"/>
      <c r="N89" s="286"/>
      <c r="O89" s="286"/>
      <c r="P89" s="286"/>
      <c r="Q89" s="289"/>
      <c r="R89" s="18" t="s">
        <v>725</v>
      </c>
      <c r="S89" s="18" t="s">
        <v>726</v>
      </c>
      <c r="T89" s="18" t="s">
        <v>65</v>
      </c>
      <c r="U89" s="19">
        <v>42</v>
      </c>
      <c r="V89" s="19">
        <v>130</v>
      </c>
      <c r="W89" s="20" t="s">
        <v>727</v>
      </c>
      <c r="X89" s="20" t="s">
        <v>728</v>
      </c>
      <c r="Y89" s="21">
        <v>130</v>
      </c>
      <c r="Z89" s="22">
        <v>130</v>
      </c>
      <c r="AA89" s="21">
        <v>170</v>
      </c>
      <c r="AB89" s="21">
        <v>170</v>
      </c>
      <c r="AC89" s="260">
        <v>0</v>
      </c>
      <c r="AD89" s="260">
        <v>0</v>
      </c>
      <c r="AE89" s="260">
        <v>0</v>
      </c>
      <c r="AF89" s="40"/>
      <c r="AG89" s="260">
        <v>0</v>
      </c>
      <c r="AH89" s="26"/>
      <c r="AI89" s="19">
        <f t="shared" ref="AI89" si="28">AD89</f>
        <v>0</v>
      </c>
      <c r="AJ89" s="19"/>
      <c r="AK89" s="19">
        <v>100</v>
      </c>
      <c r="AL89" s="19">
        <v>0</v>
      </c>
      <c r="AM89" s="262" t="s">
        <v>708</v>
      </c>
      <c r="AN89" s="262" t="s">
        <v>708</v>
      </c>
      <c r="AO89" s="262" t="s">
        <v>708</v>
      </c>
      <c r="AP89" s="262" t="s">
        <v>708</v>
      </c>
      <c r="AQ89" s="262" t="s">
        <v>708</v>
      </c>
      <c r="AR89" s="262" t="s">
        <v>708</v>
      </c>
      <c r="AS89" s="28"/>
      <c r="AT89" s="28"/>
      <c r="AU89" s="19">
        <f t="shared" si="26"/>
        <v>400</v>
      </c>
      <c r="AV89" s="19">
        <f t="shared" si="27"/>
        <v>300</v>
      </c>
      <c r="AW89" s="289"/>
      <c r="AX89" s="229" t="s">
        <v>583</v>
      </c>
      <c r="AY89" s="34" t="s">
        <v>724</v>
      </c>
      <c r="AZ89" s="230"/>
      <c r="BA89" s="32"/>
      <c r="BB89" s="32"/>
    </row>
    <row r="90" spans="1:54" ht="202.5" customHeight="1" x14ac:dyDescent="0.3">
      <c r="A90" s="292"/>
      <c r="B90" s="292"/>
      <c r="C90" s="292"/>
      <c r="D90" s="292"/>
      <c r="E90" s="292"/>
      <c r="F90" s="292"/>
      <c r="G90" s="292"/>
      <c r="H90" s="292"/>
      <c r="I90" s="292"/>
      <c r="J90" s="295"/>
      <c r="K90" s="298"/>
      <c r="L90" s="301"/>
      <c r="M90" s="283"/>
      <c r="N90" s="286"/>
      <c r="O90" s="286"/>
      <c r="P90" s="286"/>
      <c r="Q90" s="289"/>
      <c r="R90" s="18" t="s">
        <v>729</v>
      </c>
      <c r="S90" s="18" t="s">
        <v>730</v>
      </c>
      <c r="T90" s="18" t="s">
        <v>65</v>
      </c>
      <c r="U90" s="19">
        <v>0</v>
      </c>
      <c r="V90" s="19">
        <v>0</v>
      </c>
      <c r="W90" s="20" t="s">
        <v>731</v>
      </c>
      <c r="X90" s="20" t="s">
        <v>732</v>
      </c>
      <c r="Y90" s="21"/>
      <c r="Z90" s="22"/>
      <c r="AA90" s="21">
        <v>100</v>
      </c>
      <c r="AB90" s="21">
        <v>239</v>
      </c>
      <c r="AC90" s="33">
        <v>132</v>
      </c>
      <c r="AD90" s="53">
        <v>0</v>
      </c>
      <c r="AE90" s="53">
        <v>150</v>
      </c>
      <c r="AF90" s="40"/>
      <c r="AG90" s="25">
        <v>63</v>
      </c>
      <c r="AH90" s="26"/>
      <c r="AI90" s="19">
        <f>AE90+AG90</f>
        <v>213</v>
      </c>
      <c r="AJ90" s="19"/>
      <c r="AK90" s="19">
        <v>100</v>
      </c>
      <c r="AL90" s="19"/>
      <c r="AM90" s="23" t="s">
        <v>733</v>
      </c>
      <c r="AN90" s="23" t="s">
        <v>60</v>
      </c>
      <c r="AO90" s="23" t="s">
        <v>734</v>
      </c>
      <c r="AP90" s="23" t="s">
        <v>60</v>
      </c>
      <c r="AQ90" s="27" t="s">
        <v>735</v>
      </c>
      <c r="AR90" s="27" t="s">
        <v>60</v>
      </c>
      <c r="AS90" s="28"/>
      <c r="AT90" s="28"/>
      <c r="AU90" s="19">
        <f t="shared" si="26"/>
        <v>332</v>
      </c>
      <c r="AV90" s="19">
        <f t="shared" si="27"/>
        <v>452</v>
      </c>
      <c r="AW90" s="289"/>
      <c r="AX90" s="229" t="s">
        <v>583</v>
      </c>
      <c r="AY90" s="34" t="s">
        <v>724</v>
      </c>
      <c r="AZ90" s="230"/>
      <c r="BA90" s="32"/>
      <c r="BB90" s="32"/>
    </row>
    <row r="91" spans="1:54" ht="409.5" customHeight="1" x14ac:dyDescent="0.3">
      <c r="A91" s="293"/>
      <c r="B91" s="293"/>
      <c r="C91" s="293"/>
      <c r="D91" s="293"/>
      <c r="E91" s="293"/>
      <c r="F91" s="293"/>
      <c r="G91" s="293"/>
      <c r="H91" s="293"/>
      <c r="I91" s="293"/>
      <c r="J91" s="296">
        <v>0</v>
      </c>
      <c r="K91" s="299"/>
      <c r="L91" s="302"/>
      <c r="M91" s="284"/>
      <c r="N91" s="287"/>
      <c r="O91" s="287"/>
      <c r="P91" s="287"/>
      <c r="Q91" s="290"/>
      <c r="R91" s="18" t="s">
        <v>729</v>
      </c>
      <c r="S91" s="18" t="s">
        <v>736</v>
      </c>
      <c r="T91" s="18" t="s">
        <v>65</v>
      </c>
      <c r="U91" s="19">
        <v>978</v>
      </c>
      <c r="V91" s="19">
        <v>978</v>
      </c>
      <c r="W91" s="20" t="s">
        <v>737</v>
      </c>
      <c r="X91" s="20" t="s">
        <v>738</v>
      </c>
      <c r="Y91" s="21">
        <v>932</v>
      </c>
      <c r="Z91" s="22">
        <v>1583</v>
      </c>
      <c r="AA91" s="21">
        <v>1227</v>
      </c>
      <c r="AB91" s="21">
        <v>1227</v>
      </c>
      <c r="AC91" s="33">
        <v>870</v>
      </c>
      <c r="AD91" s="53">
        <v>0</v>
      </c>
      <c r="AE91" s="53">
        <v>25</v>
      </c>
      <c r="AF91" s="40"/>
      <c r="AG91" s="25">
        <v>10</v>
      </c>
      <c r="AH91" s="26"/>
      <c r="AI91" s="19">
        <f>AE91+AG91</f>
        <v>35</v>
      </c>
      <c r="AJ91" s="19"/>
      <c r="AK91" s="19">
        <v>988</v>
      </c>
      <c r="AL91" s="19">
        <v>0</v>
      </c>
      <c r="AM91" s="23" t="s">
        <v>739</v>
      </c>
      <c r="AN91" s="23" t="s">
        <v>60</v>
      </c>
      <c r="AO91" s="23" t="s">
        <v>740</v>
      </c>
      <c r="AP91" s="23" t="s">
        <v>60</v>
      </c>
      <c r="AQ91" s="27" t="s">
        <v>741</v>
      </c>
      <c r="AR91" s="27" t="s">
        <v>60</v>
      </c>
      <c r="AS91" s="28"/>
      <c r="AT91" s="28"/>
      <c r="AU91" s="19">
        <f t="shared" si="26"/>
        <v>4017</v>
      </c>
      <c r="AV91" s="19">
        <f t="shared" si="27"/>
        <v>2845</v>
      </c>
      <c r="AW91" s="290"/>
      <c r="AX91" s="229" t="s">
        <v>583</v>
      </c>
      <c r="AY91" s="34" t="s">
        <v>724</v>
      </c>
      <c r="AZ91" s="230"/>
      <c r="BA91" s="32"/>
      <c r="BB91" s="91"/>
    </row>
    <row r="92" spans="1:54" ht="224.4" customHeight="1" x14ac:dyDescent="0.3">
      <c r="A92" s="278" t="s">
        <v>345</v>
      </c>
      <c r="B92" s="278" t="s">
        <v>742</v>
      </c>
      <c r="C92" s="278" t="s">
        <v>60</v>
      </c>
      <c r="D92" s="278" t="s">
        <v>347</v>
      </c>
      <c r="E92" s="74" t="s">
        <v>743</v>
      </c>
      <c r="F92" s="74" t="s">
        <v>744</v>
      </c>
      <c r="G92" s="74" t="s">
        <v>59</v>
      </c>
      <c r="H92" s="74" t="s">
        <v>60</v>
      </c>
      <c r="I92" s="74" t="s">
        <v>60</v>
      </c>
      <c r="J92" s="266"/>
      <c r="K92" s="266"/>
      <c r="L92" s="267">
        <v>0</v>
      </c>
      <c r="M92" s="267"/>
      <c r="N92" s="268">
        <v>0</v>
      </c>
      <c r="O92" s="268"/>
      <c r="P92" s="268">
        <v>0</v>
      </c>
      <c r="Q92" s="75" t="s">
        <v>116</v>
      </c>
      <c r="R92" s="75" t="s">
        <v>745</v>
      </c>
      <c r="S92" s="269" t="s">
        <v>746</v>
      </c>
      <c r="T92" s="269" t="s">
        <v>438</v>
      </c>
      <c r="U92" s="270">
        <v>0</v>
      </c>
      <c r="V92" s="19">
        <f t="shared" ref="V92:V93" si="29">Z92</f>
        <v>26</v>
      </c>
      <c r="W92" s="158" t="s">
        <v>747</v>
      </c>
      <c r="X92" s="158" t="s">
        <v>748</v>
      </c>
      <c r="Y92" s="271">
        <v>26</v>
      </c>
      <c r="Z92" s="22">
        <v>26</v>
      </c>
      <c r="AA92" s="271">
        <v>27</v>
      </c>
      <c r="AB92" s="271">
        <v>27</v>
      </c>
      <c r="AC92" s="272">
        <v>28</v>
      </c>
      <c r="AD92" s="257">
        <v>1</v>
      </c>
      <c r="AE92" s="257">
        <v>15</v>
      </c>
      <c r="AF92" s="40"/>
      <c r="AG92" s="273">
        <v>11</v>
      </c>
      <c r="AH92" s="274"/>
      <c r="AI92" s="19">
        <f t="shared" si="23"/>
        <v>27</v>
      </c>
      <c r="AJ92" s="270"/>
      <c r="AK92" s="270">
        <v>29</v>
      </c>
      <c r="AL92" s="270"/>
      <c r="AM92" s="87" t="s">
        <v>749</v>
      </c>
      <c r="AN92" s="87" t="s">
        <v>750</v>
      </c>
      <c r="AO92" s="87" t="s">
        <v>751</v>
      </c>
      <c r="AP92" s="87" t="s">
        <v>639</v>
      </c>
      <c r="AQ92" s="275" t="s">
        <v>752</v>
      </c>
      <c r="AR92" s="275" t="s">
        <v>641</v>
      </c>
      <c r="AS92" s="276"/>
      <c r="AT92" s="276"/>
      <c r="AU92" s="19">
        <f t="shared" si="26"/>
        <v>110</v>
      </c>
      <c r="AV92" s="19">
        <f t="shared" si="27"/>
        <v>80</v>
      </c>
      <c r="AW92" s="280" t="s">
        <v>642</v>
      </c>
      <c r="AX92" s="76" t="s">
        <v>642</v>
      </c>
      <c r="AY92" s="30" t="s">
        <v>753</v>
      </c>
      <c r="AZ92" s="31"/>
      <c r="BA92" s="32"/>
      <c r="BB92" s="32"/>
    </row>
    <row r="93" spans="1:54" ht="409.6" x14ac:dyDescent="0.3">
      <c r="A93" s="279"/>
      <c r="B93" s="279"/>
      <c r="C93" s="279"/>
      <c r="D93" s="279"/>
      <c r="E93" s="74" t="s">
        <v>754</v>
      </c>
      <c r="F93" s="74" t="s">
        <v>755</v>
      </c>
      <c r="G93" s="74" t="s">
        <v>59</v>
      </c>
      <c r="H93" s="74" t="s">
        <v>60</v>
      </c>
      <c r="I93" s="74" t="s">
        <v>60</v>
      </c>
      <c r="J93" s="266"/>
      <c r="K93" s="266"/>
      <c r="L93" s="267">
        <v>0</v>
      </c>
      <c r="M93" s="267"/>
      <c r="N93" s="268">
        <v>0</v>
      </c>
      <c r="O93" s="268"/>
      <c r="P93" s="268">
        <v>0</v>
      </c>
      <c r="Q93" s="75" t="s">
        <v>116</v>
      </c>
      <c r="R93" s="75" t="s">
        <v>756</v>
      </c>
      <c r="S93" s="269" t="s">
        <v>757</v>
      </c>
      <c r="T93" s="269" t="s">
        <v>438</v>
      </c>
      <c r="U93" s="270">
        <v>0</v>
      </c>
      <c r="V93" s="19">
        <f t="shared" si="29"/>
        <v>1528</v>
      </c>
      <c r="W93" s="158" t="s">
        <v>758</v>
      </c>
      <c r="X93" s="158" t="s">
        <v>759</v>
      </c>
      <c r="Y93" s="271">
        <v>1300</v>
      </c>
      <c r="Z93" s="22">
        <v>1528</v>
      </c>
      <c r="AA93" s="271">
        <v>1450</v>
      </c>
      <c r="AB93" s="271">
        <v>1460</v>
      </c>
      <c r="AC93" s="272">
        <v>1550</v>
      </c>
      <c r="AD93" s="257">
        <v>322</v>
      </c>
      <c r="AE93" s="257">
        <v>262</v>
      </c>
      <c r="AF93" s="40"/>
      <c r="AG93" s="273">
        <v>391</v>
      </c>
      <c r="AH93" s="274"/>
      <c r="AI93" s="19">
        <f>AD93+AE93+AG93+AH93</f>
        <v>975</v>
      </c>
      <c r="AJ93" s="270"/>
      <c r="AK93" s="270">
        <v>1700</v>
      </c>
      <c r="AL93" s="270"/>
      <c r="AM93" s="87" t="s">
        <v>760</v>
      </c>
      <c r="AN93" s="87" t="s">
        <v>637</v>
      </c>
      <c r="AO93" s="87" t="s">
        <v>761</v>
      </c>
      <c r="AP93" s="87" t="s">
        <v>762</v>
      </c>
      <c r="AQ93" s="275" t="s">
        <v>763</v>
      </c>
      <c r="AR93" s="275" t="s">
        <v>764</v>
      </c>
      <c r="AS93" s="276"/>
      <c r="AT93" s="276"/>
      <c r="AU93" s="19">
        <f t="shared" si="26"/>
        <v>6000</v>
      </c>
      <c r="AV93" s="19">
        <f t="shared" si="27"/>
        <v>3963</v>
      </c>
      <c r="AW93" s="281"/>
      <c r="AX93" s="277" t="s">
        <v>642</v>
      </c>
      <c r="AY93" s="30" t="s">
        <v>765</v>
      </c>
      <c r="AZ93" s="31"/>
      <c r="BA93" s="32"/>
      <c r="BB93" s="32"/>
    </row>
  </sheetData>
  <autoFilter ref="A8:BB8" xr:uid="{C1A979F1-94B7-4D4D-95FB-EA72895D1057}"/>
  <mergeCells count="322">
    <mergeCell ref="C9:C12"/>
    <mergeCell ref="D9:D12"/>
    <mergeCell ref="E9:E12"/>
    <mergeCell ref="F9:F12"/>
    <mergeCell ref="AW9:AW12"/>
    <mergeCell ref="A13:A14"/>
    <mergeCell ref="B13:B14"/>
    <mergeCell ref="C13:C14"/>
    <mergeCell ref="D13:D14"/>
    <mergeCell ref="E13:E14"/>
    <mergeCell ref="F13:F14"/>
    <mergeCell ref="G13:G14"/>
    <mergeCell ref="H13:H14"/>
    <mergeCell ref="I13:I14"/>
    <mergeCell ref="M9:M12"/>
    <mergeCell ref="N9:N12"/>
    <mergeCell ref="O9:O12"/>
    <mergeCell ref="P9:P12"/>
    <mergeCell ref="Q9:Q12"/>
    <mergeCell ref="R9:R10"/>
    <mergeCell ref="G9:G12"/>
    <mergeCell ref="H9:H12"/>
    <mergeCell ref="I9:I12"/>
    <mergeCell ref="J9:J12"/>
    <mergeCell ref="K9:K12"/>
    <mergeCell ref="L9:L12"/>
    <mergeCell ref="A9:A12"/>
    <mergeCell ref="B9:B12"/>
    <mergeCell ref="P13:P14"/>
    <mergeCell ref="Q13:Q14"/>
    <mergeCell ref="R13:R14"/>
    <mergeCell ref="AW13:AW19"/>
    <mergeCell ref="A16:A18"/>
    <mergeCell ref="B16:B18"/>
    <mergeCell ref="C16:C18"/>
    <mergeCell ref="D16:D18"/>
    <mergeCell ref="E16:E18"/>
    <mergeCell ref="F16:F18"/>
    <mergeCell ref="J13:J14"/>
    <mergeCell ref="K13:K14"/>
    <mergeCell ref="L13:L14"/>
    <mergeCell ref="M13:M14"/>
    <mergeCell ref="N13:N14"/>
    <mergeCell ref="O13:O14"/>
    <mergeCell ref="M16:M18"/>
    <mergeCell ref="N16:N18"/>
    <mergeCell ref="O16:O18"/>
    <mergeCell ref="P16:P18"/>
    <mergeCell ref="Q16:Q18"/>
    <mergeCell ref="R17:R18"/>
    <mergeCell ref="G16:G18"/>
    <mergeCell ref="H16:H18"/>
    <mergeCell ref="I16:I18"/>
    <mergeCell ref="J16:J18"/>
    <mergeCell ref="K16:K18"/>
    <mergeCell ref="L16:L18"/>
    <mergeCell ref="AW20:AW24"/>
    <mergeCell ref="G20:G24"/>
    <mergeCell ref="H20:H24"/>
    <mergeCell ref="I20:I24"/>
    <mergeCell ref="J20:J24"/>
    <mergeCell ref="K20:K24"/>
    <mergeCell ref="L20:L24"/>
    <mergeCell ref="A20:A24"/>
    <mergeCell ref="B20:B24"/>
    <mergeCell ref="C20:C24"/>
    <mergeCell ref="D20:D24"/>
    <mergeCell ref="E20:E24"/>
    <mergeCell ref="F20:F24"/>
    <mergeCell ref="C25:C41"/>
    <mergeCell ref="D25:D41"/>
    <mergeCell ref="E25:E41"/>
    <mergeCell ref="F25:F41"/>
    <mergeCell ref="M20:M24"/>
    <mergeCell ref="N20:N24"/>
    <mergeCell ref="O20:O24"/>
    <mergeCell ref="P20:P24"/>
    <mergeCell ref="Q20:Q24"/>
    <mergeCell ref="AW25:AW41"/>
    <mergeCell ref="R28:R30"/>
    <mergeCell ref="R31:R35"/>
    <mergeCell ref="R36:R40"/>
    <mergeCell ref="A42:A44"/>
    <mergeCell ref="B42:B44"/>
    <mergeCell ref="C42:C44"/>
    <mergeCell ref="D42:D44"/>
    <mergeCell ref="E42:E44"/>
    <mergeCell ref="F42:F44"/>
    <mergeCell ref="M25:M41"/>
    <mergeCell ref="N25:N41"/>
    <mergeCell ref="O25:O41"/>
    <mergeCell ref="P25:P41"/>
    <mergeCell ref="Q25:Q41"/>
    <mergeCell ref="R25:R27"/>
    <mergeCell ref="G25:G41"/>
    <mergeCell ref="H25:H41"/>
    <mergeCell ref="I25:I41"/>
    <mergeCell ref="J25:J41"/>
    <mergeCell ref="K25:K41"/>
    <mergeCell ref="L25:L41"/>
    <mergeCell ref="A25:A41"/>
    <mergeCell ref="B25:B41"/>
    <mergeCell ref="AZ43:AZ44"/>
    <mergeCell ref="A45:A48"/>
    <mergeCell ref="B45:B48"/>
    <mergeCell ref="C45:C48"/>
    <mergeCell ref="D45:D48"/>
    <mergeCell ref="E45:E48"/>
    <mergeCell ref="F45:F48"/>
    <mergeCell ref="G45:G48"/>
    <mergeCell ref="H45:H48"/>
    <mergeCell ref="I45:I48"/>
    <mergeCell ref="M42:M44"/>
    <mergeCell ref="N42:N44"/>
    <mergeCell ref="O42:O44"/>
    <mergeCell ref="Q42:Q44"/>
    <mergeCell ref="R42:R44"/>
    <mergeCell ref="AW42:AW44"/>
    <mergeCell ref="P43:P44"/>
    <mergeCell ref="G42:G44"/>
    <mergeCell ref="H42:H44"/>
    <mergeCell ref="I42:I44"/>
    <mergeCell ref="J42:J44"/>
    <mergeCell ref="K42:K44"/>
    <mergeCell ref="L42:L44"/>
    <mergeCell ref="P45:P48"/>
    <mergeCell ref="Q45:Q48"/>
    <mergeCell ref="AW45:AW48"/>
    <mergeCell ref="AZ49:AZ54"/>
    <mergeCell ref="A51:A56"/>
    <mergeCell ref="B51:B56"/>
    <mergeCell ref="C51:C56"/>
    <mergeCell ref="D51:D56"/>
    <mergeCell ref="E51:E56"/>
    <mergeCell ref="F51:F56"/>
    <mergeCell ref="J45:J48"/>
    <mergeCell ref="K45:K48"/>
    <mergeCell ref="L45:L48"/>
    <mergeCell ref="M45:M48"/>
    <mergeCell ref="N45:N48"/>
    <mergeCell ref="O45:O48"/>
    <mergeCell ref="AW51:AW56"/>
    <mergeCell ref="R54:R55"/>
    <mergeCell ref="A57:A61"/>
    <mergeCell ref="B57:B61"/>
    <mergeCell ref="C57:C61"/>
    <mergeCell ref="D57:D61"/>
    <mergeCell ref="E57:E61"/>
    <mergeCell ref="F57:F61"/>
    <mergeCell ref="G57:G61"/>
    <mergeCell ref="H57:H61"/>
    <mergeCell ref="M51:M56"/>
    <mergeCell ref="N51:N56"/>
    <mergeCell ref="O51:O56"/>
    <mergeCell ref="P51:P56"/>
    <mergeCell ref="Q51:Q56"/>
    <mergeCell ref="R51:R53"/>
    <mergeCell ref="G51:G56"/>
    <mergeCell ref="H51:H56"/>
    <mergeCell ref="I51:I56"/>
    <mergeCell ref="J51:J56"/>
    <mergeCell ref="K51:K56"/>
    <mergeCell ref="L51:L56"/>
    <mergeCell ref="O57:O61"/>
    <mergeCell ref="P57:P61"/>
    <mergeCell ref="Q57:Q61"/>
    <mergeCell ref="AW57:AW63"/>
    <mergeCell ref="A62:A63"/>
    <mergeCell ref="B62:B63"/>
    <mergeCell ref="C62:C63"/>
    <mergeCell ref="D62:D63"/>
    <mergeCell ref="E62:E63"/>
    <mergeCell ref="F62:F63"/>
    <mergeCell ref="I57:I61"/>
    <mergeCell ref="J57:J61"/>
    <mergeCell ref="K57:K61"/>
    <mergeCell ref="L57:L61"/>
    <mergeCell ref="M57:M61"/>
    <mergeCell ref="N57:N61"/>
    <mergeCell ref="M62:M63"/>
    <mergeCell ref="N62:N63"/>
    <mergeCell ref="O62:O63"/>
    <mergeCell ref="P62:P63"/>
    <mergeCell ref="Q62:Q63"/>
    <mergeCell ref="A64:A65"/>
    <mergeCell ref="B64:B65"/>
    <mergeCell ref="C64:C65"/>
    <mergeCell ref="D64:D65"/>
    <mergeCell ref="E64:E65"/>
    <mergeCell ref="G62:G63"/>
    <mergeCell ref="H62:H63"/>
    <mergeCell ref="I62:I63"/>
    <mergeCell ref="J62:J63"/>
    <mergeCell ref="K62:K63"/>
    <mergeCell ref="L62:L63"/>
    <mergeCell ref="R64:R65"/>
    <mergeCell ref="AW64:AW65"/>
    <mergeCell ref="A66:A69"/>
    <mergeCell ref="B66:B69"/>
    <mergeCell ref="C66:C69"/>
    <mergeCell ref="D66:D69"/>
    <mergeCell ref="E66:E69"/>
    <mergeCell ref="F66:F69"/>
    <mergeCell ref="G66:G69"/>
    <mergeCell ref="H66:H69"/>
    <mergeCell ref="L64:L65"/>
    <mergeCell ref="M64:M65"/>
    <mergeCell ref="N64:N65"/>
    <mergeCell ref="O64:O65"/>
    <mergeCell ref="P64:P65"/>
    <mergeCell ref="Q64:Q65"/>
    <mergeCell ref="F64:F65"/>
    <mergeCell ref="G64:G65"/>
    <mergeCell ref="H64:H65"/>
    <mergeCell ref="I64:I65"/>
    <mergeCell ref="J64:J65"/>
    <mergeCell ref="K64:K65"/>
    <mergeCell ref="O66:O69"/>
    <mergeCell ref="P66:P69"/>
    <mergeCell ref="Q66:Q69"/>
    <mergeCell ref="AW66:AW70"/>
    <mergeCell ref="A73:A75"/>
    <mergeCell ref="B73:B75"/>
    <mergeCell ref="C73:C75"/>
    <mergeCell ref="D73:D75"/>
    <mergeCell ref="E73:E75"/>
    <mergeCell ref="F73:F75"/>
    <mergeCell ref="I66:I69"/>
    <mergeCell ref="J66:J69"/>
    <mergeCell ref="K66:K69"/>
    <mergeCell ref="L66:L69"/>
    <mergeCell ref="M66:M69"/>
    <mergeCell ref="N66:N69"/>
    <mergeCell ref="M73:M75"/>
    <mergeCell ref="N73:N75"/>
    <mergeCell ref="O73:O75"/>
    <mergeCell ref="P73:P75"/>
    <mergeCell ref="Q73:Q75"/>
    <mergeCell ref="AW73:AW75"/>
    <mergeCell ref="G73:G75"/>
    <mergeCell ref="H73:H75"/>
    <mergeCell ref="I73:I75"/>
    <mergeCell ref="J73:J75"/>
    <mergeCell ref="K73:K75"/>
    <mergeCell ref="L73:L75"/>
    <mergeCell ref="G76:G77"/>
    <mergeCell ref="H76:H77"/>
    <mergeCell ref="I76:I77"/>
    <mergeCell ref="J76:J77"/>
    <mergeCell ref="K76:K77"/>
    <mergeCell ref="L76:L77"/>
    <mergeCell ref="A76:A77"/>
    <mergeCell ref="B76:B77"/>
    <mergeCell ref="C76:C77"/>
    <mergeCell ref="D76:D77"/>
    <mergeCell ref="E76:E77"/>
    <mergeCell ref="F76:F77"/>
    <mergeCell ref="M76:M77"/>
    <mergeCell ref="N76:N77"/>
    <mergeCell ref="O76:O77"/>
    <mergeCell ref="P76:P77"/>
    <mergeCell ref="Q76:Q77"/>
    <mergeCell ref="AW76:AW82"/>
    <mergeCell ref="M78:M82"/>
    <mergeCell ref="N78:N82"/>
    <mergeCell ref="O78:O82"/>
    <mergeCell ref="P78:P82"/>
    <mergeCell ref="Q78:Q82"/>
    <mergeCell ref="R78:R79"/>
    <mergeCell ref="A83:A87"/>
    <mergeCell ref="B83:B87"/>
    <mergeCell ref="C83:C87"/>
    <mergeCell ref="D83:D87"/>
    <mergeCell ref="E83:E87"/>
    <mergeCell ref="F83:F87"/>
    <mergeCell ref="G83:G87"/>
    <mergeCell ref="H83:H87"/>
    <mergeCell ref="G78:G82"/>
    <mergeCell ref="H78:H82"/>
    <mergeCell ref="I78:I82"/>
    <mergeCell ref="J78:J82"/>
    <mergeCell ref="K78:K82"/>
    <mergeCell ref="L78:L82"/>
    <mergeCell ref="A78:A82"/>
    <mergeCell ref="B78:B82"/>
    <mergeCell ref="C78:C82"/>
    <mergeCell ref="D78:D82"/>
    <mergeCell ref="E78:E82"/>
    <mergeCell ref="F78:F82"/>
    <mergeCell ref="O83:O87"/>
    <mergeCell ref="P83:P87"/>
    <mergeCell ref="Q83:Q87"/>
    <mergeCell ref="AW83:AW87"/>
    <mergeCell ref="A88:A91"/>
    <mergeCell ref="B88:B91"/>
    <mergeCell ref="C88:C91"/>
    <mergeCell ref="D88:D91"/>
    <mergeCell ref="E88:E91"/>
    <mergeCell ref="F88:F91"/>
    <mergeCell ref="I83:I87"/>
    <mergeCell ref="J83:J87"/>
    <mergeCell ref="K83:K87"/>
    <mergeCell ref="L83:L87"/>
    <mergeCell ref="M83:M87"/>
    <mergeCell ref="N83:N87"/>
    <mergeCell ref="A92:A93"/>
    <mergeCell ref="B92:B93"/>
    <mergeCell ref="C92:C93"/>
    <mergeCell ref="D92:D93"/>
    <mergeCell ref="AW92:AW93"/>
    <mergeCell ref="M88:M91"/>
    <mergeCell ref="N88:N91"/>
    <mergeCell ref="O88:O91"/>
    <mergeCell ref="P88:P91"/>
    <mergeCell ref="Q88:Q91"/>
    <mergeCell ref="AW88:AW91"/>
    <mergeCell ref="G88:G91"/>
    <mergeCell ref="H88:H91"/>
    <mergeCell ref="I88:I91"/>
    <mergeCell ref="J88:J91"/>
    <mergeCell ref="K88:K91"/>
    <mergeCell ref="L88:L91"/>
  </mergeCells>
  <printOptions horizontalCentered="1" verticalCentered="1"/>
  <pageMargins left="0.39370078740157483" right="0.39370078740157483" top="0.39370078740157483" bottom="0.39370078740157483" header="0.39370078740157483" footer="0.31496062992125984"/>
  <pageSetup paperSize="5" scale="10" fitToHeight="0" orientation="landscape" r:id="rId1"/>
  <headerFooter>
    <oddFooter>&amp;L_x000D_&amp;1#&amp;"Arial Narrow"&amp;10&amp;K000000 Clasificada</oddFooter>
  </headerFooter>
  <colBreaks count="1" manualBreakCount="1">
    <brk id="49" max="150"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D0CA3-E54E-40B4-9DCF-C3FDBF76D2C8}">
  <dimension ref="A1:A2"/>
  <sheetViews>
    <sheetView workbookViewId="0">
      <selection activeCell="A22" sqref="A22"/>
    </sheetView>
  </sheetViews>
  <sheetFormatPr baseColWidth="10" defaultRowHeight="14.4" x14ac:dyDescent="0.3"/>
  <cols>
    <col min="1" max="1" width="206.21875" customWidth="1"/>
  </cols>
  <sheetData>
    <row r="1" spans="1:1" ht="63.6" customHeight="1" x14ac:dyDescent="0.3"/>
    <row r="2" spans="1:1" ht="409.2" customHeight="1" x14ac:dyDescent="0.3">
      <c r="A2" s="389" t="s">
        <v>766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BA807-DB91-4A67-843F-B858BA8E8A57}">
  <dimension ref="A1:A31"/>
  <sheetViews>
    <sheetView topLeftCell="A30" zoomScale="86" zoomScaleNormal="86" workbookViewId="0">
      <selection activeCell="A33" sqref="A33"/>
    </sheetView>
  </sheetViews>
  <sheetFormatPr baseColWidth="10" defaultRowHeight="14.4" x14ac:dyDescent="0.3"/>
  <cols>
    <col min="1" max="1" width="200" customWidth="1"/>
  </cols>
  <sheetData>
    <row r="1" spans="1:1" x14ac:dyDescent="0.3">
      <c r="A1" s="390"/>
    </row>
    <row r="2" spans="1:1" x14ac:dyDescent="0.3">
      <c r="A2" s="390"/>
    </row>
    <row r="3" spans="1:1" ht="35.4" customHeight="1" x14ac:dyDescent="0.3">
      <c r="A3" s="390"/>
    </row>
    <row r="4" spans="1:1" x14ac:dyDescent="0.3">
      <c r="A4" s="391">
        <v>2023</v>
      </c>
    </row>
    <row r="5" spans="1:1" x14ac:dyDescent="0.3">
      <c r="A5" s="392" t="s">
        <v>767</v>
      </c>
    </row>
    <row r="6" spans="1:1" ht="373.8" customHeight="1" x14ac:dyDescent="0.3">
      <c r="A6" s="393" t="s">
        <v>768</v>
      </c>
    </row>
    <row r="7" spans="1:1" x14ac:dyDescent="0.3">
      <c r="A7" s="392"/>
    </row>
    <row r="8" spans="1:1" x14ac:dyDescent="0.3">
      <c r="A8" s="392" t="s">
        <v>769</v>
      </c>
    </row>
    <row r="9" spans="1:1" ht="409.6" x14ac:dyDescent="0.3">
      <c r="A9" s="393" t="s">
        <v>770</v>
      </c>
    </row>
    <row r="10" spans="1:1" x14ac:dyDescent="0.3">
      <c r="A10" s="392"/>
    </row>
    <row r="11" spans="1:1" x14ac:dyDescent="0.3">
      <c r="A11" s="392" t="s">
        <v>771</v>
      </c>
    </row>
    <row r="12" spans="1:1" ht="116.4" customHeight="1" x14ac:dyDescent="0.3">
      <c r="A12" s="393" t="s">
        <v>772</v>
      </c>
    </row>
    <row r="13" spans="1:1" x14ac:dyDescent="0.3">
      <c r="A13" s="392"/>
    </row>
    <row r="14" spans="1:1" x14ac:dyDescent="0.3">
      <c r="A14" s="392"/>
    </row>
    <row r="15" spans="1:1" x14ac:dyDescent="0.3">
      <c r="A15" s="394" t="s">
        <v>767</v>
      </c>
    </row>
    <row r="16" spans="1:1" x14ac:dyDescent="0.3">
      <c r="A16" s="392"/>
    </row>
    <row r="17" spans="1:1" x14ac:dyDescent="0.3">
      <c r="A17" s="391">
        <v>2024</v>
      </c>
    </row>
    <row r="18" spans="1:1" x14ac:dyDescent="0.3">
      <c r="A18" s="391" t="s">
        <v>767</v>
      </c>
    </row>
    <row r="19" spans="1:1" ht="250.2" customHeight="1" x14ac:dyDescent="0.3">
      <c r="A19" s="393" t="s">
        <v>773</v>
      </c>
    </row>
    <row r="20" spans="1:1" x14ac:dyDescent="0.3">
      <c r="A20" s="395" t="s">
        <v>769</v>
      </c>
    </row>
    <row r="21" spans="1:1" ht="409.6" x14ac:dyDescent="0.3">
      <c r="A21" s="393" t="s">
        <v>774</v>
      </c>
    </row>
    <row r="22" spans="1:1" ht="409.6" x14ac:dyDescent="0.3">
      <c r="A22" s="393" t="s">
        <v>775</v>
      </c>
    </row>
    <row r="23" spans="1:1" x14ac:dyDescent="0.3">
      <c r="A23" s="392" t="s">
        <v>776</v>
      </c>
    </row>
    <row r="24" spans="1:1" ht="244.8" x14ac:dyDescent="0.3">
      <c r="A24" s="393" t="s">
        <v>777</v>
      </c>
    </row>
    <row r="25" spans="1:1" x14ac:dyDescent="0.3">
      <c r="A25" s="396" t="s">
        <v>778</v>
      </c>
    </row>
    <row r="26" spans="1:1" ht="172.8" x14ac:dyDescent="0.3">
      <c r="A26" s="397" t="s">
        <v>779</v>
      </c>
    </row>
    <row r="27" spans="1:1" x14ac:dyDescent="0.3">
      <c r="A27" s="398" t="s">
        <v>780</v>
      </c>
    </row>
    <row r="28" spans="1:1" ht="201.6" x14ac:dyDescent="0.3">
      <c r="A28" s="399" t="s">
        <v>781</v>
      </c>
    </row>
    <row r="29" spans="1:1" x14ac:dyDescent="0.3">
      <c r="A29" s="400" t="s">
        <v>782</v>
      </c>
    </row>
    <row r="30" spans="1:1" ht="331.2" x14ac:dyDescent="0.3">
      <c r="A30" s="401" t="s">
        <v>783</v>
      </c>
    </row>
    <row r="31" spans="1:1" ht="174.6" customHeight="1" x14ac:dyDescent="0.3">
      <c r="A31" s="402" t="s">
        <v>784</v>
      </c>
    </row>
  </sheetData>
  <mergeCells count="1">
    <mergeCell ref="A1:A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SEGUIMIENTO 3T PES</vt:lpstr>
      <vt:lpstr>conv</vt:lpstr>
      <vt:lpstr>hist modif </vt:lpstr>
      <vt:lpstr>'SEGUIMIENTO 3T PES'!Área_de_impresión</vt:lpstr>
      <vt:lpstr>'SEGUIMIENTO 3T PES'!Títulos_a_imprimir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Carolina Monroy Cely</dc:creator>
  <cp:lastModifiedBy>Ruth Carolina Monroy Cely</cp:lastModifiedBy>
  <dcterms:created xsi:type="dcterms:W3CDTF">2025-10-28T16:39:01Z</dcterms:created>
  <dcterms:modified xsi:type="dcterms:W3CDTF">2025-10-30T19:23:15Z</dcterms:modified>
</cp:coreProperties>
</file>