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https://d.docs.live.net/958bd3b3218e229f/Escritorio/"/>
    </mc:Choice>
  </mc:AlternateContent>
  <xr:revisionPtr revIDLastSave="26" documentId="8_{3512CA72-43CC-4EEF-89FE-B8F3B6CC08DC}" xr6:coauthVersionLast="47" xr6:coauthVersionMax="47" xr10:uidLastSave="{90E31F19-ABC1-4E01-B258-795B9EC7C058}"/>
  <bookViews>
    <workbookView xWindow="-108" yWindow="-108" windowWidth="23256" windowHeight="12456" xr2:uid="{006BFF3B-5110-486F-936C-04B12A413341}"/>
  </bookViews>
  <sheets>
    <sheet name="PROGRAMACION PES 2026" sheetId="1" r:id="rId1"/>
  </sheets>
  <externalReferences>
    <externalReference r:id="rId2"/>
    <externalReference r:id="rId3"/>
    <externalReference r:id="rId4"/>
    <externalReference r:id="rId5"/>
  </externalReferences>
  <definedNames>
    <definedName name="_xlnm._FilterDatabase" localSheetId="0" hidden="1">'PROGRAMACION PES 2026'!$A$8:$AV$93</definedName>
    <definedName name="AF" localSheetId="0">#REF!</definedName>
    <definedName name="AF">#REF!</definedName>
    <definedName name="AFFFMM" localSheetId="0">#REF!</definedName>
    <definedName name="AFFFMM">#REF!</definedName>
    <definedName name="AFOCHO" localSheetId="0">#REF!</definedName>
    <definedName name="AFOCHO">#REF!</definedName>
    <definedName name="AFPONAL" localSheetId="0">#REF!</definedName>
    <definedName name="AFPONAL">#REF!</definedName>
    <definedName name="AI" localSheetId="0">#REF!</definedName>
    <definedName name="AI">#REF!</definedName>
    <definedName name="AMFFMM" localSheetId="0">#REF!</definedName>
    <definedName name="AMFFMM">#REF!</definedName>
    <definedName name="AMOCHO" localSheetId="0">#REF!</definedName>
    <definedName name="AMOCHO">#REF!</definedName>
    <definedName name="AMPONAL" localSheetId="0">#REF!</definedName>
    <definedName name="AMPONAL">#REF!</definedName>
    <definedName name="AMYC" localSheetId="0">#REF!</definedName>
    <definedName name="AMYC">#REF!</definedName>
    <definedName name="AMYM" localSheetId="0">#REF!</definedName>
    <definedName name="AMYM">#REF!</definedName>
    <definedName name="AP" localSheetId="0">#REF!</definedName>
    <definedName name="AP">#REF!</definedName>
    <definedName name="_xlnm.Print_Area" localSheetId="0">'PROGRAMACION PES 2026'!$A$1:$AV$101</definedName>
    <definedName name="areas_f">[3]enunciados!$A$4:$A$9</definedName>
    <definedName name="AS" localSheetId="0">#REF!</definedName>
    <definedName name="AS">#REF!</definedName>
    <definedName name="B" localSheetId="0">#REF!</definedName>
    <definedName name="B">#REF!</definedName>
    <definedName name="CGI" localSheetId="0">#REF!</definedName>
    <definedName name="CGI">#REF!</definedName>
    <definedName name="CGMYC" localSheetId="0">#REF!</definedName>
    <definedName name="CGMYC">#REF!</definedName>
    <definedName name="CGMYM" localSheetId="0">#REF!</definedName>
    <definedName name="CGMYM">#REF!</definedName>
    <definedName name="CGS" localSheetId="0">#REF!</definedName>
    <definedName name="CGS">#REF!</definedName>
    <definedName name="EF" localSheetId="0">#REF!</definedName>
    <definedName name="EF">#REF!</definedName>
    <definedName name="EI" localSheetId="0">#REF!</definedName>
    <definedName name="EI">#REF!</definedName>
    <definedName name="EMYC" localSheetId="0">#REF!</definedName>
    <definedName name="EMYC">#REF!</definedName>
    <definedName name="EMYM" localSheetId="0">#REF!</definedName>
    <definedName name="EMYM">#REF!</definedName>
    <definedName name="EP" localSheetId="0">#REF!</definedName>
    <definedName name="EP">#REF!</definedName>
    <definedName name="ES" localSheetId="0">#REF!</definedName>
    <definedName name="ES">#REF!</definedName>
    <definedName name="FF" localSheetId="0">#REF!</definedName>
    <definedName name="FF">#REF!</definedName>
    <definedName name="FFMMAF" localSheetId="0">#REF!</definedName>
    <definedName name="FFMMAF">#REF!</definedName>
    <definedName name="FFMMAM" localSheetId="0">#REF!</definedName>
    <definedName name="FFMMAM">#REF!</definedName>
    <definedName name="FI" localSheetId="0">#REF!</definedName>
    <definedName name="FI">#REF!</definedName>
    <definedName name="FMYC" localSheetId="0">#REF!</definedName>
    <definedName name="FMYC">#REF!</definedName>
    <definedName name="FMYM" localSheetId="0">#REF!</definedName>
    <definedName name="FMYM">#REF!</definedName>
    <definedName name="FP" localSheetId="0">#REF!</definedName>
    <definedName name="FP">#REF!</definedName>
    <definedName name="FS" localSheetId="0">#REF!</definedName>
    <definedName name="FS">#REF!</definedName>
    <definedName name="GCH" localSheetId="0">#REF!</definedName>
    <definedName name="GCH">#REF!</definedName>
    <definedName name="GD" localSheetId="0">#REF!</definedName>
    <definedName name="GD">#REF!</definedName>
    <definedName name="i" localSheetId="0">#REF!</definedName>
    <definedName name="i">#REF!</definedName>
    <definedName name="in_001" localSheetId="0">#REF!</definedName>
    <definedName name="in_001">#REF!</definedName>
    <definedName name="ini_10" localSheetId="0">#REF!</definedName>
    <definedName name="ini_10">#REF!</definedName>
    <definedName name="ini_11" localSheetId="0">#REF!</definedName>
    <definedName name="ini_11">#REF!</definedName>
    <definedName name="ini_12" localSheetId="0">#REF!</definedName>
    <definedName name="ini_12">#REF!</definedName>
    <definedName name="ini_13" localSheetId="0">#REF!</definedName>
    <definedName name="ini_13">#REF!</definedName>
    <definedName name="ini_14" localSheetId="0">#REF!</definedName>
    <definedName name="ini_14">#REF!</definedName>
    <definedName name="ini_15" localSheetId="0">#REF!</definedName>
    <definedName name="ini_15">#REF!</definedName>
    <definedName name="ini_16" localSheetId="0">#REF!</definedName>
    <definedName name="ini_16">#REF!</definedName>
    <definedName name="ini_17" localSheetId="0">#REF!</definedName>
    <definedName name="ini_17">#REF!</definedName>
    <definedName name="ini_18" localSheetId="0">#REF!</definedName>
    <definedName name="ini_18">#REF!</definedName>
    <definedName name="ini_19" localSheetId="0">#REF!</definedName>
    <definedName name="ini_19">#REF!</definedName>
    <definedName name="ini_2" localSheetId="0">#REF!</definedName>
    <definedName name="ini_2">#REF!</definedName>
    <definedName name="ini_20" localSheetId="0">#REF!</definedName>
    <definedName name="ini_20">#REF!</definedName>
    <definedName name="ini_21" localSheetId="0">#REF!</definedName>
    <definedName name="ini_21">#REF!</definedName>
    <definedName name="ini_22" localSheetId="0">#REF!</definedName>
    <definedName name="ini_22">#REF!</definedName>
    <definedName name="ini_23" localSheetId="0">#REF!</definedName>
    <definedName name="ini_23">#REF!</definedName>
    <definedName name="ini_24" localSheetId="0">#REF!</definedName>
    <definedName name="ini_24">#REF!</definedName>
    <definedName name="ini_25" localSheetId="0">#REF!</definedName>
    <definedName name="ini_25">#REF!</definedName>
    <definedName name="ini_26" localSheetId="0">#REF!</definedName>
    <definedName name="ini_26">#REF!</definedName>
    <definedName name="ini_27" localSheetId="0">#REF!</definedName>
    <definedName name="ini_27">#REF!</definedName>
    <definedName name="ini_28" localSheetId="0">#REF!</definedName>
    <definedName name="ini_28">#REF!</definedName>
    <definedName name="ini_29" localSheetId="0">#REF!</definedName>
    <definedName name="ini_29">#REF!</definedName>
    <definedName name="ini_3" localSheetId="0">#REF!</definedName>
    <definedName name="ini_3">#REF!</definedName>
    <definedName name="ini_30" localSheetId="0">#REF!</definedName>
    <definedName name="ini_30">#REF!</definedName>
    <definedName name="ini_31" localSheetId="0">#REF!</definedName>
    <definedName name="ini_31">#REF!</definedName>
    <definedName name="ini_32" localSheetId="0">#REF!</definedName>
    <definedName name="ini_32">#REF!</definedName>
    <definedName name="ini_33" localSheetId="0">#REF!</definedName>
    <definedName name="ini_33">#REF!</definedName>
    <definedName name="ini_34" localSheetId="0">#REF!</definedName>
    <definedName name="ini_34">#REF!</definedName>
    <definedName name="ini_35" localSheetId="0">#REF!</definedName>
    <definedName name="ini_35">#REF!</definedName>
    <definedName name="ini_36" localSheetId="0">#REF!</definedName>
    <definedName name="ini_36">#REF!</definedName>
    <definedName name="ini_37" localSheetId="0">#REF!</definedName>
    <definedName name="ini_37">#REF!</definedName>
    <definedName name="ini_38" localSheetId="0">#REF!</definedName>
    <definedName name="ini_38">#REF!</definedName>
    <definedName name="ini_39" localSheetId="0">#REF!</definedName>
    <definedName name="ini_39">#REF!</definedName>
    <definedName name="ini_4" localSheetId="0">#REF!</definedName>
    <definedName name="ini_4">#REF!</definedName>
    <definedName name="ini_40" localSheetId="0">#REF!</definedName>
    <definedName name="ini_40">#REF!</definedName>
    <definedName name="ini_41" localSheetId="0">#REF!</definedName>
    <definedName name="ini_41">#REF!</definedName>
    <definedName name="ini_42" localSheetId="0">#REF!</definedName>
    <definedName name="ini_42">#REF!</definedName>
    <definedName name="ini_43" localSheetId="0">#REF!</definedName>
    <definedName name="ini_43">#REF!</definedName>
    <definedName name="ini_44" localSheetId="0">#REF!</definedName>
    <definedName name="ini_44">#REF!</definedName>
    <definedName name="ini_45" localSheetId="0">#REF!</definedName>
    <definedName name="ini_45">#REF!</definedName>
    <definedName name="ini_46" localSheetId="0">#REF!</definedName>
    <definedName name="ini_46">#REF!</definedName>
    <definedName name="ini_47" localSheetId="0">#REF!</definedName>
    <definedName name="ini_47">#REF!</definedName>
    <definedName name="ini_48" localSheetId="0">#REF!</definedName>
    <definedName name="ini_48">#REF!</definedName>
    <definedName name="ini_49" localSheetId="0">#REF!</definedName>
    <definedName name="ini_49">#REF!</definedName>
    <definedName name="ini_5" localSheetId="0">#REF!</definedName>
    <definedName name="ini_5">#REF!</definedName>
    <definedName name="ini_50" localSheetId="0">#REF!</definedName>
    <definedName name="ini_50">#REF!</definedName>
    <definedName name="ini_51" localSheetId="0">#REF!</definedName>
    <definedName name="ini_51">#REF!</definedName>
    <definedName name="ini_52" localSheetId="0">#REF!</definedName>
    <definedName name="ini_52">#REF!</definedName>
    <definedName name="ini_53" localSheetId="0">#REF!</definedName>
    <definedName name="ini_53">#REF!</definedName>
    <definedName name="ini_54" localSheetId="0">#REF!</definedName>
    <definedName name="ini_54">#REF!</definedName>
    <definedName name="ini_55" localSheetId="0">#REF!</definedName>
    <definedName name="ini_55">#REF!</definedName>
    <definedName name="ini_56" localSheetId="0">#REF!</definedName>
    <definedName name="ini_56">#REF!</definedName>
    <definedName name="ini_57" localSheetId="0">#REF!</definedName>
    <definedName name="ini_57">#REF!</definedName>
    <definedName name="ini_58" localSheetId="0">#REF!</definedName>
    <definedName name="ini_58">#REF!</definedName>
    <definedName name="ini_59" localSheetId="0">#REF!</definedName>
    <definedName name="ini_59">#REF!</definedName>
    <definedName name="ini_6" localSheetId="0">#REF!</definedName>
    <definedName name="ini_6">#REF!</definedName>
    <definedName name="ini_60" localSheetId="0">#REF!</definedName>
    <definedName name="ini_60">#REF!</definedName>
    <definedName name="ini_61" localSheetId="0">#REF!</definedName>
    <definedName name="ini_61">#REF!</definedName>
    <definedName name="ini_62" localSheetId="0">#REF!</definedName>
    <definedName name="ini_62">#REF!</definedName>
    <definedName name="ini_63" localSheetId="0">#REF!</definedName>
    <definedName name="ini_63">#REF!</definedName>
    <definedName name="ini_64" localSheetId="0">#REF!</definedName>
    <definedName name="ini_64">#REF!</definedName>
    <definedName name="ini_65" localSheetId="0">#REF!</definedName>
    <definedName name="ini_65">#REF!</definedName>
    <definedName name="ini_66" localSheetId="0">#REF!</definedName>
    <definedName name="ini_66">#REF!</definedName>
    <definedName name="ini_67" localSheetId="0">#REF!</definedName>
    <definedName name="ini_67">#REF!</definedName>
    <definedName name="ini_68" localSheetId="0">#REF!</definedName>
    <definedName name="ini_68">#REF!</definedName>
    <definedName name="ini_69" localSheetId="0">#REF!</definedName>
    <definedName name="ini_69">#REF!</definedName>
    <definedName name="ini_7" localSheetId="0">#REF!</definedName>
    <definedName name="ini_7">#REF!</definedName>
    <definedName name="ini_70" localSheetId="0">#REF!</definedName>
    <definedName name="ini_70">#REF!</definedName>
    <definedName name="ini_71" localSheetId="0">#REF!</definedName>
    <definedName name="ini_71">#REF!</definedName>
    <definedName name="ini_72" localSheetId="0">#REF!</definedName>
    <definedName name="ini_72">#REF!</definedName>
    <definedName name="ini_73" localSheetId="0">#REF!</definedName>
    <definedName name="ini_73">#REF!</definedName>
    <definedName name="ini_74" localSheetId="0">#REF!</definedName>
    <definedName name="ini_74">#REF!</definedName>
    <definedName name="ini_75" localSheetId="0">#REF!</definedName>
    <definedName name="ini_75">#REF!</definedName>
    <definedName name="ini_76" localSheetId="0">#REF!</definedName>
    <definedName name="ini_76">#REF!</definedName>
    <definedName name="ini_77" localSheetId="0">#REF!</definedName>
    <definedName name="ini_77">#REF!</definedName>
    <definedName name="ini_78" localSheetId="0">#REF!</definedName>
    <definedName name="ini_78">#REF!</definedName>
    <definedName name="ini_79" localSheetId="0">#REF!</definedName>
    <definedName name="ini_79">#REF!</definedName>
    <definedName name="ini_8" localSheetId="0">#REF!</definedName>
    <definedName name="ini_8">#REF!</definedName>
    <definedName name="ini_80" localSheetId="0">#REF!</definedName>
    <definedName name="ini_80">#REF!</definedName>
    <definedName name="ini_81" localSheetId="0">#REF!</definedName>
    <definedName name="ini_81">#REF!</definedName>
    <definedName name="ini_82" localSheetId="0">#REF!</definedName>
    <definedName name="ini_82">#REF!</definedName>
    <definedName name="ini_83" localSheetId="0">#REF!</definedName>
    <definedName name="ini_83">#REF!</definedName>
    <definedName name="ini_84" localSheetId="0">#REF!</definedName>
    <definedName name="ini_84">#REF!</definedName>
    <definedName name="ini_85" localSheetId="0">#REF!</definedName>
    <definedName name="ini_85">#REF!</definedName>
    <definedName name="ini_86" localSheetId="0">#REF!</definedName>
    <definedName name="ini_86">#REF!</definedName>
    <definedName name="ini_87" localSheetId="0">#REF!</definedName>
    <definedName name="ini_87">#REF!</definedName>
    <definedName name="ini_88" localSheetId="0">#REF!</definedName>
    <definedName name="ini_88">#REF!</definedName>
    <definedName name="ini_89" localSheetId="0">#REF!</definedName>
    <definedName name="ini_89">#REF!</definedName>
    <definedName name="ini_9" localSheetId="0">#REF!</definedName>
    <definedName name="ini_9">#REF!</definedName>
    <definedName name="ini_90" localSheetId="0">#REF!</definedName>
    <definedName name="ini_90">#REF!</definedName>
    <definedName name="ini_91" localSheetId="0">#REF!</definedName>
    <definedName name="ini_91">#REF!</definedName>
    <definedName name="ini_92" localSheetId="0">#REF!</definedName>
    <definedName name="ini_92">#REF!</definedName>
    <definedName name="ini_93" localSheetId="0">#REF!</definedName>
    <definedName name="ini_93">#REF!</definedName>
    <definedName name="inter" localSheetId="0">#REF!</definedName>
    <definedName name="inter">#REF!</definedName>
    <definedName name="J" localSheetId="0">#REF!</definedName>
    <definedName name="J">#REF!</definedName>
    <definedName name="L" localSheetId="0">#REF!</definedName>
    <definedName name="L">#REF!</definedName>
    <definedName name="MATRIZ" localSheetId="0">#REF!</definedName>
    <definedName name="MATRIZ">#REF!</definedName>
    <definedName name="MetasOb1" localSheetId="0">#REF!</definedName>
    <definedName name="MetasOb1">#REF!</definedName>
    <definedName name="MetasOb2" localSheetId="0">#REF!</definedName>
    <definedName name="MetasOb2">#REF!</definedName>
    <definedName name="MetasOb3" localSheetId="0">#REF!</definedName>
    <definedName name="MetasOb3">#REF!</definedName>
    <definedName name="MetasOb4" localSheetId="0">#REF!</definedName>
    <definedName name="MetasOb4">#REF!</definedName>
    <definedName name="MetasOb5" localSheetId="0">#REF!</definedName>
    <definedName name="MetasOb5">#REF!</definedName>
    <definedName name="MetasOb6" localSheetId="0">#REF!</definedName>
    <definedName name="MetasOb6">#REF!</definedName>
    <definedName name="MetasOb7" localSheetId="0">#REF!</definedName>
    <definedName name="MetasOb7">#REF!</definedName>
    <definedName name="MetasOb8" localSheetId="0">#REF!</definedName>
    <definedName name="MetasOb8">#REF!</definedName>
    <definedName name="MetasOb9" localSheetId="0">#REF!</definedName>
    <definedName name="MetasOb9">#REF!</definedName>
    <definedName name="MSC" localSheetId="0">#REF!</definedName>
    <definedName name="MSC">#REF!</definedName>
    <definedName name="Objetivos" localSheetId="0">#REF!</definedName>
    <definedName name="Objetivos">#REF!</definedName>
    <definedName name="oficina" localSheetId="0">#REF!</definedName>
    <definedName name="oficina">#REF!</definedName>
    <definedName name="PC" localSheetId="0">#REF!</definedName>
    <definedName name="PC">#REF!</definedName>
    <definedName name="PI" localSheetId="0">#REF!</definedName>
    <definedName name="PI">#REF!</definedName>
    <definedName name="PIC" localSheetId="0">#REF!</definedName>
    <definedName name="PIC">#REF!</definedName>
    <definedName name="PMYC" localSheetId="0">#REF!</definedName>
    <definedName name="PMYC">#REF!</definedName>
    <definedName name="PONAL" localSheetId="0">#REF!</definedName>
    <definedName name="PONAL">#REF!</definedName>
    <definedName name="PONALAF" localSheetId="0">#REF!</definedName>
    <definedName name="PONALAF">#REF!</definedName>
    <definedName name="PONALAF2" localSheetId="0">#REF!</definedName>
    <definedName name="PONALAF2">#REF!</definedName>
    <definedName name="PONALAM" localSheetId="0">#REF!</definedName>
    <definedName name="PONALAM">#REF!</definedName>
    <definedName name="PP" localSheetId="0">#REF!</definedName>
    <definedName name="PP">#REF!</definedName>
    <definedName name="prensa" localSheetId="0">#REF!</definedName>
    <definedName name="prensa">#REF!</definedName>
    <definedName name="PS" localSheetId="0">#REF!</definedName>
    <definedName name="PS">#REF!</definedName>
    <definedName name="qwer" localSheetId="0">#REF!</definedName>
    <definedName name="qwer">#REF!</definedName>
    <definedName name="S" localSheetId="0">#REF!</definedName>
    <definedName name="S">#REF!</definedName>
    <definedName name="SO" localSheetId="0">#REF!</definedName>
    <definedName name="SO">#REF!</definedName>
    <definedName name="TICs" localSheetId="0">#REF!</definedName>
    <definedName name="TICs">#REF!</definedName>
    <definedName name="tipos">[4]Hoja1!$D$7:$D$9</definedName>
    <definedName name="_xlnm.Print_Titles" localSheetId="0">'PROGRAMACION PES 2026'!$1:$8</definedName>
    <definedName name="v.total">#N/A</definedName>
    <definedName name="xxxxxxx" localSheetId="0">#REF!</definedName>
    <definedName name="xxxxxxx">#REF!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98" i="1" l="1"/>
  <c r="AR93" i="1"/>
  <c r="AR92" i="1"/>
  <c r="AR91" i="1"/>
  <c r="AQ91" i="1" a="1"/>
  <c r="AQ91" i="1" s="1"/>
  <c r="AR90" i="1"/>
  <c r="AQ90" i="1"/>
  <c r="AQ90" i="1" a="1"/>
  <c r="AR88" i="1"/>
  <c r="AQ88" i="1" a="1"/>
  <c r="AQ88" i="1" s="1"/>
  <c r="AR87" i="1"/>
  <c r="AR85" i="1"/>
  <c r="AR84" i="1"/>
  <c r="AR83" i="1"/>
  <c r="AR82" i="1"/>
  <c r="AR81" i="1"/>
  <c r="AQ81" i="1"/>
  <c r="AQ81" i="1" a="1"/>
  <c r="AR80" i="1"/>
  <c r="AQ80" i="1" a="1"/>
  <c r="AQ80" i="1" s="1"/>
  <c r="AQ79" i="1"/>
  <c r="AQ79" i="1" a="1"/>
  <c r="AR78" i="1"/>
  <c r="AQ78" i="1"/>
  <c r="AQ78" i="1" a="1"/>
  <c r="AR76" i="1"/>
  <c r="AQ76" i="1" a="1"/>
  <c r="AQ76" i="1" s="1"/>
  <c r="AR74" i="1"/>
  <c r="AQ74" i="1"/>
  <c r="AQ74" i="1" a="1"/>
  <c r="AR73" i="1"/>
  <c r="AO73" i="1"/>
  <c r="AM73" i="1"/>
  <c r="AL73" i="1"/>
  <c r="AQ73" i="1" s="1" a="1"/>
  <c r="AQ73" i="1" s="1"/>
  <c r="AR72" i="1"/>
  <c r="AQ72" i="1" a="1"/>
  <c r="AQ72" i="1" s="1"/>
  <c r="J72" i="1"/>
  <c r="AR71" i="1"/>
  <c r="AQ71" i="1" a="1"/>
  <c r="AQ71" i="1" s="1"/>
  <c r="AR70" i="1"/>
  <c r="AQ70" i="1" a="1"/>
  <c r="AQ70" i="1" s="1"/>
  <c r="K70" i="1"/>
  <c r="J70" i="1"/>
  <c r="AR68" i="1"/>
  <c r="AQ68" i="1" a="1"/>
  <c r="AQ68" i="1" s="1"/>
  <c r="AR67" i="1"/>
  <c r="AQ67" i="1" a="1"/>
  <c r="AQ67" i="1" s="1"/>
  <c r="AR66" i="1"/>
  <c r="AQ66" i="1" a="1"/>
  <c r="AQ66" i="1" s="1"/>
  <c r="AR65" i="1"/>
  <c r="AQ65" i="1"/>
  <c r="AQ65" i="1" a="1"/>
  <c r="AR64" i="1"/>
  <c r="AQ64" i="1" a="1"/>
  <c r="AQ64" i="1" s="1"/>
  <c r="AR63" i="1"/>
  <c r="AQ63" i="1"/>
  <c r="AQ63" i="1" a="1"/>
  <c r="AR62" i="1"/>
  <c r="AO62" i="1"/>
  <c r="AN62" i="1"/>
  <c r="AM62" i="1"/>
  <c r="AL62" i="1"/>
  <c r="AQ62" i="1" s="1" a="1"/>
  <c r="AQ62" i="1" s="1"/>
  <c r="AR61" i="1"/>
  <c r="AQ61" i="1"/>
  <c r="AQ61" i="1" a="1"/>
  <c r="AR60" i="1"/>
  <c r="AQ60" i="1" a="1"/>
  <c r="AQ60" i="1" s="1"/>
  <c r="AO60" i="1"/>
  <c r="AN60" i="1"/>
  <c r="AM60" i="1"/>
  <c r="AL60" i="1"/>
  <c r="AR59" i="1"/>
  <c r="AQ59" i="1" a="1"/>
  <c r="AQ59" i="1" s="1"/>
  <c r="AR58" i="1"/>
  <c r="AQ58" i="1" a="1"/>
  <c r="AQ58" i="1" s="1"/>
  <c r="AR57" i="1"/>
  <c r="AQ57" i="1" a="1"/>
  <c r="AQ57" i="1" s="1"/>
  <c r="AR55" i="1"/>
  <c r="AQ55" i="1" a="1"/>
  <c r="AQ55" i="1" s="1"/>
  <c r="AR54" i="1"/>
  <c r="AQ54" i="1"/>
  <c r="AQ54" i="1" a="1"/>
  <c r="AR53" i="1"/>
  <c r="AQ53" i="1" a="1"/>
  <c r="AQ53" i="1" s="1"/>
  <c r="AR52" i="1"/>
  <c r="AQ52" i="1"/>
  <c r="AQ52" i="1" a="1"/>
  <c r="AR51" i="1"/>
  <c r="AQ51" i="1" a="1"/>
  <c r="AQ51" i="1" s="1"/>
  <c r="AR50" i="1"/>
  <c r="AQ50" i="1" a="1"/>
  <c r="AQ50" i="1" s="1"/>
  <c r="K50" i="1"/>
  <c r="J50" i="1"/>
  <c r="AR49" i="1"/>
  <c r="AQ49" i="1" a="1"/>
  <c r="AQ49" i="1" s="1"/>
  <c r="AR48" i="1"/>
  <c r="AQ48" i="1" a="1"/>
  <c r="AQ48" i="1" s="1"/>
  <c r="AR47" i="1"/>
  <c r="AQ47" i="1" a="1"/>
  <c r="AQ47" i="1" s="1"/>
  <c r="AR46" i="1"/>
  <c r="AQ46" i="1" a="1"/>
  <c r="AQ46" i="1" s="1"/>
  <c r="AR45" i="1"/>
  <c r="AQ45" i="1" a="1"/>
  <c r="AQ45" i="1" s="1"/>
  <c r="AR44" i="1"/>
  <c r="AQ44" i="1"/>
  <c r="AQ44" i="1" a="1"/>
  <c r="AR43" i="1"/>
  <c r="AQ43" i="1" a="1"/>
  <c r="AQ43" i="1" s="1"/>
  <c r="AR42" i="1"/>
  <c r="AQ42" i="1"/>
  <c r="AQ42" i="1" a="1"/>
  <c r="AR40" i="1"/>
  <c r="AQ40" i="1" a="1"/>
  <c r="AQ40" i="1" s="1"/>
  <c r="AR39" i="1"/>
  <c r="AQ39" i="1" a="1"/>
  <c r="AQ39" i="1" s="1"/>
  <c r="AR38" i="1"/>
  <c r="AQ38" i="1" a="1"/>
  <c r="AQ38" i="1" s="1"/>
  <c r="AR37" i="1"/>
  <c r="AQ37" i="1" a="1"/>
  <c r="AQ37" i="1" s="1"/>
  <c r="AR36" i="1"/>
  <c r="AQ36" i="1" a="1"/>
  <c r="AQ36" i="1" s="1"/>
  <c r="AR35" i="1"/>
  <c r="AQ35" i="1"/>
  <c r="AQ35" i="1" a="1"/>
  <c r="AR34" i="1"/>
  <c r="AQ34" i="1" a="1"/>
  <c r="AQ34" i="1" s="1"/>
  <c r="AR33" i="1"/>
  <c r="AQ33" i="1"/>
  <c r="AQ33" i="1" a="1"/>
  <c r="AR32" i="1"/>
  <c r="AQ32" i="1" a="1"/>
  <c r="AQ32" i="1" s="1"/>
  <c r="AR31" i="1"/>
  <c r="AQ31" i="1" a="1"/>
  <c r="AQ31" i="1" s="1"/>
  <c r="AR30" i="1"/>
  <c r="AQ30" i="1" a="1"/>
  <c r="AQ30" i="1" s="1"/>
  <c r="AR29" i="1"/>
  <c r="AQ29" i="1" a="1"/>
  <c r="AQ29" i="1" s="1"/>
  <c r="AR28" i="1"/>
  <c r="AQ28" i="1" a="1"/>
  <c r="AQ28" i="1" s="1"/>
  <c r="AR27" i="1"/>
  <c r="AQ27" i="1"/>
  <c r="AQ27" i="1" a="1"/>
  <c r="AR26" i="1"/>
  <c r="AQ26" i="1" a="1"/>
  <c r="AQ26" i="1" s="1"/>
  <c r="AR25" i="1"/>
  <c r="AQ25" i="1"/>
  <c r="AQ25" i="1" a="1"/>
  <c r="AR24" i="1"/>
  <c r="AQ24" i="1" a="1"/>
  <c r="AQ24" i="1" s="1"/>
  <c r="AR23" i="1"/>
  <c r="AQ23" i="1" a="1"/>
  <c r="AQ23" i="1" s="1"/>
  <c r="AR22" i="1"/>
  <c r="AQ22" i="1" a="1"/>
  <c r="AQ22" i="1" s="1"/>
  <c r="AR21" i="1"/>
  <c r="AQ21" i="1" a="1"/>
  <c r="AQ21" i="1" s="1"/>
  <c r="AR20" i="1"/>
  <c r="AQ20" i="1" a="1"/>
  <c r="AQ20" i="1" s="1"/>
  <c r="AR17" i="1"/>
  <c r="AQ17" i="1"/>
  <c r="AQ17" i="1" a="1"/>
  <c r="AR16" i="1"/>
  <c r="AQ16" i="1" a="1"/>
  <c r="AQ16" i="1" s="1"/>
  <c r="AR15" i="1"/>
  <c r="AQ15" i="1"/>
  <c r="AQ15" i="1" a="1"/>
  <c r="AR14" i="1"/>
  <c r="AQ14" i="1" a="1"/>
  <c r="AQ14" i="1" s="1"/>
  <c r="AR13" i="1"/>
  <c r="AQ13" i="1" a="1"/>
  <c r="AQ13" i="1" s="1"/>
  <c r="AR12" i="1"/>
  <c r="AQ12" i="1" a="1"/>
  <c r="AQ12" i="1" s="1"/>
  <c r="AQ11" i="1" a="1"/>
  <c r="AQ11" i="1" s="1"/>
  <c r="AR10" i="1"/>
  <c r="AQ10" i="1" a="1"/>
  <c r="AQ10" i="1" s="1"/>
  <c r="AR9" i="1"/>
  <c r="AQ9" i="1" a="1"/>
  <c r="AQ9" i="1" s="1"/>
  <c r="O7" i="1"/>
  <c r="N7" i="1"/>
  <c r="O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Carolina</author>
    <author>tc={BBADD74D-F17A-4DF1-ADD7-D30CACE19E09}</author>
    <author>tc={8271EC4F-945F-40BF-AF6C-4C36D5752FC9}</author>
    <author>tc={0F18E28B-23F6-4755-AAE5-CB5254D820AD}</author>
    <author>tc={3936B9FB-CB1B-4AE9-9EBF-009909E2FD05}</author>
    <author>tc={1C29F553-B4D5-4625-9AA5-71A7F4F0E3E7}</author>
    <author>tc={42ECA68A-70DD-4746-A4B1-11499CD8B328}</author>
    <author>tc={8C28AB1F-8018-44B9-BFB4-61A2B6CE2124}</author>
    <author>tc={F70876C9-52EF-489E-8562-6E4B3B653AD1}</author>
    <author>Angie Katherine Otalora Ochoa</author>
    <author>CAROLINA</author>
    <author>tc={1B97336D-7275-410D-9167-805DDAB35066}</author>
    <author>tc={4B3DD1FE-DFBC-4E6F-9056-48097BD93DF8}</author>
    <author>tc={A77D2D95-A0D6-45F8-8436-528CB3634964}</author>
    <author>tc={4724F3F2-8CF2-46C0-954D-335A84754B08}</author>
    <author>tc={E48F134F-6DD8-4D53-AA8B-225055F0475D}</author>
    <author>tc={3C5F6541-8CE1-4D77-9934-6634120192C6}</author>
    <author>tc={AD6A62F3-7909-44F5-956D-32FA2601615D}</author>
    <author>tc={4C292E4A-9264-46BD-ACFE-8A551EB5565C}</author>
    <author>tc={BD3249EC-EE97-4700-96A1-709398D8D402}</author>
    <author>tc={E54CB68A-CEB1-42EE-A673-8EB8C62027FB}</author>
    <author>tc={80BEEA4A-AA6C-470F-B6E3-A6992191BEBE}</author>
    <author>tc={2B6027AD-7A5A-4395-8BCC-89189CB61C30}</author>
    <author>tc={15D6ABD2-7DDA-4000-9018-C86D906A9B4A}</author>
    <author>tc={87C25C7B-303A-4A54-B560-0C5989179400}</author>
  </authors>
  <commentList>
    <comment ref="T8" authorId="0" shapeId="0" xr:uid="{FC1A92D9-D581-4404-9893-EDD13FB2F6E6}">
      <text>
        <r>
          <rPr>
            <b/>
            <sz val="9"/>
            <color indexed="81"/>
            <rFont val="Tahoma"/>
            <family val="2"/>
          </rPr>
          <t>Carolina:</t>
        </r>
        <r>
          <rPr>
            <sz val="9"/>
            <color indexed="81"/>
            <rFont val="Tahoma"/>
            <family val="2"/>
          </rPr>
          <t xml:space="preserve">
para completar y revisar una vez se tengan las hv de los indicadores</t>
        </r>
      </text>
    </comment>
    <comment ref="V8" authorId="1" shapeId="0" xr:uid="{BBADD74D-F17A-4DF1-ADD7-D30CACE19E09}">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registrar la misma informacion que se tiene en la HV del indicador 2024_incluir que deba ser tenida en cuenta acerca del indicador Incluyendo comentarios que se consideren pertinentes para la conceptualización y comprensión del indicador, responder a la pregunta de ¿Por qué es importante medirlo?
</t>
      </text>
    </comment>
    <comment ref="W8" authorId="2" shapeId="0" xr:uid="{8271EC4F-945F-40BF-AF6C-4C36D5752FC9}">
      <text>
        <t>[Comentario encadenado]
Su versión de Excel le permite leer este comentario encadenado; sin embargo, las ediciones que se apliquen se quitarán si el archivo se abre en una versión más reciente de Excel. Más información: https://go.microsoft.com/fwlink/?linkid=870924
Comentario:
    Registrar la misma informacion de la HV del indicador 2024_Describir la expresión algebraica con la cual se calcula el resultado del indicador.</t>
      </text>
    </comment>
    <comment ref="AD8" authorId="3" shapeId="0" xr:uid="{0F18E28B-23F6-4755-AAE5-CB5254D820AD}">
      <text>
        <t>[Comentario encadenado]
Su versión de Excel le permite leer este comentario encadenado; sin embargo, las ediciones que se apliquen se quitarán si el archivo se abre en una versión más reciente de Excel. Más información: https://go.microsoft.com/fwlink/?linkid=870924
Comentario:
    REGISTRAR EL AVANCE DEL INDICADOR BIEN SEA DE MANERA PORCENTUAL O NUMERICA DEPENDIENDO DEL TIPO DE INDICADOR PARA LO CORRESPONDIENTE AL TRIMESTRE</t>
      </text>
    </comment>
    <comment ref="AE8" authorId="4" shapeId="0" xr:uid="{3936B9FB-CB1B-4AE9-9EBF-009909E2FD05}">
      <text>
        <t>[Comentario encadenado]
Su versión de Excel le permite leer este comentario encadenado; sin embargo, las ediciones que se apliquen se quitarán si el archivo se abre en una versión más reciente de Excel. Más información: https://go.microsoft.com/fwlink/?linkid=870924
Comentario:
    REGISTRAR EL AVANCE DEL INDICADOR BIEN SEA DE MANERA PORCENTUAL O NUMERICA DEPENDIENDO DEL TIPO DE INDICADOR PARA LO CORRESPONDIENTE AL TRIMESTRE</t>
      </text>
    </comment>
    <comment ref="AF8" authorId="5" shapeId="0" xr:uid="{1C29F553-B4D5-4625-9AA5-71A7F4F0E3E7}">
      <text>
        <t>[Comentario encadenado]
Su versión de Excel le permite leer este comentario encadenado; sin embargo, las ediciones que se apliquen se quitarán si el archivo se abre en una versión más reciente de Excel. Más información: https://go.microsoft.com/fwlink/?linkid=870924
Comentario:
    REGISTRAR EL AVANCE DEL INDICADOR BIEN SEA DE MANERA PORCENTUAL O NUMERICA DEPENDIENDO DEL TIPO DE INDICADOR PARA LO CORRESPONDIENTE AL TRIMESTRE</t>
      </text>
    </comment>
    <comment ref="AG8" authorId="6" shapeId="0" xr:uid="{42ECA68A-70DD-4746-A4B1-11499CD8B328}">
      <text>
        <t>[Comentario encadenado]
Su versión de Excel le permite leer este comentario encadenado; sin embargo, las ediciones que se apliquen se quitarán si el archivo se abre en una versión más reciente de Excel. Más información: https://go.microsoft.com/fwlink/?linkid=870924
Comentario:
    ESTA COLUMNA ESTA FORMULADA NO TOCARLA</t>
      </text>
    </comment>
    <comment ref="AI8" authorId="7" shapeId="0" xr:uid="{8C28AB1F-8018-44B9-BFB4-61A2B6CE2124}">
      <text>
        <t>[Comentario encadenado]
Su versión de Excel le permite leer este comentario encadenado; sin embargo, las ediciones que se apliquen se quitarán si el archivo se abre en una versión más reciente de Excel. Más información: https://go.microsoft.com/fwlink/?linkid=870924
Comentario:
    LO QUE FALTO POR EJECUTAR DE LA META 2025 (TENER EN CUENTA LOS REZAGOS DE VIGENCIAS ANTERIORES)</t>
      </text>
    </comment>
    <comment ref="AK8" authorId="8" shapeId="0" xr:uid="{F70876C9-52EF-489E-8562-6E4B3B653AD1}">
      <text>
        <t>[Comentario encadenado]
Su versión de Excel le permite leer este comentario encadenado; sin embargo, las ediciones que se apliquen se quitarán si el archivo se abre en una versión más reciente de Excel. Más información: https://go.microsoft.com/fwlink/?linkid=870924
Comentario:
    Seleccionar de la lista desplegable la opción que se ajuste a lo requerido</t>
      </text>
    </comment>
    <comment ref="AC15" authorId="9" shapeId="0" xr:uid="{23ADD7EF-F03E-41D9-BB82-329F732381A6}">
      <text>
        <r>
          <rPr>
            <sz val="11"/>
            <color theme="1"/>
            <rFont val="Calibri"/>
            <family val="2"/>
            <scheme val="minor"/>
          </rPr>
          <t xml:space="preserve">Angie Katherine Otalora Ochoa:
Registrar </t>
        </r>
      </text>
    </comment>
    <comment ref="J19" authorId="10" shapeId="0" xr:uid="{CDA0E91B-F2D5-4899-AD46-4CCE421AEE7B}">
      <text>
        <r>
          <rPr>
            <b/>
            <sz val="9"/>
            <color indexed="81"/>
            <rFont val="Tahoma"/>
            <family val="2"/>
          </rPr>
          <t>CAROLINA:</t>
        </r>
        <r>
          <rPr>
            <sz val="9"/>
            <color indexed="81"/>
            <rFont val="Tahoma"/>
            <family val="2"/>
          </rPr>
          <t xml:space="preserve">
TRASLADO DE RECURSOS EN TRAMITE</t>
        </r>
      </text>
    </comment>
    <comment ref="AJ30" authorId="11" shapeId="0" xr:uid="{1B97336D-7275-410D-9167-805DDAB35066}">
      <text>
        <t>[Comentario encadenado]
Su versión de Excel le permite leer este comentario encadenado; sin embargo, las ediciones que se apliquen se quitarán si el archivo se abre en una versión más reciente de Excel. Más información: https://go.microsoft.com/fwlink/?linkid=870924
Comentario:
    Validar cual seria la meta</t>
      </text>
    </comment>
    <comment ref="S31" authorId="12" shapeId="0" xr:uid="{4B3DD1FE-DFBC-4E6F-9056-48097BD93DF8}">
      <text>
        <t>[Comentario encadenado]
Su versión de Excel le permite leer este comentario encadenado; sin embargo, las ediciones que se apliquen se quitarán si el archivo se abre en una versión más reciente de Excel. Más información: https://go.microsoft.com/fwlink/?linkid=870924
Comentario:
    Meta inactiva para 2026</t>
      </text>
    </comment>
    <comment ref="L45" authorId="13" shapeId="0" xr:uid="{A77D2D95-A0D6-45F8-8436-528CB3634964}">
      <text>
        <t>[Comentario encadenado]
Su versión de Excel le permite leer este comentario encadenado; sin embargo, las ediciones que se apliquen se quitarán si el archivo se abre en una versión más reciente de Excel. Más información: https://go.microsoft.com/fwlink/?linkid=870924
Comentario:
    Se solicito al area soporte de la modificacion pptal y la inclusion de los dos propyectos de inversion</t>
      </text>
    </comment>
    <comment ref="M45" authorId="14" shapeId="0" xr:uid="{4724F3F2-8CF2-46C0-954D-335A84754B08}">
      <text>
        <t>[Comentario encadenado]
Su versión de Excel le permite leer este comentario encadenado; sin embargo, las ediciones que se apliquen se quitarán si el archivo se abre en una versión más reciente de Excel. Más información: https://go.microsoft.com/fwlink/?linkid=870924
Comentario:
    Se solicito al area soporte de la modificacion pptal y la inclusion de los dos propyectos de inversion</t>
      </text>
    </comment>
    <comment ref="D49" authorId="15" shapeId="0" xr:uid="{E48F134F-6DD8-4D53-AA8B-225055F0475D}">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Reiterear como va a ser la articulacion </t>
      </text>
    </comment>
    <comment ref="R49" authorId="16" shapeId="0" xr:uid="{3C5F6541-8CE1-4D77-9934-6634120192C6}">
      <text>
        <t>[Comentario encadenado]
Su versión de Excel le permite leer este comentario encadenado; sin embargo, las ediciones que se apliquen se quitarán si el archivo se abre en una versión más reciente de Excel. Más información: https://go.microsoft.com/fwlink/?linkid=870924
Comentario:
    Se modifica el nombre del producto con el fin de completitud en el mismo</t>
      </text>
    </comment>
    <comment ref="B51" authorId="17" shapeId="0" xr:uid="{AD6A62F3-7909-44F5-956D-32FA2601615D}">
      <text>
        <t>[Comentario encadenado]
Su versión de Excel le permite leer este comentario encadenado; sin embargo, las ediciones que se apliquen se quitarán si el archivo se abre en una versión más reciente de Excel. Más información: https://go.microsoft.com/fwlink/?linkid=870924
Comentario:
    AGENDAR REUNION CON ELLOS YA QUE ESTAN ASOCIANDO MAL EL CATALIZADOR EN EL ARCHIVO Q ELLOS ENVIAN "Desarrollar la sociedad del conocimiento y la tecnología" Y ES EL DE FORTALECIMIENTO</t>
      </text>
    </comment>
    <comment ref="L51" authorId="18" shapeId="0" xr:uid="{4C292E4A-9264-46BD-ACFE-8A551EB5565C}">
      <text>
        <t>[Comentario encadenado]
Su versión de Excel le permite leer este comentario encadenado; sin embargo, las ediciones que se apliquen se quitarán si el archivo se abre en una versión más reciente de Excel. Más información: https://go.microsoft.com/fwlink/?linkid=870924
Comentario:
    Se solicito al area validar mediante oficio</t>
      </text>
    </comment>
    <comment ref="M51" authorId="19" shapeId="0" xr:uid="{BD3249EC-EE97-4700-96A1-709398D8D402}">
      <text>
        <t>[Comentario encadenado]
Su versión de Excel le permite leer este comentario encadenado; sin embargo, las ediciones que se apliquen se quitarán si el archivo se abre en una versión más reciente de Excel. Más información: https://go.microsoft.com/fwlink/?linkid=870924
Comentario:
    Se solicito al area validar mediante oficio</t>
      </text>
    </comment>
    <comment ref="L57" authorId="20" shapeId="0" xr:uid="{E54CB68A-CEB1-42EE-A673-8EB8C62027FB}">
      <text>
        <t>[Comentario encadenado]
Su versión de Excel le permite leer este comentario encadenado; sin embargo, las ediciones que se apliquen se quitarán si el archivo se abre en una versión más reciente de Excel. Más información: https://go.microsoft.com/fwlink/?linkid=870924
Comentario:
    Pendiente memorando con solicitudes 2024</t>
      </text>
    </comment>
    <comment ref="M57" authorId="21" shapeId="0" xr:uid="{80BEEA4A-AA6C-470F-B6E3-A6992191BEBE}">
      <text>
        <t>[Comentario encadenado]
Su versión de Excel le permite leer este comentario encadenado; sin embargo, las ediciones que se apliquen se quitarán si el archivo se abre en una versión más reciente de Excel. Más información: https://go.microsoft.com/fwlink/?linkid=870924
Comentario:
    Pendiente memorando con solicitudes 2024</t>
      </text>
    </comment>
    <comment ref="M73" authorId="22" shapeId="0" xr:uid="{2B6027AD-7A5A-4395-8BCC-89189CB61C3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Area debe enviar validacion ene memorando de las modificaciones
</t>
      </text>
    </comment>
    <comment ref="AJ73" authorId="23" shapeId="0" xr:uid="{15D6ABD2-7DDA-4000-9018-C86D906A9B4A}">
      <text>
        <t>[Comentario encadenado]
Su versión de Excel le permite leer este comentario encadenado; sin embargo, las ediciones que se apliquen se quitarán si el archivo se abre en una versión más reciente de Excel. Más información: https://go.microsoft.com/fwlink/?linkid=870924
Comentario:
    Son 5000 para la vigencia peroen mi excel voy a tener en cuenta el tema de la tipologia “capacidad y se indluye la linea base y serian 32822</t>
      </text>
    </comment>
    <comment ref="AM74" authorId="24" shapeId="0" xr:uid="{87C25C7B-303A-4A54-B560-0C5989179400}">
      <text>
        <t>[Comentario encadenado]
Su versión de Excel le permite leer este comentario encadenado; sin embargo, las ediciones que se apliquen se quitarán si el archivo se abre en una versión más reciente de Excel. Más información: https://go.microsoft.com/fwlink/?linkid=870924
Comentario:
    SE INCLUYEN 3000 EN LA PROGRAMACIO QUE SON LOS QUE CORRESPONDEN AL SOBRECUMPLIMIENTO DEL MES DE DICIEMBRE DE 2025, ESTO SOLO EN PES DADO QUE PLAN DE ACCION ES ANUAL Y PES CUATRIENIAL</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<sst xmlns="http://schemas.openxmlformats.org/spreadsheetml/2006/main" count="1091" uniqueCount="530">
  <si>
    <t>siif</t>
  </si>
  <si>
    <t>difrenecia</t>
  </si>
  <si>
    <t>pes</t>
  </si>
  <si>
    <t>Bases PND
(Transformaciones)</t>
  </si>
  <si>
    <t>Catalizadores-Componentes PND</t>
  </si>
  <si>
    <t>Enfonque</t>
  </si>
  <si>
    <t>Línea estratégica / Dimensión MIG</t>
  </si>
  <si>
    <t>Iniciativa</t>
  </si>
  <si>
    <t>Objetivo Iniciativa</t>
  </si>
  <si>
    <t>Política de Gestión y Desempeño Institucional</t>
  </si>
  <si>
    <t>Objetivo de Desarrollo Sostenible (ODS)</t>
  </si>
  <si>
    <t>Proceso MIG</t>
  </si>
  <si>
    <t>Apropiación 2023</t>
  </si>
  <si>
    <t>CIERRE EJECUCION 2023</t>
  </si>
  <si>
    <t>APROPIACION  2024</t>
  </si>
  <si>
    <t xml:space="preserve">EJECUCION 2024 </t>
  </si>
  <si>
    <t>Apropiación 2025</t>
  </si>
  <si>
    <t>CIERRE EJECUCION 2025</t>
  </si>
  <si>
    <t>Apropiación 2026</t>
  </si>
  <si>
    <t>Proyecto Fuente de Recursos vigencia 2025</t>
  </si>
  <si>
    <t>Producto de la Iniciativa</t>
  </si>
  <si>
    <t>Indicador de la Iniciativa</t>
  </si>
  <si>
    <t>Tipo de acumulación (Tipologia)</t>
  </si>
  <si>
    <t xml:space="preserve">Línea Base </t>
  </si>
  <si>
    <t>BREVE DESCRIPCION DEL INDICADOR</t>
  </si>
  <si>
    <t>FORMULA DE MEDICION DEL INDICADOR</t>
  </si>
  <si>
    <t>Meta 2023</t>
  </si>
  <si>
    <t>CIERRE EJECUCION META 2023</t>
  </si>
  <si>
    <t>Meta 2024</t>
  </si>
  <si>
    <t>CIERRE EJECUCION META 2024</t>
  </si>
  <si>
    <t>Meta 2025</t>
  </si>
  <si>
    <t>reporte de avance  cuantitativo 1T_2025</t>
  </si>
  <si>
    <t>reporte de avance  cuantitativo  2T_2025</t>
  </si>
  <si>
    <t>reporte de avance cuantitativo 3T_2025</t>
  </si>
  <si>
    <t>reporte de avance cuantitativo 4T_2025</t>
  </si>
  <si>
    <t>Avance Acumulado 2025 (AA+AB+AD)</t>
  </si>
  <si>
    <t>CIERRE EJECUCION META 2025</t>
  </si>
  <si>
    <t>REZAGO (cuantitativo) 2026 (CUANDO APLIQUE)</t>
  </si>
  <si>
    <t>meta 2026</t>
  </si>
  <si>
    <t>PERIODICIDAD DE MEDICION</t>
  </si>
  <si>
    <t>PROGRAMACION TRIMESTRE I</t>
  </si>
  <si>
    <t>PROGRAMACION TRIMESTRE II</t>
  </si>
  <si>
    <t>PROGRAMACION TRIMESTRE III</t>
  </si>
  <si>
    <t>PROGRAMACION TRIMESTRE IV</t>
  </si>
  <si>
    <t>Avance 2026</t>
  </si>
  <si>
    <t>TOTAL PROGRAMADO 2026</t>
  </si>
  <si>
    <t>Meta Cuatrienio</t>
  </si>
  <si>
    <t>Avance meta cuatrienio</t>
  </si>
  <si>
    <t>Dependencia Responsable</t>
  </si>
  <si>
    <t>COLUMNA PARA FILTRAR POR DEPENDENCIA</t>
  </si>
  <si>
    <t xml:space="preserve">Código iniciativa </t>
  </si>
  <si>
    <t>Seguridad Humana y Justicia Social</t>
  </si>
  <si>
    <t>Conectividad digital para cambiar vidas</t>
  </si>
  <si>
    <t>1. Enfoque Estratégico</t>
  </si>
  <si>
    <t>1.1 Conectividad reduccion de la Brecha digital y la Pobreza</t>
  </si>
  <si>
    <t>Supervisión Inteligente</t>
  </si>
  <si>
    <t>Realizar los ejercicios de verificación de las obligaciones de los operadores de telecomunicaciones y postales bajo una supervisión inteligente basada en ciencias de datos.</t>
  </si>
  <si>
    <t>01. Planeación Institucional.</t>
  </si>
  <si>
    <t>N/A</t>
  </si>
  <si>
    <t xml:space="preserve">Vigilancia, Inspección, y Control </t>
  </si>
  <si>
    <t xml:space="preserve">Transformación del modelo de vigilancia, inspección y control del sector tic desde 2024/Fortalecimiento y modernización del modelo de Inspección, Vigilancia y Control del sector TIC. Nacional 2023 </t>
  </si>
  <si>
    <t>Documentos de inspección y vigilancia</t>
  </si>
  <si>
    <t>Verificaciones
realizadas bajo el
enfoque de riesgo a los
PRST y Operadores
Postales.</t>
  </si>
  <si>
    <t>Acumulado</t>
  </si>
  <si>
    <t xml:space="preserve">Se busca con el indicador identificar el número de verificaciones realizadas </t>
  </si>
  <si>
    <t xml:space="preserve">Sumatoria de las verificaciones realizadas </t>
  </si>
  <si>
    <t>TRIMESTRAL</t>
  </si>
  <si>
    <t xml:space="preserve">2.3 Dirección de Vigilancia, Inspección y Control </t>
  </si>
  <si>
    <t>E1-L1-1000</t>
  </si>
  <si>
    <t>Trámites realizados que
impactan la gestión de
las actuaciones
administrativas.</t>
  </si>
  <si>
    <t xml:space="preserve">Se busca con el indicador controlar la gestión de las actuaciones administrativas dentro de los plazos del proceso administrativo sancionatorio en cumplimiento de las funciones de la dirección </t>
  </si>
  <si>
    <t xml:space="preserve">sumatoria de tramites administrativos adelantados que se atendieron dentro de los términos legalmente establecidos  </t>
  </si>
  <si>
    <t>Servicio de información actualizado</t>
  </si>
  <si>
    <t>Herramientas
tecnológicas mejoradas,
desarrolladas y/o
actualizadas para la
verificación y control del
cumplimiento de
obligaciones a cargo de
los PRST.</t>
  </si>
  <si>
    <t>flujo</t>
  </si>
  <si>
    <t xml:space="preserve">Se busca con el indicador realizar seguimiento al avance en la implementación de mejoras en las herramientas tecnologicas implementadas </t>
  </si>
  <si>
    <t xml:space="preserve">Un sistema actualizado y mejorado </t>
  </si>
  <si>
    <t>ANUAL</t>
  </si>
  <si>
    <t>Catalizador:  Conectividad digital para cambiar vidas</t>
  </si>
  <si>
    <t xml:space="preserve">Ampliación Programa de Telecomunicaciones Sociales Nacional </t>
  </si>
  <si>
    <t>Garantizar la culminación del despliegue de la red de alta velocidad y la oferta de conectividad asociada, conforme lo previsto en el Documento CONPES 3769 de 2013.</t>
  </si>
  <si>
    <t>9.c. Aumentar de forma significativa el acceso a la tecnología de la información y las comunicaciones y esforzarse por facilitar el acceso universal y asequible a Internet en los países menos adelantados a más tardar en 2020 (Mintic-Líder).</t>
  </si>
  <si>
    <t>Acceso a las TIC</t>
  </si>
  <si>
    <t>Ampliación programa de telecomunicaciones sociales nacional</t>
  </si>
  <si>
    <t xml:space="preserve">  Servicio de acceso y uso de Tecnologías de la Información y las Comunicaciones</t>
  </si>
  <si>
    <t>Municipios/Áreas no
municipalizadas
(AMN) en operación
Proyecto Alta
Velocidad</t>
  </si>
  <si>
    <t>El indicador mencionado describe el esfuerzo por llevar acceso a Internet a 29 municipios y 18 áreas no municipalizadas en 11 departamentos de un país, abarcando las regiones de Amazonía, Orinoquía y el Pacífico chocoano. Este proyecto busca mejorar la conectividad en áreas rurales y remotas, lo que puede contribuir al desarrollo económico, educativo y social de estas regiones al facilitar el acceso a información, servicios en línea y oportunidades de comunicación. La iniciativa apunta a reducir la brecha digital y promover la inclusión digital en áreas que históricamente han tenido acceso limitado a la tecnología y la conectividad.</t>
  </si>
  <si>
    <t>Sumatoria de Municipios/ ANM en Operación</t>
  </si>
  <si>
    <t xml:space="preserve">2.1 Dirección de Infraestructura </t>
  </si>
  <si>
    <t>E1-L1-2000</t>
  </si>
  <si>
    <t>Municipios conectados en Operación Proyecto Fibra Óptica</t>
  </si>
  <si>
    <t>stock</t>
  </si>
  <si>
    <t>Este indicador describe un proyecto que busca beneficiar a 788 municipios en Colombia mediante el despliegue de una red de alta velocidad para la prestación de servicios de telecomunicaciones. Esta iniciativa tiene como objetivo principal mejorar la infraestructura de comunicaciones en diversas áreas del país, lo que puede impulsar el desarrollo económico, social y tecnológico. Al proporcionar acceso a una red de alta velocidad, se facilita la conectividad digital, promoviendo así el acceso a servicios en línea, educación a distancia, telemedicina, oportunidades de negocio y otras formas de interacción digital. Este proyecto contribuye a cerrar la brecha digital y a fomentar la inclusión digital en Colombia.</t>
  </si>
  <si>
    <t>Sumatoria de municipios en operación</t>
  </si>
  <si>
    <t>Masificación de Accesos</t>
  </si>
  <si>
    <t>Contribuir al cierre de la brecha digital mediante el despliegue de accesos de última milla en condiciones asequibles</t>
  </si>
  <si>
    <t>Desarrollo masificación acceso a internet nacional</t>
  </si>
  <si>
    <t>Servicio de conexiones a redes de acceso</t>
  </si>
  <si>
    <t xml:space="preserve"> Hogares Conectados a internet fijo en operación</t>
  </si>
  <si>
    <t xml:space="preserve">
Este indicador destaca un proyecto diseñado para promover condiciones de asequibilidad en 87 municipios del país. Esto se logrará mediante la aplicación de tarifas accesibles, manteniendo los precios previamente establecidos, y utilizando un esquema de focalización orientado por el Sistema de Identificación de Beneficiarios (SISBEN IV). El objetivo principal es garantizar que los servicios de telecomunicaciones sean accesibles para todos, especialmente para aquellos en situaciones económicas desfavorables. Este enfoque busca asegurar que incluso las comunidades con recursos limitados puedan acceder a las ventajas de la conectividad digital, promoviendo así la inclusión social y el desarrollo equitativo.</t>
  </si>
  <si>
    <t>Sumatoria de accesos a Internet en Hogares en operación</t>
  </si>
  <si>
    <t>E1-L1-3000</t>
  </si>
  <si>
    <t>Implementación Soluciones de Acceso Comunitario a las Tecnologías de la Información y las Comunicaciones Nacional</t>
  </si>
  <si>
    <t>Garantizar las condiciones para la universalización del acceso a Internet en Zonas rurales</t>
  </si>
  <si>
    <t>Implementación soluciones de acceso comunitario a las tecnologías de la información y las comunicaciones nacional</t>
  </si>
  <si>
    <t xml:space="preserve">Centros Digitales en Operación </t>
  </si>
  <si>
    <t>Centros Digitales Instalados y en Operación</t>
  </si>
  <si>
    <t xml:space="preserve">
El indicador describe un proyecto cuyo propósito es promover la inclusión digital en zonas rurales ofreciendo acceso público a Internet en 14,057 centros poblados distribuidos en los 32 departamentos del país. Esta iniciativa busca cerrar la brecha digital proporcionando a las comunidades rurales herramientas para acceder a la información, educación en línea, servicios gubernamentales y oportunidades económicas disponibles en el mundo digital. Al dotar a estas áreas con acceso a Internet, se busca fomentar el desarrollo socioeconómico y mejorar la calidad de vida de quienes residen en zonas rurales, contribuyendo así a una mayor equidad y desarrollo nacional.</t>
  </si>
  <si>
    <t>Sumatoria de Centros digitales rurales y Zonas digitales urbanas en operación</t>
  </si>
  <si>
    <t>E1-L1-4000</t>
  </si>
  <si>
    <t>Zonas de acceso público a internet</t>
  </si>
  <si>
    <t>Soluciones de acceso comunitario a internet</t>
  </si>
  <si>
    <t>El indicador abarca tres proyectos: Zonas Comunitarias para la Paz, Centros de Conectividad y Centros Integrales de Servicios Digitales. Estos proyectos tienen como objetivo facilitar el acceso a servicios digitales en comunidades diversas. Las Zonas Comunitarias para la Paz buscan promover la paz y la reconciliación al proporcionar espacios donde las comunidades pueden acceder a servicios digitales y participar en actividades comunitarias. Los Centros de Conectividad buscan mejorar la conectividad proporcionando acceso a Internet en áreas remotas o desatendidas. Por último, los Centros Integrales de Servicios Digitales ofrecen una amplia gama de servicios digitales, como capacitación en tecnología, acceso a Internet y asistencia en trámites gubernamentales, con el objetivo de promover la inclusión digital y el desarrollo comunitario. Estos proyectos combinados buscan impulsar el acceso equitativo a la tecnología y los servicios digitales en diversas comunidades.</t>
  </si>
  <si>
    <t xml:space="preserve">Soluciones de acceso comunitario en operación </t>
  </si>
  <si>
    <t xml:space="preserve">1.090 puntos de conectividad </t>
  </si>
  <si>
    <t>Mide el número de puntos de conectividad habilitados durante el período de medición, orientados a ampliar el acceso a servicios de telecomunicaciones y facilitar la conectividad en zonas priorizadas. Este indicador refleja la gestión operativa en la implementación de infraestructura o soluciones de acceso que permiten el uso efectivo de redes y servicios digitales por parte de la población objetivo.
Al ser de tipología flujo, cuantifica los puntos instalados en la vigencia o período de reporte, sin acumulación histórica.</t>
  </si>
  <si>
    <t>∑Puntos de conectividad habilitados en el perıˊodo</t>
  </si>
  <si>
    <t>cumplido en la vigencia 2023</t>
  </si>
  <si>
    <t>meta cumplida vigencia 2023</t>
  </si>
  <si>
    <t>cumplido</t>
  </si>
  <si>
    <t>1.3. EDUCACION DIGITAL</t>
  </si>
  <si>
    <t>Apoyo financiero a Computadores para Educar (CPE)</t>
  </si>
  <si>
    <t>Realizar el Traslado de recursos y seguimiento a la ejecución  financiera destinada a la actividad para el desarrollo misional de Computadores para Educar CPE (Resolución de Transferencia).</t>
  </si>
  <si>
    <t xml:space="preserve">Apoyo financiero para el programa computadores para educar </t>
  </si>
  <si>
    <t>Recursos financieros desembolsados</t>
  </si>
  <si>
    <t>Porcentaje de recursos desembolsados de acuerdo con la programación realizados</t>
  </si>
  <si>
    <t>NA</t>
  </si>
  <si>
    <t>meta cumplida en la vigencia 2025</t>
  </si>
  <si>
    <t>E1-L3-1000</t>
  </si>
  <si>
    <t>4.Conectividad digital para cambiar vidas</t>
  </si>
  <si>
    <t>Gestión integral de espectro para el incremento del bienestar social</t>
  </si>
  <si>
    <t>Implementar las acciones encaminadas a fortalecer la planeación, la alineación internacional, la atribución, la gestión técnica, la vigilancia, inspección y control de este recurso; así como también ejecutar programas de investigación, innovación y divulgación del conocimiento en espectro radioeléctrico para la apropiación por parte de los grupos de valor y partes interesadas para contribuir con el desarrollo de las comunicaciones, la maximización del bienestar y la calidad de vida de los colombianos.</t>
  </si>
  <si>
    <t>*ODS 4: Educación de calidad
*ODS 8: Trabajo decente y desarrollo
económico
*ODS 9: Industria, innovación e
infraestructura
*ODS 10: Reducción de las
desigualdades
*ODS 11: Ciudades y comunidades
sostenibles
*ODS 16: Paz, justicia e instituciones
sólidas
*ODS 17: Alianza para lograr los objetivos</t>
  </si>
  <si>
    <t>Fortalecimiento de la planeación, gestión, vigilancia y control del espectro radioeléctrico, acorde con la evolución tecnológica, la innovación, armonización internacional, adquisición y transferencia de conocimiento para el beneficio nacional</t>
  </si>
  <si>
    <t>Informe de ejecución del Proyecto de actualización anual del Plan Maestro de Gestión de Espectro</t>
  </si>
  <si>
    <t>Porcentaje de avance del proyecto</t>
  </si>
  <si>
    <t>Avance en la actualización anual del Plan Maestro de Gestión de Espectro que es el documento en el cual se definen las diferentes necesidades de espectro a analizar, el alcance inicial de los estudios necesarios para dar atención a dichas necesidades y la propuesta de fecha de inicio para la ejecución de los mismos.</t>
  </si>
  <si>
    <t>(Actividades ejecutadas/Actividades planeadas) x100</t>
  </si>
  <si>
    <t>Agencia Nacional del Espectro</t>
  </si>
  <si>
    <t>E1-L1-5000</t>
  </si>
  <si>
    <t>Modificación de canales de los Planes Técnicos de Radiodifusión Sonora expedidos</t>
  </si>
  <si>
    <t>Número de resoluciones expedidas</t>
  </si>
  <si>
    <t>Resoluciones que modifican los parámetros técnicos esenciales de los canales de los Planes Técnicos de Radiodifusión Sonora expedidas</t>
  </si>
  <si>
    <t>Numero de resoluciones expedidas</t>
  </si>
  <si>
    <t>Documentos con propuestas para definición de posiciones de Colombia en temas de espectro</t>
  </si>
  <si>
    <t>Número de documentos con propuestas para definición de posiciones de Colombia</t>
  </si>
  <si>
    <t xml:space="preserve">Se va a medir la generación de un informe que consolide todas las propuestas y gestión internacional de la entidad en cuanto a las posiciones de Colombia en temas de espectro en organismos multilaterales. </t>
  </si>
  <si>
    <t>Número de documentos que incluyan propuestas</t>
  </si>
  <si>
    <t>Informe de ejecución del Plan de Monitoreo de Espectro</t>
  </si>
  <si>
    <t>Porcentaje de ejecución del Plan de Monitoreo de Espectro</t>
  </si>
  <si>
    <t>Medir el avance del Plan de Monitoreo y Supervisión del Espectro establecido para cada vigencia el cual contempla actividades de vigilancia, inspección y control, con el fin de desarrollar medidas de promoción y prevención.</t>
  </si>
  <si>
    <t>(Actividades de promoción y prevención de las actividades de vigilancia, inspección y control ejecutadas en el período de medición / actividades establecidas en el Plan de Monitoreo y Supervisión del Espectro en el periodo de medición) x 100%</t>
  </si>
  <si>
    <t>Informe de ejecución del Plan de Gestión del Conocimiento del Espectro</t>
  </si>
  <si>
    <t>Porcentaje de ejecución del del Plan de Gestión del Conocimiento del Espectro</t>
  </si>
  <si>
    <t>Se va a medir el avance en la ejecución del Plan de gestión del conocimiento en temas de espectro del periodo; es importante en la medida que en él se definen las actividades de gestión de conocimiento, tanto interno como externo, que realiza la entidad en temas de espectro</t>
  </si>
  <si>
    <t>(Actividades ejecutadas en el periodo de medición/ actividades planeadas en el periodo de medición) x 100%</t>
  </si>
  <si>
    <t xml:space="preserve">Facilitar el acceso y uso de las tecnologías de la información y las comunicaciones en todo el territorio nacional </t>
  </si>
  <si>
    <t>Incremento en la  dotación de terminales de cómputo y capacitación de docentes en sedes educativas oficiales a nivel nacional y Recuperación de equipos de cómputo obsoletos existentes en las sedes educativas oficiales a nivel nacional</t>
  </si>
  <si>
    <t>Incremento de la dotación directa de soluciones tecnológicas para estudiantes, menores de edad ubicados en zonas urbanas, rurales, apartadas y de difícil acceso, e I.E.S y realizar la gestión adecuada de equipos obsoletos y en desuso a nivel Nacional desde 2024 / Incremento en la  dotación de terminales de cómputo y capacitación de docentes en sedes educativas oficiales a nivel nacional 2023</t>
  </si>
  <si>
    <t xml:space="preserve">Servicio de apoyo en tecnologías de la información y las comunicaciones para la educación básica, primaria y secundaria </t>
  </si>
  <si>
    <t>Relación de estudiantes por terminal de cómputo en sedes educativas oficiales</t>
  </si>
  <si>
    <t xml:space="preserve">El indicador corresponde a la relación Matricula de sedes educativas públicas de pais Vs a la cantidad de herramientas tecnologicas con las que cuentan las sedes educativas pùblicas del pais/ (Portatil + Fijo+ tabletas) - Relación de estudiantes por computo </t>
  </si>
  <si>
    <t xml:space="preserve"> (Matricula total) /  (Total Computadores (Portatil + Fijo+ tabletas)</t>
  </si>
  <si>
    <t>Computadores para Educar</t>
  </si>
  <si>
    <t>E1-L3-2000</t>
  </si>
  <si>
    <t>Terminales de cómputo con contenidos digitales entregadas a  sedes educativas</t>
  </si>
  <si>
    <t xml:space="preserve">Esta meta consiste en entregar equipos de cómputo a sedes educativas públicas, bibliotecas públicas y casas de la cultura. </t>
  </si>
  <si>
    <t xml:space="preserve">Sumatoria de equipos entregados  de cómputo a sedes educativas públicas, bibliotecas públicas y casas de la cultura. </t>
  </si>
  <si>
    <t>SEMESTRAL</t>
  </si>
  <si>
    <t>Terminales de cómputo con contenidos digitales entregadas a sedes educativas para uso de docentes</t>
  </si>
  <si>
    <t>Esta meta consiste en entregar equipos de cómputo a sedes educativas públicas, bibliotecas públicas y casas de la cultura, una vez los docentes realizan la formacion otorgada por CPE</t>
  </si>
  <si>
    <t>Sumatoria de equipos entregados  de cómputo a sedes educativas públicas, bibliotecas públicas y casas de la cultura una vez los docentes realizan la formacion otorgada por CPE</t>
  </si>
  <si>
    <t>Estudiantes de sedes educativas oficiales beneficiados con el servicio de apoyo en tecnologías de la información y las comunicaciones para la educación</t>
  </si>
  <si>
    <t xml:space="preserve">Esta meta consiste en realizar el conteo de estudiantes beneficiados con la entrega de computadores y laboratorios y se mide con la matrícula de las sedes educativas beneficiadas.  </t>
  </si>
  <si>
    <t xml:space="preserve">Sumatoria de estudiantes (de acuerdo con la matricula de las sedes educativas pùblicas beneficadas) beneficiados con la entrega de computadores y laboratorios  </t>
  </si>
  <si>
    <t>Requerimientos técnicos atendidos</t>
  </si>
  <si>
    <t>Esta meta consiste en atender las inquietudes y requerimientos presentadas por los beneficiarios e interesados, orientando y direccionando su atención. El proceso de Servicio al Cliente ha desarrollado diferentes niveles de atención, dependiendo de las necesidades de la comunidad educativa cuenta con un servicio post entrega conformado por 3 niveles de atención; para asegurar la disponibilidad permanente de las soluciones tecnológicas entregadas por la entidad</t>
  </si>
  <si>
    <t>Cantidad de casos radicados a traves de las diferentes lineas de atenciòn (telefonica, redes sociales y correos electronicos)/Cantidad de casos atendidos *100</t>
  </si>
  <si>
    <t xml:space="preserve"> Sedes educativas oficiales con acceso a terminales de cómputo con contenidos precargados, laboratorios de innovación y kits de tecnologías para aprender </t>
  </si>
  <si>
    <t xml:space="preserve">Esta meta consiste en entregar laboratorios de innovación educativa compuestos por una impresora 3D, una pantalla interactiva, un kit de ingeniería STEM, un gestor de contenidos, incluyendo el pack de recursos pedagógicos integrado por cartillas, manuales y videos. </t>
  </si>
  <si>
    <t xml:space="preserve">Cantidad de Sedes educativas beneficiadas con nuevas tecnologías equivalen a sedes educativas con laboratorios, se determina que la relación es de 1 a 1; entrega de 1 laboratorio a 1 sede educativa. </t>
  </si>
  <si>
    <t>Servicio de educación para el trabajo en temas de uso pedagógico de tecnologías de la información y las comunicaciones</t>
  </si>
  <si>
    <t xml:space="preserve">Docentes formados en uso pedagógico de tecnologías de la información y las comunicaciones. </t>
  </si>
  <si>
    <t>Esta meta consiste en formar y acompañar a 2.000 docentes a través del componente de formación del Proyecto Misional de Innovación Educativa; el cual busca atender las necesidades y demandas de los actores que confluyen alrededor de la comunidad educativa: docentes, directivos docentes, estudiantes, padres, madres de familia y/o cuidadores, al tiempo que promueve la implementación de acciones orientadas a impulsar procesos de transformación en las prácticas educativas, mediante la innovación con uso de tecnología.  </t>
  </si>
  <si>
    <t>Cantidad de docentes certificados en el componente de formación del Proyecto Misional de Innovación Educativa actores que confluyen alrededor de la comunidad educativa</t>
  </si>
  <si>
    <t>Docentes formados y/o acompañados en procesos educativos con tecnologías digitales</t>
  </si>
  <si>
    <t>Implementar encuentros, eventos y espacios de participación y/o formación con las comunidades educativas en el marco de la estrategia de formación integral de CPE 2026</t>
  </si>
  <si>
    <t xml:space="preserve">Esta meta consiste en realizar los eventos Educa Digital® Nacional y Educa Regionales; estos son espacios creados para fomentar la socialización y el intercambio de experiencias significativas de aprendizaje con uso de tecnología y aprender sobre tendencias en educación y el desarrollo de habilidades digitales, a partir de encuentros presenciales donde participan docentes, directivos docentes, estudiantes y comunidad educativa en general. Durante 2023 se desarrollará un encuentro nacional con una participación estimada de 300 personas y 16 encuentros regionales con una participación estimada de 100 personas cada uno. </t>
  </si>
  <si>
    <t>Cantidad de eventos realizados</t>
  </si>
  <si>
    <t>Estudiantes participantes en procesos de formación que integran la tecnología, en centros de Interés o iniciativas escolares</t>
  </si>
  <si>
    <t>Esta meta consiste en realizar experiencias creativas con uso de tecnología; estas son actividades pedagógicas para estudiantes y docentes que acompañan y buscan desarrollar las habilidades necesarias en los estudiantes para ser competentes en los nuevos entornos que ofrece la industria 4.0. </t>
  </si>
  <si>
    <t>Cantidad de estudiantes acompañados en procesos educativos</t>
  </si>
  <si>
    <t xml:space="preserve">Familias y comunidad educativa que participan en procesos de formación en el uso de Tecnologías </t>
  </si>
  <si>
    <t>Esta meta consiste en realizar la Escuela TIC Familia; programa que busca fortalecer las habilidades y competencias de padres, madres de familia y todas aquellas personas que tienen bajo su cuidado niños, niñas y adolescentes para que puedan estimular y acompañar la formación y el sano desarrollo de sus hijos e hijas en el entorno digital. Durante 2023, 3.000 padres de familia serán beneficiados con contenidos formativos a través de la conformación de comunidades de aprendizaje por medio de la aplicación WhatsApp.  </t>
  </si>
  <si>
    <t>Cantidad de personas capacitadas</t>
  </si>
  <si>
    <t>Servicio de recolección y gestión de residuos electrónicos</t>
  </si>
  <si>
    <t>Equipos obsoletos retomados</t>
  </si>
  <si>
    <t>La retoma consiste en efectuar una gestión y disposición adecuada de los terminales en desuso, para lo cual se deben focalizar las sedes educativas y realizar el alistamiento de los terminales en las bolsas suministradas por la entidad, para la posterior recolección por parte de la transportadora, quien realiza la recolección y transporte de equipos y elementos de cómputo que cumplieron su ciclo de vida. </t>
  </si>
  <si>
    <t xml:space="preserve">Cantidad de equipos retomados </t>
  </si>
  <si>
    <t>Residuos electrónicos dispuestos correctamente. (Demanufactura)</t>
  </si>
  <si>
    <t>Esta meta consiste en ejecutar el plan retoma; que se realiza desde la recepción de los equipos que culminaron su vida útil; una vez llegan al Centro Nacional de Aprovechamiento de Residuos Electrónicos CENARE, de forma manual bajo una línea de trabajo continúa se obtienen los materiales que compone un equipo de cómputo de manera limpia, aumentando la productividad del trabajo realizada en término de toneladas/diarias y manteniendo la seguridad del personal.  </t>
  </si>
  <si>
    <t>Cantidad de equipos demanufacturados, en toneladas</t>
  </si>
  <si>
    <t>Elaborar los Kits para procesos de aprendizaje elaborados con residuos eléctricos y electrónicos</t>
  </si>
  <si>
    <t>Esta meta consiste en la conformación de KIT RAEE que está a cargo del proceso de Sostenibilidad Ambiental de Computadores para Educar, este kit está compuesto por los residuos de aparatos eléctricos y/o electrónicos - RAEE obtenidos del proceso de demanufactura realizado en CENARE. Para el año 2023 realizará la elaboración de 1000 KITS, para los cuales se mantiene el esquema de elaboración definido por fases, dado las múltiples actividades y tareas que conforman el armado de este componente. </t>
  </si>
  <si>
    <t>Cantidad de kit RAEE elaborados</t>
  </si>
  <si>
    <t>Personas de la comunidad capacitadas en la correcta disposición de residuos de aparatos eléctricos y electrónicos</t>
  </si>
  <si>
    <t>Esta meta consiste en capacitar a 2.000 personas de la comunidad educativa en temas de RAEE; a través del fomento de educación ambiental a toda la comunidad educativa por medio de sensibilizaciones presenciales sobre la correcta manipulación y almacenamiento de los residuos de aparatos eléctricos y/o electrónicos – RAEE, previniendo un daño ambiental por el desconocimiento de sus impactos negativos como también fortalecer la conciencia ambiental acerca de los componentes peligrosos y su afectación estableciendo lineamientos claros que permitan el manejo ambientalmente responsable de dichos componentes.  </t>
  </si>
  <si>
    <t>Cantidad de personas de la comunidad capacitadas</t>
  </si>
  <si>
    <t>Eventos De Difusión Realizados</t>
  </si>
  <si>
    <t>Esta meta consiste en la realización de eventos de retoma masiva de equipos y elementos de cómputo en las sedes educativas o entes territoriales que cuenten con la disponibilidad de entrega de equipos obsoletos. </t>
  </si>
  <si>
    <t xml:space="preserve">Eventos de retoma realizados </t>
  </si>
  <si>
    <t xml:space="preserve">Servicio de asistencia técnica - Complemento	</t>
  </si>
  <si>
    <t>Terminales de cómputo con contenidos digitales entrega Directa</t>
  </si>
  <si>
    <t>Esta meta consiste en la entregar directa de equipos de cómputo a estudiantes, menores de edad ubicados en zonas urbanas, rurales, apartadas y de difícil acceso, e I.E.S. </t>
  </si>
  <si>
    <t>Cantidad de equipos entregados  de cómputo a estudiantes, menores de edad ubicados en zonas urbanas, rurales, apartadas y de difícil acceso, e I.E.S. </t>
  </si>
  <si>
    <t>meta cumplida en 2025</t>
  </si>
  <si>
    <t>Catalizador:  Conectividad digital para cambiar vidas
Comp: Estrategia de apropiación digital</t>
  </si>
  <si>
    <t>Apropiación TIC para el Cambio</t>
  </si>
  <si>
    <t xml:space="preserve">Promover la apropiación masiva de las TIC a través del diseño e implementación de estrategias incluyentes y con enfoque diferencial que permitan fomentar y fortalecer las habilidades digitales de los colombianos para que logren un mayor nivel de uso de la tecnología. </t>
  </si>
  <si>
    <t>10. Reducción de las desigualdades</t>
  </si>
  <si>
    <t>Uso y Apropiación de las TIC</t>
  </si>
  <si>
    <t>Servicio de asistencia, capacitación y apoyo para el uso y apropiación de las TIC, con enfoque diferencial y en beneficio de la comunidad para participar en la
economía digital nacional</t>
  </si>
  <si>
    <t>Formaciones</t>
  </si>
  <si>
    <t xml:space="preserve">ESTUDIANTES
BENEFICIADOS
EN PENSAMIENTO
COMPUTACIONAL </t>
  </si>
  <si>
    <t>Desde este indicador se busca realizar la formación a docentes en Pensamiento Computacional, con el fin de implementar un modelo de eudcación en cascada, a través del cual dichos docentes formados utilizarán las herramientoas adquitridas en sus aulas y se logrará el beneficio de 896.000 estudiantes en Pensamiento Computacional durante el periodo de implementación.</t>
  </si>
  <si>
    <t>Sumatoria del número de estudiantes beneficiados en pensamiento computacional.</t>
  </si>
  <si>
    <t>Dirección de Apropiación</t>
  </si>
  <si>
    <t>E1-L3-3000</t>
  </si>
  <si>
    <t>Formaciones en habilidades digitales</t>
  </si>
  <si>
    <t>Sumatoria de formaciones finalizadas en habilidades digitales</t>
  </si>
  <si>
    <t>Comunicaciones relevadas entre personas sordas y oyentes a través del servicio del
Centro de Relevo</t>
  </si>
  <si>
    <t>Capacidad</t>
  </si>
  <si>
    <t>Sumatoria de comunicaciones relevadas entre personas sordas y oyentes.</t>
  </si>
  <si>
    <t>Convergencia Regional</t>
  </si>
  <si>
    <t>Cat:Fortalecimiento institucional como motor de cambio para recuperar la confianza de la ciudadanía y para el fortalecimiento del vínculo Estado-Ciudadanía
Comp: Gobierno digital para la gente.</t>
  </si>
  <si>
    <t>1.2. ECOSISTEMAS DE INNOVACION</t>
  </si>
  <si>
    <t xml:space="preserve">Transformación Digital para la Productividad del Estado a través de la Política de Gobierno Digital
</t>
  </si>
  <si>
    <t>Incrementar el nivel de Transformación Digital del Estado a través de planes, programas y proyectos que impulsen la Política de Gobierno Digital</t>
  </si>
  <si>
    <t>ODS 17. Alianzas para lograr los objetivos</t>
  </si>
  <si>
    <t xml:space="preserve">Uso y Apropiación de las TIC
</t>
  </si>
  <si>
    <t>Aprovechamiento y uso de las tecnologías de la información y las comunicaciones en el sector público (desde 2024) /FORTALECIMIENTO DE LAS TECNOLOGÍAS DE LA INFORMACIÓN Y LAS COMUNICACIONES EN LAS ENTIDADES DEL ESTADO PARA LA TRANSFORMACIÓN DIGITAL (2023)</t>
  </si>
  <si>
    <t>Entidades Publicas del orden nacional transformadas digitalmente</t>
  </si>
  <si>
    <t xml:space="preserve">Índice de gobierno digital en entidades del Orden nacional </t>
  </si>
  <si>
    <t xml:space="preserve">El Índice de Gobierno Digital en entidades del orden nacional es una medida del nivel de implementación de los lineamientos de la Política de Gobierno Digital, que permite identificar buenas prácticas, oportunidades de mejora y estrategias focalizadas de acompañamiento. </t>
  </si>
  <si>
    <t>P_nacion=(1/N) ∑_P_n   Donde, P_nacion: Índice de gobierno digital entidades del orden nacional N: Número de entidades de orden nacional evaluadas P_n: Índice de gobierno digital de la entidad n</t>
  </si>
  <si>
    <t>Dirección Gobierno Digital</t>
  </si>
  <si>
    <t>E1-L2-1000</t>
  </si>
  <si>
    <t>Entidades Publicas del orden territorial transformadas digitalmente</t>
  </si>
  <si>
    <t xml:space="preserve">Índice de gobierno digital en entidades del Orden Territorial </t>
  </si>
  <si>
    <t xml:space="preserve">El Índice de Gobierno Digital en entidades del orden territorial es una medida del nivel de implementación de los lineamientos de la Política de Gobierno Digital, que permite identificar buenas prácticas, oportunidades de mejora y estrategias focalizadas de acompañamiento. </t>
  </si>
  <si>
    <t>P_territorial=(1/N) ∑_P_n   Donde, P_territorial: Índice de gobierno digital entidades del orden territorial N: Número de entidades de orden territorial evaluadas P_n: Índice de gobierno digital de la entidad n</t>
  </si>
  <si>
    <t>Participantes en
los espacios de
transferencia de
conocimientoo</t>
  </si>
  <si>
    <t xml:space="preserve"> Número de participantes en espacios de transferencia de conocimiento para la generación de competencias digitales </t>
  </si>
  <si>
    <t>Conteo de servidores publicos de entidades de orden nacional y territorial que participan en los espacios de transferencia de conocimiento ejecutados durante la vigencia</t>
  </si>
  <si>
    <t>Servidores públicos que representan entidades del orden nacional y territorial que participan en los espacios de formación para la generación de competencias que fortalezcan la apropiación de la politica de gobierno digital / entidades de la rama ejecutiva del orden nacional que reportan en FURAG</t>
  </si>
  <si>
    <t>Entidades del orden nacional y territorial que aperturen, actualicen o usen los datos abiertos</t>
  </si>
  <si>
    <t xml:space="preserve">Este indicador contabiliza el número de entidades  del orden nacional y territorial que aperturen, actualicen o usen al menos una vez en el año los datos abiertos en el portal Nacional de datos abiertos (datos.gov.co) en el período de referencia. </t>
  </si>
  <si>
    <t xml:space="preserve">Sumatoria de entidades del orden nacional y territorial que aperturen, actualicen o usen los datos abiertos en el portal Nacional de datos abiertos datos.gov.co. </t>
  </si>
  <si>
    <t xml:space="preserve">Seguridad Humana y justicia social/ </t>
  </si>
  <si>
    <t xml:space="preserve">Catalizador:  Conectividad digital para cambiar vidas Comp: Estrategia de apropiación digital para la vida
</t>
  </si>
  <si>
    <t>1.3. EDUCACION DIGITAL (GENERACION TIC)</t>
  </si>
  <si>
    <t xml:space="preserve">Desarrollo de habilidades digitales para la vida </t>
  </si>
  <si>
    <t>Aportar a la democratización de las TIC para desarrollar una sociedad del conocimiento y la tecnología durante el cuatrienio, a través de la  transformación digital y la formación de colombianos en habilidades TI para lograr el cambio que el país necesita.</t>
  </si>
  <si>
    <t>4.4  De aquí a 2030, aumentar considerablemente el número de jóvenes y adultos que tienen las competencias necesarias, en particular técnicas y profesionales, para acceder al empleo, el trabajo decente y el emprendimiento
4.b  De aquí a 2020, aumentar considerablemente a nivel mundial el número de becas disponibles para los países en desarrollo, en particular los países menos adelantados, los pequeños Estados insulares en desarrollo y los países africanos, a fin de que sus estudiantes puedan matricularse en programas de enseñanza superior, incluidos programas de formación profesional y programas técnicos, científicos, de ingeniería y de tecnología de la información y las comunicaciones, de países desarrollados y otros países en desarrollo</t>
  </si>
  <si>
    <t xml:space="preserve">
Fortalecimiento de la Industria TI Nacional/Fortalecimiento de la Economía Digital a nivel Nacional
</t>
  </si>
  <si>
    <t>Programa de formación en habilidades digitales</t>
  </si>
  <si>
    <t>Formaciones finalizadas en habilidades digitales</t>
  </si>
  <si>
    <t>Este indicador mide las formaciones finalizadas en habilidades digitales y seguridad digital, dirigidas a toda la población colombiana con énfasis en grupos poblacionales priorizados.</t>
  </si>
  <si>
    <t>Dirección de Economia Digital</t>
  </si>
  <si>
    <t>E1-L3-5000</t>
  </si>
  <si>
    <t>Internet Seguro y Responsable</t>
  </si>
  <si>
    <t>Brindar herramientas para
promover el Uso Seguro y
Responsable de las TIC, con
el fin de prevenir los riesgos
y delitos en Internet.</t>
  </si>
  <si>
    <t>Personas sensibilizadas</t>
  </si>
  <si>
    <t>Personas sensibilizadas en el Uso Seguro y Responsable de las TIC</t>
  </si>
  <si>
    <t>Describe el número personas que se sensibilizan a través de la oferta del programa de sensibilización que ofrece la Dirección de Apropiación de TIC</t>
  </si>
  <si>
    <t>Sumatoria de personas sensibilizadas en el Uso Seguro y Responsable de las TIC</t>
  </si>
  <si>
    <t>E1-L3-4000</t>
  </si>
  <si>
    <t>Cat: Fortalecimiento institucional como motor de cambio para recuperar la confianza de la ciudadanía y para el fortalecimiento del vínculo Estado-Ciudadanía	
Comp: Gobierno Digital para la gente</t>
  </si>
  <si>
    <t>Contribución a la consolidación digital del estado a través del aumento de las entidades vinculadas al ecosistema de información pública digital</t>
  </si>
  <si>
    <t xml:space="preserve"> Aumentar la vinculación 
de las entidades públicas al ecosistema de información pública digital</t>
  </si>
  <si>
    <t xml:space="preserve">Contribución al aumento de la vinculación de entidades públicas al ecosistema de información pública digital </t>
  </si>
  <si>
    <t>Servicio de asistencia técnica
para la implementación de la
Estrategia de Gobierno digital</t>
  </si>
  <si>
    <t>Infraestructura de interoperabilidad, autenticación digital y carpeta ciudadana digital en operación*</t>
  </si>
  <si>
    <t xml:space="preserve">El indicador permite medir el número de Servicios Ciudadanos Digitales base: Interoperabilidad, Autenticación Digital y Carpeta Ciudadana Digital, que cuentan con la respectiva infraestructura para su operación en cada vigencia	</t>
  </si>
  <si>
    <t>Numero de servicios Ciudadanos Digitales que cuentan con su respectiva infraestructura en operación</t>
  </si>
  <si>
    <t>Corporación Agencia Nacional Digital</t>
  </si>
  <si>
    <t>E1-L2-2000</t>
  </si>
  <si>
    <t>Entidades asistidas técnicamente*</t>
  </si>
  <si>
    <t>El indicador permite medir el número de entidades del orden nacional y territorial a las que se les brinde asistencia técnica para el aprovisionamiento e implementación de los servicios ciudadanos digitales, el cual corresponde a uno de los habilitadores de la Política de Gobierno Digital.</t>
  </si>
  <si>
    <t>Sumatoria de las entidades a las que se asiste técnicamente para su vinculación en el modelo de Servicios Ciudadanos Digitales en cada vigencia, incluyendo a las que se encuentran realizando el proceso de diagnóstico e integración de trámites a este.</t>
  </si>
  <si>
    <t>Modelo operativo-financiero para lograr la autosostenibilidad de la operación de los SCD base implementado*</t>
  </si>
  <si>
    <t>El indicador permite evidenciar que se elabore, implemente y fortalezca el modelo operativo-financiero que permita lograr una ausostenibilidad de los Servicios Ciudadanos Digitales Base</t>
  </si>
  <si>
    <t>Medición de avance en la ejecución del Plan de Trabajo para la elaboración, implementación y fortalecimiento del modelo operativo-financiero que permita la autosostenibilidad de los Servicios Ciudadanos Digitales base</t>
  </si>
  <si>
    <t>Desarrollos Digitales</t>
  </si>
  <si>
    <t>Productos Digitales Desarrollados</t>
  </si>
  <si>
    <t>acumulado</t>
  </si>
  <si>
    <t>El indicador permite medir el número de productos digitales desarrollados, en el marco de la asesoría y desarrollo de soluciones eficientes de transformación digital para entidades públicas y privadas</t>
  </si>
  <si>
    <t>Sumatoria de productos digitales generados a partir de los proyectos de soluciones de ciencia, innovación y tecnologias emergentes.</t>
  </si>
  <si>
    <t>Conformar una red de alianzas que permita fortalecer la generación de productos y servicios de la AND*</t>
  </si>
  <si>
    <t>El indicador permite evidenciar que se elabore, implemente y fortalezca la conformación de una red de alianzas para la Entidad que fortalezca la ejecución de los proyectos de CTI aplicada.</t>
  </si>
  <si>
    <t>Medición de avance en la ejecución del Plan de Trabajo establecido para cada vigencia para la conformación de una red de alianzas</t>
  </si>
  <si>
    <t>Servicios de Información para la
implementación de la Estrategia
de Gobierno digital</t>
  </si>
  <si>
    <t>Herramientas tecnológicas de Gobierno digital implementadas*</t>
  </si>
  <si>
    <t>Mide el número total de herramientas tecnológicas de Gobierno Digital que se encuentran implementadas y operativas en la entidad o sector, orientadas a fortalecer la transformación digital, la interoperabilidad, la eficiencia institucional y la prestación de servicios digitales a la ciudadanía. Este indicador refleja la capacidad instalada tecnológica disponible para soportar la gestión pública digital.</t>
  </si>
  <si>
    <t>Herramientas tecnológicas  implementadas</t>
  </si>
  <si>
    <t>Catalizador:  Conectividad digital para cambiar vidas
Comp: Estrategia de apropiación digital para la vida</t>
  </si>
  <si>
    <t>Capacidades para la resiliencia en seguridad digital</t>
  </si>
  <si>
    <t xml:space="preserve">Incrementar el conocimiento en materia de gestión de incidentes de seguridad digital en el país. </t>
  </si>
  <si>
    <t xml:space="preserve">Industria innovación e infraestructura </t>
  </si>
  <si>
    <t>Acceso uso y apropiación de las TC</t>
  </si>
  <si>
    <t>Fortalecimiento de las capacidades de prevención, detección y recuperación de incidentes de seguridad digital de los ciudadanos, del sector publico y del sector privado. Nacional</t>
  </si>
  <si>
    <t>Servicio de atención a incidentes de seguridad digital</t>
  </si>
  <si>
    <t xml:space="preserve"> incidentes de Seguridad digital atendidos a traves de los canales de atencion   del ColCERT</t>
  </si>
  <si>
    <t>A través de este indicador se busca determinar el estado de la seguridad digital de las entidades públicas y privadas mediante la cantidad de los incidentes de seguridad digital reportados y a su vez,  la atención y  gestión del GIT de COLCERT.</t>
  </si>
  <si>
    <t>Gestión de los incidentes reportados sobre los incidentes trámitados por el GIT de COLCERT</t>
  </si>
  <si>
    <t>GIT COLCERT</t>
  </si>
  <si>
    <t>E1-L2-3000</t>
  </si>
  <si>
    <t>Servicio de información implementado</t>
  </si>
  <si>
    <t>Número de plataformas o sistemas de información disponibles para la seguridad digital del Estado</t>
  </si>
  <si>
    <t xml:space="preserve">Este indicador permite establecer el número de plataformas  o sistemas de información disponibles para la seguridad del Estado. </t>
  </si>
  <si>
    <t>Unidades adquiridas</t>
  </si>
  <si>
    <t>Documentos de evaluación</t>
  </si>
  <si>
    <t>Documentos desarrollados como habilitadores en la implementación de la Política de Seguridad Digital</t>
  </si>
  <si>
    <t>Mediante el presente indicador se busca generar documentos que sirvan como habilitadores de la politica de seguridad digital en cumplimiento del decreto 338 de 2022.</t>
  </si>
  <si>
    <t>Unidades generadas</t>
  </si>
  <si>
    <t>Servicio de análisis de vulnerabilidades de seguridad digital</t>
  </si>
  <si>
    <t>Personas Sensibilizadas en hábitos de seguridad digital</t>
  </si>
  <si>
    <t xml:space="preserve">A traves de este ondicador se busca concienciar a las personas en los riesgos de seguridad digital </t>
  </si>
  <si>
    <t>sumatoria del numero de personas sonsibilizadas en habitos de seguridad digital</t>
  </si>
  <si>
    <t>Análisis de vulnerabilidades realizados en entidades del Estado</t>
  </si>
  <si>
    <t>A través de este indicador se busca determinar el estado de la seguridad digital de las entidades públicas y privadas mediante los analisis de vulnerabilidades realizados y la capacidades de gestión de los analisis de vulnerabilidades realizados por el GIT de COLCERT.</t>
  </si>
  <si>
    <t>Analisis de vulnerabilidades solicitados por entidades públicas y privadas sobre analisis de vulnerabilidades realizados por el GIT de COLCERT.</t>
  </si>
  <si>
    <t xml:space="preserve">Cultura de seguridad digital para prevención y preparación  del estado colombiano </t>
  </si>
  <si>
    <t>Apoyar en la implementación del marco de gobernanza en materia de seguridad digital en Colombia</t>
  </si>
  <si>
    <t>Documentos metodológicos</t>
  </si>
  <si>
    <t>Numero de Personas formadas a traves de cursos especializados en seguridad digital y participando en ejercicios de simulacros de crisis ciberneticas</t>
  </si>
  <si>
    <t>Actualmente los programas en formación en ciberseguridad estan siendo adelantados por la dirección de uso y apropiación.</t>
  </si>
  <si>
    <t>Formaciones en habilidades digitales finalizadas</t>
  </si>
  <si>
    <t>E1-L2-4000</t>
  </si>
  <si>
    <t>Acercamiento al usuario y mitigación de incumplimientos de las empresas del sector</t>
  </si>
  <si>
    <t>Realizar las acciones de promoción y prevención para fortalecer el cumplimiento de las obligaciones  de los operadores de telecomunicaciones y servicios postales</t>
  </si>
  <si>
    <t>Vigilancia, Inspección y Control</t>
  </si>
  <si>
    <t>Servicio de vigilancia y control de telecomunicaciones y servicios postales</t>
  </si>
  <si>
    <t>Informe de vigilancia y control generado</t>
  </si>
  <si>
    <t xml:space="preserve">Dar a conocer los resultados de las estrategias de promoción y prevención implementadas </t>
  </si>
  <si>
    <t xml:space="preserve">Sumatoria de informes de vigilancia y control </t>
  </si>
  <si>
    <t>E1-L1-6000</t>
  </si>
  <si>
    <t>Acciones desarrolladas
de promoción y
prevención.</t>
  </si>
  <si>
    <t xml:space="preserve">Se busca con el indicador verificar el cumplimiento del plan de promoción y prevención </t>
  </si>
  <si>
    <t>sumatoria de las actividades de promoción y prevención realizadas</t>
  </si>
  <si>
    <t>Cat: Conectividad digital para cambiar vidas</t>
  </si>
  <si>
    <t>Fortalecimiento del sector TIC y Postal</t>
  </si>
  <si>
    <t>Generar lineamientos de política y estrategias enfocadas a mejorar la competitividad del sector, contribuyendo a la disminución de la brecha digital e implementando planes sectoriales de modernización, simplificación normativa y eliminación de barreras de entrada.</t>
  </si>
  <si>
    <t>Gestión de la Industria de Comunicaciones</t>
  </si>
  <si>
    <t>Fortalecimiento de
políticas sectoriales
para el desarrollo de la
industria de
comunicaciones_12.921.368.238</t>
  </si>
  <si>
    <t>Actualización normativa del sector TIC y sector Postal</t>
  </si>
  <si>
    <t>Proyectos de actualización normativa elaborados</t>
  </si>
  <si>
    <t>Proyectar los documentos normativos requeridos en lo relacionado con los servicios TIC, acorde con las nuevas necesidades de las Tecnologías de la Información y las Comunicaciones.</t>
  </si>
  <si>
    <t>Sumatoria de proyectos normativos elaborados</t>
  </si>
  <si>
    <t xml:space="preserve">Direcciónde Industria de Comunicaciones </t>
  </si>
  <si>
    <t>Direcciónde Industria de Comunicaciones</t>
  </si>
  <si>
    <t>E1-L1-7000</t>
  </si>
  <si>
    <t>Servicio de asistencia técnica</t>
  </si>
  <si>
    <t>Beneficiarios de los trámites y servicios prestados para el fortalecimiento del sector tic y postal</t>
  </si>
  <si>
    <t>Cuantificar el número total de beneficiarios que han accedido a los trámites y servicios prestados por la Dirección de Industria de Comunicaciones publicados en la página de la entidad, que permiten fortalecer el sector de las Tecnologías de la Información y Comunicación (TIC) y el servicio postal. Los beneficiarios pueden ser proveedores de redes y/o servicios de telecomunicaciones, titulares de espectro radioeléctrico, comunidades organizadas sin ánimo de lucro, concesionarios del servicio público de radiodifusión sonora, licenciatarios del servicio de televisión, operadores postales, importadores, comercializadores y ciudadanía en general.</t>
  </si>
  <si>
    <t>Sumatoria beneficiarios de los servicios prestados para el fortalecimiento del sector tic y postal</t>
  </si>
  <si>
    <t xml:space="preserve">Oferta de espectro </t>
  </si>
  <si>
    <t>Procesos de asignación de espectro aperturados</t>
  </si>
  <si>
    <t>Realizar la gestión para la asignación del espectro radioelectrico para los servicios TIC ofrecidos por la DICOM.</t>
  </si>
  <si>
    <t>Sumatoria de procesos de asignación de espectro aperturados</t>
  </si>
  <si>
    <t xml:space="preserve">Plan de Modernización del sector postal 2020-2024 </t>
  </si>
  <si>
    <t xml:space="preserve">Líneas de acción implementadas </t>
  </si>
  <si>
    <t>Implementar las líneas de acción del Plan de Modernización del Sector Postal 2020-2024 con el fin de promover la modernización del sector postal.</t>
  </si>
  <si>
    <t>Sumatoria de líneas de acción implementadas</t>
  </si>
  <si>
    <t>Fortalecimiento de la radio pública nacional</t>
  </si>
  <si>
    <t>Fortalecer la radio pública, a través del despliegue de nueva infraestructura de estaciones y estudios de la red de la radio pública nacional operada por Radio Televisión Nacional de Colombia - RTVC</t>
  </si>
  <si>
    <t>Fortalecimiento de la Radio Pública en el Territorio Nacional</t>
  </si>
  <si>
    <t xml:space="preserve">Estaciones y estudios de radiodifusión sonora en funcionamiento	</t>
  </si>
  <si>
    <t xml:space="preserve">Nuevas estaciones de radio pública nacional Instaladas </t>
  </si>
  <si>
    <t xml:space="preserve">Este indicador mide las estaciones y estudios de radiodifusión sonora en funcionamiento, lo cual se realiza con la transferencia que realiza el Ministerio a RTVC para este proyecto </t>
  </si>
  <si>
    <t xml:space="preserve">Sumatoria de estaciones y estudios de Radiodifusion sonora instalados </t>
  </si>
  <si>
    <t>E1-L2-5000</t>
  </si>
  <si>
    <t>Fortalecimiento integral de los operadores públicos del servicio de televisión nacional</t>
  </si>
  <si>
    <t xml:space="preserve">Fortalecer a los operadores públicos en las condiciones técnicas y operativas de la prestación del servicio de televisión </t>
  </si>
  <si>
    <t>Industria, Innovación e Infraestructura</t>
  </si>
  <si>
    <t>Fortalecimiento de la Industria TIC</t>
  </si>
  <si>
    <t>Fortalecimiento Integral de los Operadores Públicos del Servicio de Televisión Nacional</t>
  </si>
  <si>
    <t>Servicio de apoyo financiero a operadores de televisión pública</t>
  </si>
  <si>
    <t xml:space="preserve"> Operadores apoyados</t>
  </si>
  <si>
    <t>Mejorar la capacidad financiera de los operadores que prestan el servicio público de televisión</t>
  </si>
  <si>
    <t>Operadores Financiados</t>
  </si>
  <si>
    <t>GIT Medios Publicos</t>
  </si>
  <si>
    <t>E1-L2-6000</t>
  </si>
  <si>
    <t>Control integral de las decisiones en segunda instancia en los servicios de comunicaciones (Móvil/ no móvil), postal, radiodifusión sonora y televisión</t>
  </si>
  <si>
    <t>Resolver los recursos de apelación presentados por los vigilados dentro de los términos de ley.</t>
  </si>
  <si>
    <t xml:space="preserve">Transformación del modelo de vigilancia, inspección y control del sector TIC. nacional </t>
  </si>
  <si>
    <t>Resoluciones que resuelven los recursos de apelación en terminos de ley</t>
  </si>
  <si>
    <t xml:space="preserve">Porcentaje de resoluciones expedidas que resuelven los recursos de apelación en los términos de ley respectos a los interpuestos por los vigilados. </t>
  </si>
  <si>
    <t>Este indicador busca resolver los recursos de apelación presentados por los vigilados en términos de ley.</t>
  </si>
  <si>
    <t>Cantidades de resoluciones expedidas dentro de los términos de Ley /Cantidades de recursos recibidos) *100</t>
  </si>
  <si>
    <t>GIT Apelaciones</t>
  </si>
  <si>
    <t>E1-L1-8000</t>
  </si>
  <si>
    <t xml:space="preserve"> transformación productiva, Internacionalización, acción climática</t>
  </si>
  <si>
    <t>Cat: De una economía extractivista a una sostenible y productiva: Política de Reindustrialización, hacia una economía del conocimiento, incluyente y sostenible	
Comp: Impulso a la industria de las tecnologías de la información (TI)</t>
  </si>
  <si>
    <t>Fortalecimiento de la Industria TI para la transformación productiva</t>
  </si>
  <si>
    <t>Fortalecer la Industria Digital Nacional durante el cuatrienio, para que responda a las demandas de adopción de tecnologías digitales por parte de los sectores productivos consolidando a Colombia como un país desarrollador de productos y servicios digitales.</t>
  </si>
  <si>
    <t xml:space="preserve">18. Seguimiento y evaluación del desempeño institucional </t>
  </si>
  <si>
    <t>8.2  Lograr niveles más elevados de productividad económica mediante la diversificación, la modernización tecnológica y la innovación, entre otras cosas centrándose en los sectores con gran valor añadido y un uso intensivo de la mano de obra</t>
  </si>
  <si>
    <t>Investigación, Desarrollo e Innovación en TIC</t>
  </si>
  <si>
    <t>Fortalecimiento a la transformación digital de las empresas a nivel nacional (hasta 31/12/2023)
Fortalecimiento de la Industria TI Nacional / Fortalecimiento de la Economía Digital a nivel Nacional</t>
  </si>
  <si>
    <t>Programa para la generación de habilidades digitales que promuevan la transformación</t>
  </si>
  <si>
    <t>Empresas y/o empresarios que adoptan tecnologías para la transformación digital.</t>
  </si>
  <si>
    <t>Este indicador mide la suma de empresas y/o empresarios que adoptan herramientas  tecnológicas para la transformación digital.</t>
  </si>
  <si>
    <t>Sumatoria de empresas y/o empresarios que adoptan tecnologías para la transformación digital.</t>
  </si>
  <si>
    <t>E1-L2-7000</t>
  </si>
  <si>
    <t>Programas de capacitación para el desarrollo de habilidades en la generación de negocios digitales </t>
  </si>
  <si>
    <t>Número de ciudadanos con herramientas para el emprendimiento digital</t>
  </si>
  <si>
    <t>Este indicador mide la cantidad de personas beneficiadas con herramientas generando habilidades y capacidades tecnológicas para potencializar la mentalidad del ecosistema de emprendimiento digital de Colombia.</t>
  </si>
  <si>
    <t>Número de personas capacitadas en emprendimiento digital</t>
  </si>
  <si>
    <t>Programas de acompañamiento, asistencia técnica y financiación para la Industria Digital</t>
  </si>
  <si>
    <t>Número de empresas de la Industria Digital fortalecidas para impulsar la transformación productiva del país.</t>
  </si>
  <si>
    <t xml:space="preserve">Este indicador mide la suma de empresas beneficiadas con programas de acompañamiento, asistencia técnica o financiación para la Industria Digital, con el fin de impulsar la transformación productiva del país. </t>
  </si>
  <si>
    <t xml:space="preserve">Sumatoria de empresas beneficiadas con programas de acompañamiento, asistencia técnica o financiación para la Industria Digital, con el fin de impulsar la transformación productiva del país. </t>
  </si>
  <si>
    <t>cumplido en la vigencia 2025</t>
  </si>
  <si>
    <t>Cat: Fortalecimiento institucional como motor de cambio para recuperar la confianza de la ciudadanía y para el fortalecimiento del vínculo Estado Ciudadanía Comp: Gobierno digital para la gente</t>
  </si>
  <si>
    <t>Fortalecimiento de los contenidos audiovisuales de la televisión pública.</t>
  </si>
  <si>
    <t>Aumentar la oferta de contenidos audiovisuales con valor público que respondan a la identidad, necesidades y preferencias de los colombianos</t>
  </si>
  <si>
    <t>No aplica</t>
  </si>
  <si>
    <t>Contenidos audiovisuales</t>
  </si>
  <si>
    <t>Número de contenidos audiovisuales producidos, transmitidos y/o emitidos a través de las pantallas de la televisión pública nacional</t>
  </si>
  <si>
    <t>Mide el número de contenidos audiovisuales producidos, transmitidos y/o emitidos a través de las pantallas de Señal Colombia y Canal Institucional que promuevan y fortalezcan el desarrollo cultural, democrático, educativo y ciudadano de sus audiencias.</t>
  </si>
  <si>
    <t>Sumatoria de contenidos audiovisuales producidos, transmitidos y/o emitidos a través de las pantallas de la televisión pública nacional</t>
  </si>
  <si>
    <t>Radio Televisión de Colombia</t>
  </si>
  <si>
    <t>E1-L2-8000</t>
  </si>
  <si>
    <t>Unidades funcionales de televisión fortalecidas</t>
  </si>
  <si>
    <t>Mide el número de unidades funcionales de televisión que han sido intervenidas y fortalecidas mediante acciones de dotación, modernización tecnológica, mejora de infraestructura, actualización de capacidades técnicas u otras actividades orientadas a optimizar la prestación del servicio de televisión. Refleja el avance progresivo en el fortalecimiento de la capacidad operativa y técnica de las unidades beneficiarias.</t>
  </si>
  <si>
    <t>sumatoria de unidades funcionales fortalecidas</t>
  </si>
  <si>
    <t>META CUMPLIDA EN LA VIGENCIA 2023</t>
  </si>
  <si>
    <t>Cat: Fortalecimiento institucional como motor de cambio para recuperar la confianza de la ciudadanía y para el fortalecimiento del vínculo Estado-Ciudadanía
Comp: Gobierno digital para la gente</t>
  </si>
  <si>
    <t>Fortalecimiento de la programación de la radio pública</t>
  </si>
  <si>
    <t>Fortalecer las plataformas de las emisoras de la radio pública nacional a través de la realización de contenidos con valor público que generen identidad y auto representación</t>
  </si>
  <si>
    <t>Industria, innovación e infraestructura</t>
  </si>
  <si>
    <t>Contenidos para las plataformas de emisoras nacionales descentralizadas</t>
  </si>
  <si>
    <t>Horas de contenidos al aire y especiales, nacionales y descentralizados generados</t>
  </si>
  <si>
    <t xml:space="preserve">RTVC sus emisoras; Radio Nacional de Colombia y Radiónica deben ofrecer una programación radial diversa cultural, entretenida y de interés que difunda la cultura, la ciencia y promueven la generación de una sociedad mejor informada y con espacios para el reconocimiento de sus saberes. En este sentido, las emisoras de RTVC producen y realizan horas de contenidos de alta calidad dedicados a la actualidad de nuestro país y al desarrollo de las actividades culturales, artísticas, medioambientales y tecnológicas de Colombia y el mundo. Este indicador permite conocer el número de horas de programación desde las regiones y para las regiones, aprovechando la infraestructura que ha construido para ello y a la vez la necesidad de generar espacios que sean de real interés de las regiones. </t>
  </si>
  <si>
    <t>Sumatoria de Horas de contenidos al aire y especiales, nacionales y descentralizados generados en la vigencia</t>
  </si>
  <si>
    <t>E1-L2-9000</t>
  </si>
  <si>
    <t>Porcentaje de cobertura poblacional de emisoras del sistema de medios públicos incluídas emisoras de paz</t>
  </si>
  <si>
    <t>Permite conocer la cobertura de la población del territorio colombiano frente a las emisoras del sistema (FM) incluídas las emisoras de paz implementadas</t>
  </si>
  <si>
    <t>Porcentaje de cobertura poblacional de emisoras del sistema de medios públicos incluidas emisoras de paz</t>
  </si>
  <si>
    <t>9.c. Aumentar de forma significativa el acceso a la tecnología de la información y las comunicaciones y esforzarse por facilitar el acceso universal y asequible a Internet en los países menos adelantados a más tardar en 2020 (MinTIC-Líder)</t>
  </si>
  <si>
    <t>Nuevos contenidos de radio producidos y emitidos</t>
  </si>
  <si>
    <t>La Radio pública a través de sus emisoras debe responder a las dinámicas que plantean las coyunturas informativas y a la vez fomentar la comprensión de los hechos. Por eso, corresponde a RTVC y sus emisoras, generar contenidos, que acompañen y expliquen los distintos eventos y/o situaciones que interpelan al país, por eso esta actividad asociada al indicador hace referencia a los contenidos especiales como la investigación (AIRE) de la parrilla de programación de las emisoras de la radio pública.</t>
  </si>
  <si>
    <t>Sumatoria de nuevos contenidos de radio producidos radio producidos y emitidos en la vigencia</t>
  </si>
  <si>
    <t>Contenidos digitales generados</t>
  </si>
  <si>
    <t>Número de contenidos digitales generados</t>
  </si>
  <si>
    <t>Las emisoras de la radio pública realizan el diseño, producción y divulgación de contenidos convergentes que permiten expandir el espectro de desarrollo de la radio, teniendo en cuenta que un alto componente del consumo actual de la radio, se realiza a través de las plataformas digitales, (páginas web, plataformas digitales y redes sociales) en las mismas se requiere realizar una serie de investigaciones especiales que ampliarán nuestros contenidos en el reconocimiento de los principios democráticos, la diversidad cultural y socioeconómica del país, así como de las oportunidades que la institucionalidad ofrece a los ciudadanos.</t>
  </si>
  <si>
    <t>Número de contenidos digitales generados en la vigencia</t>
  </si>
  <si>
    <t>Emisoras de FM, de interés público clase "C" en las zonas más afectadas por el conflicto, a partir de la definición de los puntos geográficos</t>
  </si>
  <si>
    <t>Número de emisoras de FM implementadas de interés público clase "C" en las zonas más afectadas por el conflicto, en cumplimiento del PMI</t>
  </si>
  <si>
    <t>Este indicador permite hacer seguimiento y control a la implementación de las estaciones y estudios de radio en el territorio colombiano, en el marco del cumplimiento del numeral 6,5 “Herramientas de difusión y comunicación” del acuerdo de paz.</t>
  </si>
  <si>
    <t>Sumatoria de emisoras de FM implementadas en la vigencia</t>
  </si>
  <si>
    <t>META CUMPLIDA EN LA VIGENCIA 2024</t>
  </si>
  <si>
    <t>Fortalecimiento institucional como motor de cambio para recuperar la confianza de la ciudadanía y para el fortalecimiento del vínculo Estado-Ciudadanía</t>
  </si>
  <si>
    <t>Fortalecimiento del Operador Postal Oficial</t>
  </si>
  <si>
    <t xml:space="preserve">Desarrollar estrategias que fortalezcan al Operador Postal como prestador de servicios que aporten al desarrollo del sector. </t>
  </si>
  <si>
    <t>No relacionan</t>
  </si>
  <si>
    <t>Mayor penetración en el sector gobierno</t>
  </si>
  <si>
    <t>Estrategia jurídica y operativa</t>
  </si>
  <si>
    <t>Con este indicador se busca tener acercamientos con Gobierno, y entidades, de manera que se puedan materializar acciones que permitan el fortalecimiento de la empresa como Operador Postal Oficial.</t>
  </si>
  <si>
    <t>Una estrategia jurídico - operativa disponible.</t>
  </si>
  <si>
    <t>PENDIENTE REPORTE SPN</t>
  </si>
  <si>
    <t xml:space="preserve">Servicios Postales Nacionales </t>
  </si>
  <si>
    <t>Servicios  Postales Nacionales</t>
  </si>
  <si>
    <t>E1-L2-10000</t>
  </si>
  <si>
    <t>Potencializar los servicios postales de pago del OPO</t>
  </si>
  <si>
    <t>Número de oficinas donde prestamos el servicio</t>
  </si>
  <si>
    <t xml:space="preserve">Este indicador mide la ampliación cobertura de Servicios Financieros (Giros Nacionales e Internacionales) en puntos propios y colaboradores. </t>
  </si>
  <si>
    <t>Sumatoria del número de oficinas donde prestamos servicios financieros (la sumatoria aplica para cada vigencia, sin embargo no es acumulativa, al ser una tipologia Flujo, para el avance del cuatrienio se toma el resultado de la ultima vigencia, no se suman las vigencias)</t>
  </si>
  <si>
    <t>Desarrollo del OPO como proveedor servicios de internet.</t>
  </si>
  <si>
    <t>Estrategia Comercial como proveedor servicios de internet.</t>
  </si>
  <si>
    <t xml:space="preserve">Este indicador permite realizar el diagnóstico y posterior viabilidad para la implementación de la estrategia comercial identificada. </t>
  </si>
  <si>
    <t>Una estrategia comercial disponible.</t>
  </si>
  <si>
    <t>Ejecución del proyecto CO de Gestión Documental Bogotá</t>
  </si>
  <si>
    <t>Cumplimiento al plan de trabajo definido por vigencia</t>
  </si>
  <si>
    <t>Mide el nivel de cumplimiento de las actividades, entregables o hitos establecidos en el plan de trabajo programado para la vigencia, evaluando la proporción de compromisos ejecutados frente al total de compromisos planificados. Este indicador refleja el grado de ejecución operativa, la disciplina en la gestión y la capacidad institucional para dar cumplimiento a la programación anual.</t>
  </si>
  <si>
    <t>(Nuˊmero total de actividades o entregables programadosNuˊmero de actividades o entregables ejecutados​)×100</t>
  </si>
  <si>
    <t>por definir</t>
  </si>
  <si>
    <t>Implementación de modelo de transporte propio</t>
  </si>
  <si>
    <t>Número de rutas nacionales intervenidas</t>
  </si>
  <si>
    <t>Este indicador permitirá un seguimiento a la operatividad de las rutas nacionales que movilizan carga entre las regionales de Servicios Postales Nacionales S.A.S.</t>
  </si>
  <si>
    <t xml:space="preserve">Rutas nacionales disponibles </t>
  </si>
  <si>
    <t>Fortalecimiento del Modelo Convergente de la Televisión Pública Regional y Nacional.</t>
  </si>
  <si>
    <t>Implementar  contenidos multiplataforma que fortalezcan la TV pública a través del conocimiento del entorno y análisis de las audiencias</t>
  </si>
  <si>
    <t>Fortalecimiento del modelo convergente de la televisión pública regional y nacional.</t>
  </si>
  <si>
    <t>Servicio de medición de audiencias e impacto de los contenidos</t>
  </si>
  <si>
    <t xml:space="preserve"> Estudios e informes de medición de audiencias e impacto de contenidos</t>
  </si>
  <si>
    <t>El implementar contenidos multipantalla en la televisión pública, fortalece la articulación de las necesidades, expectativas y preferencias de las audiencias con los contenidos que los canales públicos ofrecen; para conocer dichas, expectativas y preferencias, se hace necesario un continuo (permanente y en tiempo real) y puntual (sobre contenidos específicos de los canales) monitoreo del consumo de los televidentes, del servicio de televisión e internet.</t>
  </si>
  <si>
    <t>Estudios de audiencia realizados</t>
  </si>
  <si>
    <t>E1-L2-11000</t>
  </si>
  <si>
    <t>Servicio de educación informal en temas relacionados con el modelo de convergencia de la televisión pública</t>
  </si>
  <si>
    <t>Capacitaciones en temas relacionados con el modelo de convergencia de la televisión pública</t>
  </si>
  <si>
    <t xml:space="preserve">Formar el talento de los canales públicos para desarrollar contenidos en otras plataformas. Formar y actualizar a los productores y realizadores de contenidos multiplataforma digitales. </t>
  </si>
  <si>
    <t>Capacitaciones realizadas</t>
  </si>
  <si>
    <t>meta por definir</t>
  </si>
  <si>
    <t>Servicio de producción y/o coproducción de contenidos convergentes</t>
  </si>
  <si>
    <t>Personas beneficiadas con Estímulos entregados a través de convocatorias</t>
  </si>
  <si>
    <t>Estimulos entregados por las convocatorias Abre Cámara y Territorios al Aire para la producción y coproducción de contenidos multiplataforma para televisión y radio.</t>
  </si>
  <si>
    <t>Estímulos entregados</t>
  </si>
  <si>
    <t>Contenidos convergentes producidos y coproducidos</t>
  </si>
  <si>
    <t>Un contenido multiplataforma es un material audiovisual que puede ser emitido y visto en la pantalla del televisor, en una página web, en el celular, en las diferentes redes sociales, en el entretenimiento a bordo de los aviones o en una tableta. No tiene una duración específica, simplemente tener la característica de tener imagen en video.</t>
  </si>
  <si>
    <t>Contenido Multiplataforma</t>
  </si>
  <si>
    <t>Cat: Fortalecimiento institucional como motor de cambio para recuperar la confianza de la ciudadanía y para el fortalecimiento del vínculo Estado Ciudadanía
Comp: Gobierno digital para la gente</t>
  </si>
  <si>
    <t>Apoyo a operadores públicos del servicio de televisión a nivel nacional-RTVC</t>
  </si>
  <si>
    <t>Aumentar la capacidad en la prestación del servicio público de televisión.</t>
  </si>
  <si>
    <t>Productos digitales desarrollados</t>
  </si>
  <si>
    <t>Número de productos digitales desarrollados</t>
  </si>
  <si>
    <t>Permite hacer seguimiento y llevar la trazabilidad de los productos digitales desarrollados por la fábrica de software y entregados a las áreas solicitantes para cada periodo de medición; los mencionados productos permiten aumentar y fortalecer la capacidad en la prestación de servicios digitales del sistema de medios.</t>
  </si>
  <si>
    <t>Sumatoria de productos digitales desarrollados durante la vigencia</t>
  </si>
  <si>
    <t>E1-L2-12000</t>
  </si>
  <si>
    <t>Contenidos digitales y/o convergentes en la plataforma RTVCPlay</t>
  </si>
  <si>
    <t>Aumentar la producción y difusión de contenidos digitales y/o convergentes en la televisión y la radio pública nacional</t>
  </si>
  <si>
    <t>Contenidos en plataforma RTVCPlay en funcionamiento</t>
  </si>
  <si>
    <t>Número de contenidos en plataforma RTVCPlay en funcionamiento</t>
  </si>
  <si>
    <t>Este indicador reporta los contenidos publicados en modalidad de termino definido según licencias, propio de manera indefinidas y en calidad de streaming por las señales en vivo de las marcas de RTVC. La plataforma OTT del Sistema de Medios públicos -RTVC RTVCPlay se encuentra actualmente en funcionamiento y la información disponible en las que involucra la producción y emisión de las demás áreas de RTVC (Señal Colombia, Canal Institucional, Radio Nacional, Radiónica, Señal Memoria y RTVCPlay) generan contenidos que se van actualizando conforme a aprobación y disponibilidad de la marca.
RTVCPlay redirecciona a las páginas de las marcas con el fin de tener acceso completo de los contenidos.</t>
  </si>
  <si>
    <t>Sumatoria de Contenidos en plataforma RTVC PLAY en funcionamiento en la vigencia</t>
  </si>
  <si>
    <t>E1-L2-13000</t>
  </si>
  <si>
    <t>meta sin programacion para la vigencia</t>
  </si>
  <si>
    <t>meta cumplida</t>
  </si>
  <si>
    <t>reporte cierre vigencias anteriores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</si>
</sst>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3" formatCode="_-* #,##0.00_-;\-* #,##0.00_-;_-* &quot;-&quot;??_-;_-@_-"/>
    <numFmt numFmtId="164" formatCode="[$-1240A]&quot;$&quot;\ #,##0.00;\-&quot;$&quot;\ #,##0.00"/>
    <numFmt numFmtId="165" formatCode="&quot;$&quot;#,##0.00_);\(&quot;$&quot;#,##0.00\)"/>
    <numFmt numFmtId="166" formatCode="_(* #,##0.00_);_(* \(#,##0.00\);_(* &quot;-&quot;??_);_(@_)"/>
    <numFmt numFmtId="167" formatCode="_(&quot;$&quot;* #,##0.00_);_(&quot;$&quot;* \(#,##0.00\);_(&quot;$&quot;* &quot;-&quot;??_);_(@_)"/>
    <numFmt numFmtId="168" formatCode="_-&quot;$&quot;\ * #,##0.00_-;\-&quot;$&quot;\ * #,##0.00_-;_-&quot;$&quot;\ * &quot;-&quot;_-;_-@_-"/>
    <numFmt numFmtId="169" formatCode="_-&quot;$&quot;* #,##0_-;\-&quot;$&quot;* #,##0_-;_-&quot;$&quot;* &quot;-&quot;_-;_-@_-"/>
    <numFmt numFmtId="170" formatCode="&quot;$&quot;#,##0"/>
    <numFmt numFmtId="171" formatCode="&quot;$&quot;\ #,##0.00"/>
    <numFmt numFmtId="172" formatCode="&quot;$&quot;#,##0.00"/>
    <numFmt numFmtId="173" formatCode="&quot;$&quot;#,##0_);[Red]\(&quot;$&quot;#,##0\)"/>
    <numFmt numFmtId="174" formatCode="&quot;$&quot;#,##0.00_);[Red]\(&quot;$&quot;#,##0.00\)"/>
    <numFmt numFmtId="175" formatCode="0.0%"/>
    <numFmt numFmtId="176" formatCode="#,##0.0"/>
    <numFmt numFmtId="177" formatCode="&quot;$&quot;\ #,##0"/>
  </numFmts>
  <fonts count="25" x14ac:knownFonts="1">
    <font>
      <sz val="11"/>
      <color theme="1"/>
      <name val="Calibri"/>
      <family val="2"/>
      <scheme val="minor"/>
    </font>
    <font>
      <sz val="11"/>
      <color theme="1"/>
      <name val="Calibri"/>
      <family val="2"/>
      <scheme val="minor"/>
    </font>
    <font>
      <b/>
      <sz val="11"/>
      <color theme="0"/>
      <name val="Calibri"/>
      <family val="2"/>
      <scheme val="minor"/>
    </font>
    <font>
      <sz val="12"/>
      <name val="Arial Narrow"/>
      <family val="2"/>
    </font>
    <font>
      <sz val="8"/>
      <color rgb="FF000000"/>
      <name val="Times New Roman"/>
      <family val="1"/>
    </font>
    <font>
      <sz val="16"/>
      <name val="Arial Narrow"/>
      <family val="2"/>
    </font>
    <font>
      <b/>
      <sz val="12"/>
      <color theme="0"/>
      <name val="Arial Narrow"/>
      <family val="2"/>
    </font>
    <font>
      <b/>
      <sz val="12"/>
      <color theme="0"/>
      <name val="Arial"/>
      <family val="2"/>
    </font>
    <font>
      <b/>
      <sz val="16"/>
      <color theme="0"/>
      <name val="Arial Narrow"/>
      <family val="2"/>
    </font>
    <font>
      <b/>
      <sz val="16"/>
      <name val="Arial Narrow"/>
      <family val="2"/>
    </font>
    <font>
      <sz val="11"/>
      <name val="Arial"/>
      <family val="2"/>
    </font>
    <font>
      <b/>
      <sz val="16"/>
      <color rgb="FFFFFFFF"/>
      <name val="Arial Narrow"/>
      <family val="2"/>
    </font>
    <font>
      <sz val="16"/>
      <color theme="3"/>
      <name val="Arial Narrow"/>
      <family val="2"/>
    </font>
    <font>
      <b/>
      <sz val="16"/>
      <color theme="3"/>
      <name val="Arial Narrow"/>
      <family val="2"/>
    </font>
    <font>
      <sz val="16"/>
      <color rgb="FF44546A"/>
      <name val="Arial Narrow"/>
      <family val="2"/>
    </font>
    <font>
      <sz val="16"/>
      <color theme="3" tint="-0.249977111117893"/>
      <name val="Arial Narrow"/>
      <family val="2"/>
    </font>
    <font>
      <sz val="16"/>
      <color rgb="FF000000"/>
      <name val="Arial Narrow"/>
      <family val="2"/>
    </font>
    <font>
      <b/>
      <sz val="16"/>
      <color theme="4" tint="0.79998168889431442"/>
      <name val="Arial Narrow"/>
      <family val="2"/>
    </font>
    <font>
      <sz val="16"/>
      <color theme="0"/>
      <name val="Arial Narrow"/>
      <family val="2"/>
    </font>
    <font>
      <sz val="18"/>
      <color theme="2" tint="-0.749992370372631"/>
      <name val="Arial Narrow"/>
      <family val="2"/>
    </font>
    <font>
      <sz val="16"/>
      <color theme="1"/>
      <name val="Arial Narrow"/>
      <family val="2"/>
    </font>
    <font>
      <sz val="16"/>
      <color theme="4" tint="0.79998168889431442"/>
      <name val="Arial Narrow"/>
      <family val="2"/>
    </font>
    <font>
      <sz val="12"/>
      <color theme="0"/>
      <name val="Arial Narrow"/>
      <family val="2"/>
    </font>
    <font>
      <b/>
      <sz val="9"/>
      <color indexed="81"/>
      <name val="Tahoma"/>
      <family val="2"/>
    </font>
    <font>
      <sz val="9"/>
      <color indexed="81"/>
      <name val="Tahoma"/>
      <family val="2"/>
    </font>
  </fonts>
  <fills count="40">
    <fill>
      <patternFill patternType="none"/>
    </fill>
    <fill>
      <patternFill patternType="gray125"/>
    </fill>
    <fill>
      <patternFill patternType="solid">
        <fgColor rgb="FFA5A5A5"/>
      </patternFill>
    </fill>
    <fill>
      <patternFill patternType="solid">
        <fgColor theme="0"/>
        <bgColor indexed="64"/>
      </patternFill>
    </fill>
    <fill>
      <patternFill patternType="solid">
        <fgColor rgb="FF92D050"/>
        <bgColor indexed="64"/>
      </patternFill>
    </fill>
    <fill>
      <patternFill patternType="solid">
        <fgColor theme="5" tint="0.39997558519241921"/>
        <bgColor indexed="64"/>
      </patternFill>
    </fill>
    <fill>
      <patternFill patternType="solid">
        <fgColor rgb="FFFFFF00"/>
        <bgColor indexed="64"/>
      </patternFill>
    </fill>
    <fill>
      <patternFill patternType="solid">
        <fgColor theme="0" tint="-0.499984740745262"/>
        <bgColor indexed="64"/>
      </patternFill>
    </fill>
    <fill>
      <patternFill patternType="solid">
        <fgColor theme="9" tint="-0.249977111117893"/>
        <bgColor indexed="64"/>
      </patternFill>
    </fill>
    <fill>
      <patternFill patternType="solid">
        <fgColor theme="8" tint="-0.249977111117893"/>
        <bgColor indexed="64"/>
      </patternFill>
    </fill>
    <fill>
      <patternFill patternType="solid">
        <fgColor rgb="FFCC00FF"/>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rgb="FFF2F2F2"/>
        <bgColor rgb="FF000000"/>
      </patternFill>
    </fill>
    <fill>
      <patternFill patternType="solid">
        <fgColor theme="0" tint="-4.9989318521683403E-2"/>
        <bgColor rgb="FF000000"/>
      </patternFill>
    </fill>
    <fill>
      <patternFill patternType="solid">
        <fgColor rgb="FF66FFFF"/>
        <bgColor indexed="64"/>
      </patternFill>
    </fill>
    <fill>
      <patternFill patternType="solid">
        <fgColor rgb="FF808080"/>
        <bgColor rgb="FF000000"/>
      </patternFill>
    </fill>
    <fill>
      <patternFill patternType="solid">
        <fgColor theme="0" tint="-0.14999847407452621"/>
        <bgColor rgb="FF000000"/>
      </patternFill>
    </fill>
    <fill>
      <patternFill patternType="solid">
        <fgColor theme="0" tint="-0.34998626667073579"/>
        <bgColor rgb="FF000000"/>
      </patternFill>
    </fill>
    <fill>
      <patternFill patternType="solid">
        <fgColor theme="9" tint="0.79998168889431442"/>
        <bgColor rgb="FF000000"/>
      </patternFill>
    </fill>
    <fill>
      <patternFill patternType="solid">
        <fgColor theme="9" tint="0.59999389629810485"/>
        <bgColor rgb="FF000000"/>
      </patternFill>
    </fill>
    <fill>
      <patternFill patternType="solid">
        <fgColor theme="0" tint="-0.249977111117893"/>
        <bgColor rgb="FF000000"/>
      </patternFill>
    </fill>
    <fill>
      <patternFill patternType="solid">
        <fgColor theme="0" tint="-0.499984740745262"/>
        <bgColor rgb="FF000000"/>
      </patternFill>
    </fill>
    <fill>
      <patternFill patternType="solid">
        <fgColor rgb="FFFFCCFF"/>
        <bgColor indexed="64"/>
      </patternFill>
    </fill>
    <fill>
      <patternFill patternType="solid">
        <fgColor theme="7" tint="0.39997558519241921"/>
        <bgColor indexed="64"/>
      </patternFill>
    </fill>
    <fill>
      <patternFill patternType="solid">
        <fgColor rgb="FF66FF66"/>
        <bgColor indexed="64"/>
      </patternFill>
    </fill>
    <fill>
      <patternFill patternType="solid">
        <fgColor rgb="FF00B0F0"/>
        <bgColor indexed="64"/>
      </patternFill>
    </fill>
    <fill>
      <patternFill patternType="solid">
        <fgColor rgb="FFCC99FF"/>
        <bgColor indexed="64"/>
      </patternFill>
    </fill>
    <fill>
      <patternFill patternType="solid">
        <fgColor rgb="FFFF9999"/>
        <bgColor indexed="64"/>
      </patternFill>
    </fill>
    <fill>
      <patternFill patternType="solid">
        <fgColor theme="5" tint="0.59999389629810485"/>
        <bgColor indexed="64"/>
      </patternFill>
    </fill>
    <fill>
      <patternFill patternType="solid">
        <fgColor theme="0" tint="-0.34998626667073579"/>
        <bgColor rgb="FFA8D08D"/>
      </patternFill>
    </fill>
    <fill>
      <patternFill patternType="solid">
        <fgColor theme="0" tint="-4.9989318521683403E-2"/>
        <bgColor rgb="FFA8D08D"/>
      </patternFill>
    </fill>
    <fill>
      <patternFill patternType="solid">
        <fgColor theme="9" tint="0.59999389629810485"/>
        <bgColor rgb="FFA8D08D"/>
      </patternFill>
    </fill>
    <fill>
      <patternFill patternType="solid">
        <fgColor rgb="FFA8D08D"/>
        <bgColor rgb="FFA8D08D"/>
      </patternFill>
    </fill>
    <fill>
      <patternFill patternType="solid">
        <fgColor theme="0" tint="-0.499984740745262"/>
        <bgColor rgb="FFA8D08D"/>
      </patternFill>
    </fill>
  </fills>
  <borders count="12">
    <border>
      <left/>
      <right/>
      <top/>
      <bottom/>
      <diagonal/>
    </border>
    <border>
      <left style="double">
        <color rgb="FF3F3F3F"/>
      </left>
      <right style="double">
        <color rgb="FF3F3F3F"/>
      </right>
      <top style="double">
        <color rgb="FF3F3F3F"/>
      </top>
      <bottom style="double">
        <color rgb="FF3F3F3F"/>
      </bottom>
      <diagonal/>
    </border>
    <border>
      <left style="thin">
        <color rgb="FFD3D3D3"/>
      </left>
      <right style="thin">
        <color rgb="FFD3D3D3"/>
      </right>
      <top style="thin">
        <color rgb="FFD3D3D3"/>
      </top>
      <bottom style="thin">
        <color rgb="FFD3D3D3"/>
      </bottom>
      <diagonal/>
    </border>
    <border>
      <left style="double">
        <color rgb="FF3F3F3F"/>
      </left>
      <right style="double">
        <color rgb="FF3F3F3F"/>
      </right>
      <top style="double">
        <color rgb="FF3F3F3F"/>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s>
  <cellStyleXfs count="6">
    <xf numFmtId="0" fontId="0" fillId="0" borderId="0"/>
    <xf numFmtId="166" fontId="1" fillId="0" borderId="0" applyFont="0" applyFill="0" applyBorder="0" applyAlignment="0" applyProtection="0"/>
    <xf numFmtId="167" fontId="1" fillId="0" borderId="0" applyFont="0" applyFill="0" applyBorder="0" applyAlignment="0" applyProtection="0"/>
    <xf numFmtId="9" fontId="1" fillId="0" borderId="0" applyFont="0" applyFill="0" applyBorder="0" applyAlignment="0" applyProtection="0"/>
    <xf numFmtId="0" fontId="2" fillId="2" borderId="1" applyNumberFormat="0" applyAlignment="0" applyProtection="0"/>
    <xf numFmtId="169" fontId="1" fillId="0" borderId="0" applyFont="0" applyFill="0" applyBorder="0" applyAlignment="0" applyProtection="0"/>
  </cellStyleXfs>
  <cellXfs count="324">
    <xf numFmtId="0" fontId="0" fillId="0" borderId="0" xfId="0"/>
    <xf numFmtId="0" fontId="3" fillId="3" borderId="0" xfId="0" applyFont="1" applyFill="1" applyAlignment="1">
      <alignment horizontal="center" vertical="center"/>
    </xf>
    <xf numFmtId="0" fontId="3" fillId="4" borderId="0" xfId="0" applyFont="1" applyFill="1" applyAlignment="1">
      <alignment horizontal="center" vertical="center"/>
    </xf>
    <xf numFmtId="164" fontId="4" fillId="4" borderId="2" xfId="0" applyNumberFormat="1" applyFont="1" applyFill="1" applyBorder="1" applyAlignment="1">
      <alignment horizontal="right" vertical="center" wrapText="1" readingOrder="1"/>
    </xf>
    <xf numFmtId="0" fontId="3" fillId="5" borderId="0" xfId="0" applyFont="1" applyFill="1" applyAlignment="1">
      <alignment horizontal="center" vertical="center"/>
    </xf>
    <xf numFmtId="0" fontId="5" fillId="0" borderId="0" xfId="0" applyFont="1" applyAlignment="1">
      <alignment horizontal="center" vertical="center"/>
    </xf>
    <xf numFmtId="0" fontId="3" fillId="6" borderId="0" xfId="0" applyFont="1" applyFill="1" applyAlignment="1">
      <alignment horizontal="center" vertical="center"/>
    </xf>
    <xf numFmtId="165" fontId="3" fillId="6" borderId="0" xfId="0" applyNumberFormat="1" applyFont="1" applyFill="1" applyAlignment="1">
      <alignment horizontal="center" vertical="center"/>
    </xf>
    <xf numFmtId="3" fontId="3" fillId="3" borderId="0" xfId="0" applyNumberFormat="1" applyFont="1" applyFill="1" applyAlignment="1">
      <alignment horizontal="center" vertical="center"/>
    </xf>
    <xf numFmtId="166" fontId="3" fillId="3" borderId="0" xfId="1" applyFont="1" applyFill="1" applyAlignment="1">
      <alignment horizontal="center" vertical="center"/>
    </xf>
    <xf numFmtId="43" fontId="3" fillId="3" borderId="0" xfId="0" applyNumberFormat="1" applyFont="1" applyFill="1" applyAlignment="1">
      <alignment horizontal="center" vertical="center"/>
    </xf>
    <xf numFmtId="0" fontId="6" fillId="5" borderId="0" xfId="0" applyFont="1" applyFill="1" applyAlignment="1">
      <alignment horizontal="center" vertical="center"/>
    </xf>
    <xf numFmtId="0" fontId="0" fillId="0" borderId="0" xfId="0" applyAlignment="1">
      <alignment horizontal="center" vertical="center"/>
    </xf>
    <xf numFmtId="167" fontId="0" fillId="0" borderId="0" xfId="2" applyFont="1" applyAlignment="1">
      <alignment horizontal="center" vertical="center"/>
    </xf>
    <xf numFmtId="3" fontId="0" fillId="0" borderId="0" xfId="0" applyNumberFormat="1" applyAlignment="1">
      <alignment horizontal="center" vertical="center"/>
    </xf>
    <xf numFmtId="10" fontId="3" fillId="3" borderId="0" xfId="0" applyNumberFormat="1" applyFont="1" applyFill="1" applyAlignment="1">
      <alignment horizontal="center" vertical="center"/>
    </xf>
    <xf numFmtId="0" fontId="0" fillId="4" borderId="0" xfId="0" applyFill="1" applyAlignment="1">
      <alignment horizontal="center" vertical="center"/>
    </xf>
    <xf numFmtId="0" fontId="2" fillId="7" borderId="3" xfId="4" applyFill="1" applyBorder="1" applyAlignment="1">
      <alignment horizontal="center" vertical="center" wrapText="1"/>
    </xf>
    <xf numFmtId="0" fontId="2" fillId="8" borderId="3" xfId="4" applyFill="1" applyBorder="1" applyAlignment="1">
      <alignment horizontal="center" vertical="center" wrapText="1"/>
    </xf>
    <xf numFmtId="0" fontId="2" fillId="7" borderId="3" xfId="4" applyFill="1" applyBorder="1" applyAlignment="1" applyProtection="1">
      <alignment horizontal="center" vertical="center" wrapText="1"/>
    </xf>
    <xf numFmtId="0" fontId="2" fillId="9" borderId="3" xfId="4" applyFill="1" applyBorder="1" applyAlignment="1">
      <alignment horizontal="center" vertical="center" wrapText="1"/>
    </xf>
    <xf numFmtId="168" fontId="7" fillId="10" borderId="4" xfId="0" applyNumberFormat="1" applyFont="1" applyFill="1" applyBorder="1" applyAlignment="1">
      <alignment horizontal="center" vertical="center" wrapText="1"/>
    </xf>
    <xf numFmtId="0" fontId="3" fillId="0" borderId="0" xfId="0" applyFont="1" applyAlignment="1">
      <alignment horizontal="center" vertical="center"/>
    </xf>
    <xf numFmtId="0" fontId="5" fillId="11" borderId="4" xfId="0" applyFont="1" applyFill="1" applyBorder="1" applyAlignment="1">
      <alignment horizontal="center" vertical="center" wrapText="1"/>
    </xf>
    <xf numFmtId="0" fontId="5" fillId="11" borderId="4" xfId="0" applyFont="1" applyFill="1" applyBorder="1" applyAlignment="1">
      <alignment horizontal="center" vertical="center"/>
    </xf>
    <xf numFmtId="170" fontId="5" fillId="11" borderId="4" xfId="5" applyNumberFormat="1" applyFont="1" applyFill="1" applyBorder="1" applyAlignment="1">
      <alignment horizontal="center" vertical="center" wrapText="1"/>
    </xf>
    <xf numFmtId="170" fontId="8" fillId="12" borderId="4" xfId="5" applyNumberFormat="1" applyFont="1" applyFill="1" applyBorder="1" applyAlignment="1">
      <alignment horizontal="center" vertical="center" wrapText="1"/>
    </xf>
    <xf numFmtId="171" fontId="8" fillId="12" borderId="4" xfId="5" applyNumberFormat="1" applyFont="1" applyFill="1" applyBorder="1" applyAlignment="1">
      <alignment horizontal="center" vertical="center" wrapText="1"/>
    </xf>
    <xf numFmtId="170" fontId="5" fillId="13" borderId="5" xfId="5" applyNumberFormat="1" applyFont="1" applyFill="1" applyBorder="1" applyAlignment="1">
      <alignment horizontal="center" vertical="center" wrapText="1"/>
    </xf>
    <xf numFmtId="170" fontId="5" fillId="13" borderId="4" xfId="5" applyNumberFormat="1" applyFont="1" applyFill="1" applyBorder="1" applyAlignment="1">
      <alignment horizontal="center" vertical="center" wrapText="1"/>
    </xf>
    <xf numFmtId="0" fontId="5" fillId="14" borderId="4" xfId="0" applyFont="1" applyFill="1" applyBorder="1" applyAlignment="1">
      <alignment horizontal="center" vertical="center" wrapText="1"/>
    </xf>
    <xf numFmtId="0" fontId="5" fillId="14" borderId="5" xfId="0" applyFont="1" applyFill="1" applyBorder="1" applyAlignment="1">
      <alignment horizontal="center" vertical="center" wrapText="1"/>
    </xf>
    <xf numFmtId="3" fontId="5" fillId="14" borderId="5" xfId="0" applyNumberFormat="1" applyFont="1" applyFill="1" applyBorder="1" applyAlignment="1">
      <alignment horizontal="center" vertical="center" wrapText="1"/>
    </xf>
    <xf numFmtId="3" fontId="5" fillId="15" borderId="5" xfId="0" applyNumberFormat="1" applyFont="1" applyFill="1" applyBorder="1" applyAlignment="1">
      <alignment horizontal="center" vertical="center" wrapText="1"/>
    </xf>
    <xf numFmtId="3" fontId="8" fillId="12" borderId="5" xfId="0" applyNumberFormat="1" applyFont="1" applyFill="1" applyBorder="1" applyAlignment="1">
      <alignment horizontal="center" vertical="center" wrapText="1"/>
    </xf>
    <xf numFmtId="3" fontId="8" fillId="12" borderId="5" xfId="0" applyNumberFormat="1" applyFont="1" applyFill="1" applyBorder="1" applyAlignment="1">
      <alignment horizontal="center" vertical="center"/>
    </xf>
    <xf numFmtId="3" fontId="5" fillId="12" borderId="5" xfId="0" applyNumberFormat="1" applyFont="1" applyFill="1" applyBorder="1" applyAlignment="1">
      <alignment horizontal="center" vertical="center" wrapText="1"/>
    </xf>
    <xf numFmtId="3" fontId="9" fillId="12" borderId="5" xfId="0" applyNumberFormat="1" applyFont="1" applyFill="1" applyBorder="1" applyAlignment="1">
      <alignment horizontal="center" vertical="center" wrapText="1"/>
    </xf>
    <xf numFmtId="3" fontId="9" fillId="16" borderId="5" xfId="0" applyNumberFormat="1" applyFont="1" applyFill="1" applyBorder="1" applyAlignment="1">
      <alignment horizontal="center" vertical="center" wrapText="1"/>
    </xf>
    <xf numFmtId="0" fontId="5" fillId="17" borderId="5" xfId="0" applyFont="1" applyFill="1" applyBorder="1" applyAlignment="1">
      <alignment horizontal="center" vertical="center" wrapText="1"/>
    </xf>
    <xf numFmtId="168" fontId="10" fillId="10" borderId="5" xfId="0" applyNumberFormat="1" applyFont="1" applyFill="1" applyBorder="1" applyAlignment="1">
      <alignment horizontal="center" vertical="center" wrapText="1"/>
    </xf>
    <xf numFmtId="0" fontId="5" fillId="11" borderId="6" xfId="0" applyFont="1" applyFill="1" applyBorder="1" applyAlignment="1">
      <alignment horizontal="center" vertical="center" wrapText="1"/>
    </xf>
    <xf numFmtId="0" fontId="5" fillId="11" borderId="6" xfId="0" applyFont="1" applyFill="1" applyBorder="1" applyAlignment="1">
      <alignment horizontal="center" vertical="center"/>
    </xf>
    <xf numFmtId="170" fontId="5" fillId="11" borderId="6" xfId="5" applyNumberFormat="1" applyFont="1" applyFill="1" applyBorder="1" applyAlignment="1">
      <alignment horizontal="center" vertical="center" wrapText="1"/>
    </xf>
    <xf numFmtId="170" fontId="8" fillId="12" borderId="6" xfId="5" applyNumberFormat="1" applyFont="1" applyFill="1" applyBorder="1" applyAlignment="1">
      <alignment horizontal="center" vertical="center" wrapText="1"/>
    </xf>
    <xf numFmtId="171" fontId="8" fillId="12" borderId="6" xfId="5" applyNumberFormat="1" applyFont="1" applyFill="1" applyBorder="1" applyAlignment="1">
      <alignment horizontal="center" vertical="center" wrapText="1"/>
    </xf>
    <xf numFmtId="0" fontId="0" fillId="13" borderId="6" xfId="0" applyFill="1" applyBorder="1"/>
    <xf numFmtId="170" fontId="5" fillId="13" borderId="6" xfId="5" applyNumberFormat="1" applyFont="1" applyFill="1" applyBorder="1" applyAlignment="1">
      <alignment horizontal="center" vertical="center" wrapText="1"/>
    </xf>
    <xf numFmtId="0" fontId="5" fillId="14" borderId="6" xfId="0" applyFont="1" applyFill="1" applyBorder="1" applyAlignment="1">
      <alignment horizontal="center" vertical="center" wrapText="1"/>
    </xf>
    <xf numFmtId="0" fontId="5" fillId="14" borderId="7" xfId="0" applyFont="1" applyFill="1" applyBorder="1" applyAlignment="1">
      <alignment horizontal="center" vertical="center" wrapText="1"/>
    </xf>
    <xf numFmtId="0" fontId="5" fillId="10" borderId="5" xfId="0" applyFont="1" applyFill="1" applyBorder="1" applyAlignment="1">
      <alignment horizontal="center" vertical="center" wrapText="1"/>
    </xf>
    <xf numFmtId="3" fontId="5" fillId="10" borderId="5" xfId="0" applyNumberFormat="1" applyFont="1" applyFill="1" applyBorder="1" applyAlignment="1">
      <alignment horizontal="center" vertical="center" wrapText="1"/>
    </xf>
    <xf numFmtId="3" fontId="8" fillId="12" borderId="5" xfId="3" applyNumberFormat="1" applyFont="1" applyFill="1" applyBorder="1" applyAlignment="1">
      <alignment horizontal="center" vertical="center" wrapText="1"/>
    </xf>
    <xf numFmtId="3" fontId="9" fillId="10" borderId="5" xfId="0" applyNumberFormat="1" applyFont="1" applyFill="1" applyBorder="1" applyAlignment="1">
      <alignment horizontal="center" vertical="center" wrapText="1"/>
    </xf>
    <xf numFmtId="0" fontId="5" fillId="11" borderId="7" xfId="0" applyFont="1" applyFill="1" applyBorder="1" applyAlignment="1">
      <alignment horizontal="center" vertical="center" wrapText="1"/>
    </xf>
    <xf numFmtId="0" fontId="5" fillId="11" borderId="7" xfId="0" applyFont="1" applyFill="1" applyBorder="1" applyAlignment="1">
      <alignment horizontal="center" vertical="center"/>
    </xf>
    <xf numFmtId="170" fontId="5" fillId="11" borderId="7" xfId="5" applyNumberFormat="1" applyFont="1" applyFill="1" applyBorder="1" applyAlignment="1">
      <alignment horizontal="center" vertical="center" wrapText="1"/>
    </xf>
    <xf numFmtId="170" fontId="8" fillId="12" borderId="7" xfId="5" applyNumberFormat="1" applyFont="1" applyFill="1" applyBorder="1" applyAlignment="1">
      <alignment horizontal="center" vertical="center" wrapText="1"/>
    </xf>
    <xf numFmtId="171" fontId="8" fillId="12" borderId="7" xfId="5" applyNumberFormat="1" applyFont="1" applyFill="1" applyBorder="1" applyAlignment="1">
      <alignment horizontal="center" vertical="center" wrapText="1"/>
    </xf>
    <xf numFmtId="0" fontId="0" fillId="13" borderId="7" xfId="0" applyFill="1" applyBorder="1"/>
    <xf numFmtId="170" fontId="5" fillId="13" borderId="7" xfId="5" applyNumberFormat="1" applyFont="1" applyFill="1" applyBorder="1" applyAlignment="1">
      <alignment horizontal="center" vertical="center" wrapText="1"/>
    </xf>
    <xf numFmtId="4" fontId="9" fillId="12" borderId="5" xfId="0" applyNumberFormat="1" applyFont="1" applyFill="1" applyBorder="1" applyAlignment="1">
      <alignment horizontal="center" vertical="center" wrapText="1"/>
    </xf>
    <xf numFmtId="4" fontId="5" fillId="14" borderId="5" xfId="0" applyNumberFormat="1" applyFont="1" applyFill="1" applyBorder="1" applyAlignment="1">
      <alignment horizontal="center" vertical="center" wrapText="1"/>
    </xf>
    <xf numFmtId="0" fontId="5" fillId="14" borderId="4" xfId="0" applyFont="1" applyFill="1" applyBorder="1" applyAlignment="1">
      <alignment horizontal="center" vertical="center" wrapText="1"/>
    </xf>
    <xf numFmtId="0" fontId="5" fillId="18" borderId="5" xfId="0" applyFont="1" applyFill="1" applyBorder="1" applyAlignment="1">
      <alignment horizontal="center" vertical="center" wrapText="1"/>
    </xf>
    <xf numFmtId="0" fontId="5" fillId="19" borderId="5" xfId="0" applyFont="1" applyFill="1" applyBorder="1" applyAlignment="1">
      <alignment horizontal="center" vertical="center" wrapText="1"/>
    </xf>
    <xf numFmtId="0" fontId="5" fillId="20" borderId="5" xfId="0" applyFont="1" applyFill="1" applyBorder="1" applyAlignment="1">
      <alignment horizontal="center" vertical="center" wrapText="1"/>
    </xf>
    <xf numFmtId="0" fontId="5" fillId="11" borderId="5" xfId="0" applyFont="1" applyFill="1" applyBorder="1" applyAlignment="1">
      <alignment horizontal="center" vertical="center" wrapText="1"/>
    </xf>
    <xf numFmtId="0" fontId="5" fillId="11" borderId="4" xfId="0" applyFont="1" applyFill="1" applyBorder="1" applyAlignment="1">
      <alignment horizontal="center" vertical="center" wrapText="1"/>
    </xf>
    <xf numFmtId="170" fontId="8" fillId="12" borderId="5" xfId="5" applyNumberFormat="1" applyFont="1" applyFill="1" applyBorder="1" applyAlignment="1">
      <alignment horizontal="center" vertical="center" wrapText="1"/>
    </xf>
    <xf numFmtId="171" fontId="8" fillId="12" borderId="5" xfId="5" applyNumberFormat="1" applyFont="1" applyFill="1" applyBorder="1" applyAlignment="1">
      <alignment horizontal="center" vertical="center" wrapText="1"/>
    </xf>
    <xf numFmtId="170" fontId="5" fillId="13" borderId="5" xfId="5" applyNumberFormat="1" applyFont="1" applyFill="1" applyBorder="1" applyAlignment="1">
      <alignment horizontal="center" vertical="center" wrapText="1"/>
    </xf>
    <xf numFmtId="3" fontId="5" fillId="18" borderId="5" xfId="0" applyNumberFormat="1" applyFont="1" applyFill="1" applyBorder="1" applyAlignment="1">
      <alignment horizontal="center" vertical="center" wrapText="1"/>
    </xf>
    <xf numFmtId="3" fontId="5" fillId="19" borderId="5" xfId="0" applyNumberFormat="1" applyFont="1" applyFill="1" applyBorder="1" applyAlignment="1">
      <alignment horizontal="center" vertical="center" wrapText="1"/>
    </xf>
    <xf numFmtId="172" fontId="8" fillId="12" borderId="4" xfId="5" applyNumberFormat="1" applyFont="1" applyFill="1" applyBorder="1" applyAlignment="1">
      <alignment horizontal="center" vertical="center" wrapText="1"/>
    </xf>
    <xf numFmtId="172" fontId="8" fillId="12" borderId="6" xfId="5" applyNumberFormat="1" applyFont="1" applyFill="1" applyBorder="1" applyAlignment="1">
      <alignment horizontal="center" vertical="center" wrapText="1"/>
    </xf>
    <xf numFmtId="0" fontId="8" fillId="7" borderId="4" xfId="0" applyFont="1" applyFill="1" applyBorder="1" applyAlignment="1">
      <alignment horizontal="center" vertical="center" wrapText="1"/>
    </xf>
    <xf numFmtId="172" fontId="8" fillId="12" borderId="7" xfId="5" applyNumberFormat="1" applyFont="1" applyFill="1" applyBorder="1" applyAlignment="1">
      <alignment horizontal="center" vertical="center" wrapText="1"/>
    </xf>
    <xf numFmtId="0" fontId="8" fillId="7" borderId="7" xfId="0" applyFont="1" applyFill="1" applyBorder="1" applyAlignment="1">
      <alignment horizontal="center" vertical="center" wrapText="1"/>
    </xf>
    <xf numFmtId="0" fontId="8" fillId="7" borderId="5" xfId="0" applyFont="1" applyFill="1" applyBorder="1" applyAlignment="1">
      <alignment horizontal="center" vertical="center" wrapText="1"/>
    </xf>
    <xf numFmtId="3" fontId="8" fillId="7" borderId="5" xfId="0" applyNumberFormat="1" applyFont="1" applyFill="1" applyBorder="1" applyAlignment="1">
      <alignment horizontal="center" vertical="center" wrapText="1"/>
    </xf>
    <xf numFmtId="3" fontId="8" fillId="7" borderId="5" xfId="0" applyNumberFormat="1" applyFont="1" applyFill="1" applyBorder="1" applyAlignment="1">
      <alignment horizontal="center" vertical="center"/>
    </xf>
    <xf numFmtId="0" fontId="11" fillId="21" borderId="5" xfId="0" applyFont="1" applyFill="1" applyBorder="1" applyAlignment="1">
      <alignment horizontal="center" vertical="center" wrapText="1"/>
    </xf>
    <xf numFmtId="9" fontId="5" fillId="14" borderId="4" xfId="0" applyNumberFormat="1" applyFont="1" applyFill="1" applyBorder="1" applyAlignment="1">
      <alignment horizontal="center" vertical="center" wrapText="1"/>
    </xf>
    <xf numFmtId="9" fontId="5" fillId="15" borderId="4" xfId="0" applyNumberFormat="1" applyFont="1" applyFill="1" applyBorder="1" applyAlignment="1">
      <alignment horizontal="center" vertical="center" wrapText="1"/>
    </xf>
    <xf numFmtId="9" fontId="8" fillId="12" borderId="4" xfId="0" applyNumberFormat="1" applyFont="1" applyFill="1" applyBorder="1" applyAlignment="1">
      <alignment horizontal="center" vertical="center" wrapText="1"/>
    </xf>
    <xf numFmtId="9" fontId="8" fillId="12" borderId="5" xfId="3" applyFont="1" applyFill="1" applyBorder="1" applyAlignment="1">
      <alignment horizontal="center" vertical="center"/>
    </xf>
    <xf numFmtId="9" fontId="8" fillId="12" borderId="4" xfId="3" applyFont="1" applyFill="1" applyBorder="1" applyAlignment="1">
      <alignment horizontal="center" vertical="center" wrapText="1"/>
    </xf>
    <xf numFmtId="9" fontId="5" fillId="14" borderId="4" xfId="3" applyFont="1" applyFill="1" applyBorder="1" applyAlignment="1">
      <alignment horizontal="center" vertical="center" wrapText="1"/>
    </xf>
    <xf numFmtId="9" fontId="5" fillId="12" borderId="4" xfId="3" applyFont="1" applyFill="1" applyBorder="1" applyAlignment="1">
      <alignment horizontal="center" vertical="center" wrapText="1"/>
    </xf>
    <xf numFmtId="10" fontId="9" fillId="12" borderId="5" xfId="3" applyNumberFormat="1" applyFont="1" applyFill="1" applyBorder="1" applyAlignment="1">
      <alignment horizontal="center" vertical="center" wrapText="1"/>
    </xf>
    <xf numFmtId="10" fontId="9" fillId="16" borderId="4" xfId="3" applyNumberFormat="1" applyFont="1" applyFill="1" applyBorder="1" applyAlignment="1">
      <alignment horizontal="center" vertical="center" wrapText="1"/>
    </xf>
    <xf numFmtId="9" fontId="5" fillId="14" borderId="5" xfId="3" applyFont="1" applyFill="1" applyBorder="1" applyAlignment="1">
      <alignment horizontal="center" vertical="center" wrapText="1"/>
    </xf>
    <xf numFmtId="10" fontId="8" fillId="7" borderId="5" xfId="3" applyNumberFormat="1" applyFont="1" applyFill="1" applyBorder="1" applyAlignment="1">
      <alignment horizontal="center" vertical="center" wrapText="1"/>
    </xf>
    <xf numFmtId="9" fontId="8" fillId="7" borderId="5" xfId="3" applyFont="1" applyFill="1" applyBorder="1" applyAlignment="1">
      <alignment horizontal="center" vertical="center" wrapText="1"/>
    </xf>
    <xf numFmtId="0" fontId="12" fillId="22" borderId="4" xfId="0" applyFont="1" applyFill="1" applyBorder="1" applyAlignment="1">
      <alignment horizontal="center" vertical="center" wrapText="1"/>
    </xf>
    <xf numFmtId="173" fontId="8" fillId="23" borderId="4" xfId="0" applyNumberFormat="1" applyFont="1" applyFill="1" applyBorder="1" applyAlignment="1">
      <alignment horizontal="center" vertical="center" wrapText="1"/>
    </xf>
    <xf numFmtId="173" fontId="12" fillId="24" borderId="5" xfId="0" applyNumberFormat="1" applyFont="1" applyFill="1" applyBorder="1" applyAlignment="1">
      <alignment horizontal="center" vertical="center" wrapText="1"/>
    </xf>
    <xf numFmtId="173" fontId="12" fillId="24" borderId="4" xfId="0" applyNumberFormat="1" applyFont="1" applyFill="1" applyBorder="1" applyAlignment="1">
      <alignment horizontal="center" vertical="center" wrapText="1"/>
    </xf>
    <xf numFmtId="0" fontId="12" fillId="19" borderId="4" xfId="0" applyFont="1" applyFill="1" applyBorder="1" applyAlignment="1">
      <alignment horizontal="center" vertical="center" wrapText="1"/>
    </xf>
    <xf numFmtId="0" fontId="12" fillId="19" borderId="5" xfId="0" applyFont="1" applyFill="1" applyBorder="1" applyAlignment="1">
      <alignment vertical="center" wrapText="1"/>
    </xf>
    <xf numFmtId="0" fontId="12" fillId="19" borderId="5" xfId="0" applyFont="1" applyFill="1" applyBorder="1" applyAlignment="1">
      <alignment horizontal="center" vertical="center" wrapText="1"/>
    </xf>
    <xf numFmtId="0" fontId="5" fillId="15" borderId="5" xfId="0" applyFont="1" applyFill="1" applyBorder="1" applyAlignment="1">
      <alignment horizontal="center" vertical="center" wrapText="1"/>
    </xf>
    <xf numFmtId="9" fontId="8" fillId="23" borderId="5" xfId="0" applyNumberFormat="1" applyFont="1" applyFill="1" applyBorder="1" applyAlignment="1">
      <alignment horizontal="center" vertical="center" wrapText="1"/>
    </xf>
    <xf numFmtId="9" fontId="12" fillId="19" borderId="5" xfId="0" applyNumberFormat="1" applyFont="1" applyFill="1" applyBorder="1" applyAlignment="1">
      <alignment horizontal="center" vertical="center" wrapText="1"/>
    </xf>
    <xf numFmtId="9" fontId="12" fillId="23" borderId="5" xfId="0" applyNumberFormat="1" applyFont="1" applyFill="1" applyBorder="1" applyAlignment="1">
      <alignment horizontal="center" vertical="center" wrapText="1"/>
    </xf>
    <xf numFmtId="10" fontId="13" fillId="25" borderId="5" xfId="3" applyNumberFormat="1" applyFont="1" applyFill="1" applyBorder="1" applyAlignment="1">
      <alignment horizontal="center" vertical="center" wrapText="1"/>
    </xf>
    <xf numFmtId="9" fontId="9" fillId="19" borderId="5" xfId="0" applyNumberFormat="1" applyFont="1" applyFill="1" applyBorder="1" applyAlignment="1">
      <alignment horizontal="center" vertical="center" wrapText="1"/>
    </xf>
    <xf numFmtId="9" fontId="5" fillId="14" borderId="5" xfId="3" applyFont="1" applyFill="1" applyBorder="1" applyAlignment="1" applyProtection="1">
      <alignment horizontal="center" vertical="center" wrapText="1"/>
    </xf>
    <xf numFmtId="10" fontId="5" fillId="14" borderId="5" xfId="3" applyNumberFormat="1" applyFont="1" applyFill="1" applyBorder="1" applyAlignment="1">
      <alignment horizontal="center" vertical="center" wrapText="1"/>
    </xf>
    <xf numFmtId="0" fontId="12" fillId="4" borderId="5" xfId="0" applyFont="1" applyFill="1" applyBorder="1" applyAlignment="1">
      <alignment horizontal="center" vertical="center" wrapText="1"/>
    </xf>
    <xf numFmtId="0" fontId="12" fillId="22" borderId="6" xfId="0" applyFont="1" applyFill="1" applyBorder="1" applyAlignment="1">
      <alignment horizontal="center" vertical="center" wrapText="1"/>
    </xf>
    <xf numFmtId="173" fontId="8" fillId="23" borderId="6" xfId="0" applyNumberFormat="1" applyFont="1" applyFill="1" applyBorder="1" applyAlignment="1">
      <alignment horizontal="center" vertical="center" wrapText="1"/>
    </xf>
    <xf numFmtId="173" fontId="12" fillId="24" borderId="6" xfId="0" applyNumberFormat="1" applyFont="1" applyFill="1" applyBorder="1" applyAlignment="1">
      <alignment horizontal="center" vertical="center" wrapText="1"/>
    </xf>
    <xf numFmtId="0" fontId="12" fillId="19" borderId="6" xfId="0" applyFont="1" applyFill="1" applyBorder="1" applyAlignment="1">
      <alignment horizontal="center" vertical="center" wrapText="1"/>
    </xf>
    <xf numFmtId="3" fontId="12" fillId="19" borderId="5" xfId="0" applyNumberFormat="1" applyFont="1" applyFill="1" applyBorder="1" applyAlignment="1">
      <alignment horizontal="center" vertical="center" wrapText="1"/>
    </xf>
    <xf numFmtId="3" fontId="8" fillId="23" borderId="5" xfId="0" applyNumberFormat="1" applyFont="1" applyFill="1" applyBorder="1" applyAlignment="1">
      <alignment horizontal="center" vertical="center" wrapText="1"/>
    </xf>
    <xf numFmtId="3" fontId="13" fillId="19" borderId="5" xfId="0" applyNumberFormat="1" applyFont="1" applyFill="1" applyBorder="1" applyAlignment="1">
      <alignment horizontal="center" vertical="center" wrapText="1"/>
    </xf>
    <xf numFmtId="3" fontId="12" fillId="23" borderId="5" xfId="0" applyNumberFormat="1" applyFont="1" applyFill="1" applyBorder="1" applyAlignment="1">
      <alignment horizontal="center" vertical="center" wrapText="1"/>
    </xf>
    <xf numFmtId="4" fontId="13" fillId="25" borderId="5" xfId="0" applyNumberFormat="1" applyFont="1" applyFill="1" applyBorder="1" applyAlignment="1">
      <alignment horizontal="center" vertical="center" wrapText="1"/>
    </xf>
    <xf numFmtId="0" fontId="9" fillId="19" borderId="5" xfId="1" applyNumberFormat="1" applyFont="1" applyFill="1" applyBorder="1" applyAlignment="1">
      <alignment horizontal="center" vertical="center" wrapText="1"/>
    </xf>
    <xf numFmtId="4" fontId="12" fillId="23" borderId="5" xfId="0" applyNumberFormat="1" applyFont="1" applyFill="1" applyBorder="1" applyAlignment="1">
      <alignment horizontal="center" vertical="center" wrapText="1"/>
    </xf>
    <xf numFmtId="9" fontId="12" fillId="26" borderId="5" xfId="0" applyNumberFormat="1" applyFont="1" applyFill="1" applyBorder="1" applyAlignment="1">
      <alignment horizontal="center" vertical="center" wrapText="1"/>
    </xf>
    <xf numFmtId="9" fontId="13" fillId="23" borderId="5" xfId="3" applyFont="1" applyFill="1" applyBorder="1" applyAlignment="1">
      <alignment horizontal="center" vertical="center" wrapText="1"/>
    </xf>
    <xf numFmtId="0" fontId="12" fillId="22" borderId="7" xfId="0" applyFont="1" applyFill="1" applyBorder="1" applyAlignment="1">
      <alignment horizontal="center" vertical="center" wrapText="1"/>
    </xf>
    <xf numFmtId="173" fontId="8" fillId="23" borderId="7" xfId="0" applyNumberFormat="1" applyFont="1" applyFill="1" applyBorder="1" applyAlignment="1">
      <alignment horizontal="center" vertical="center" wrapText="1"/>
    </xf>
    <xf numFmtId="173" fontId="12" fillId="24" borderId="7" xfId="0" applyNumberFormat="1" applyFont="1" applyFill="1" applyBorder="1" applyAlignment="1">
      <alignment horizontal="center" vertical="center" wrapText="1"/>
    </xf>
    <xf numFmtId="0" fontId="12" fillId="19" borderId="7" xfId="0" applyFont="1" applyFill="1" applyBorder="1" applyAlignment="1">
      <alignment horizontal="center" vertical="center" wrapText="1"/>
    </xf>
    <xf numFmtId="171" fontId="8" fillId="12" borderId="4" xfId="2" applyNumberFormat="1" applyFont="1" applyFill="1" applyBorder="1" applyAlignment="1">
      <alignment horizontal="center" vertical="center" wrapText="1"/>
    </xf>
    <xf numFmtId="174" fontId="12" fillId="24" borderId="4" xfId="0" applyNumberFormat="1" applyFont="1" applyFill="1" applyBorder="1" applyAlignment="1">
      <alignment horizontal="center" vertical="center" wrapText="1"/>
    </xf>
    <xf numFmtId="174" fontId="12" fillId="19" borderId="4" xfId="0" applyNumberFormat="1" applyFont="1" applyFill="1" applyBorder="1" applyAlignment="1">
      <alignment horizontal="center" vertical="center" wrapText="1"/>
    </xf>
    <xf numFmtId="0" fontId="12" fillId="14" borderId="5" xfId="0" applyFont="1" applyFill="1" applyBorder="1" applyAlignment="1">
      <alignment horizontal="center" vertical="center" wrapText="1"/>
    </xf>
    <xf numFmtId="0" fontId="12" fillId="14" borderId="5" xfId="0" applyFont="1" applyFill="1" applyBorder="1" applyAlignment="1">
      <alignment horizontal="center" vertical="center" wrapText="1"/>
    </xf>
    <xf numFmtId="0" fontId="14" fillId="26" borderId="5" xfId="0" applyFont="1" applyFill="1" applyBorder="1" applyAlignment="1">
      <alignment horizontal="center" vertical="center" wrapText="1"/>
    </xf>
    <xf numFmtId="3" fontId="12" fillId="14" borderId="5" xfId="0" applyNumberFormat="1" applyFont="1" applyFill="1" applyBorder="1" applyAlignment="1">
      <alignment horizontal="center" vertical="center" wrapText="1"/>
    </xf>
    <xf numFmtId="3" fontId="12" fillId="12" borderId="5" xfId="0" applyNumberFormat="1" applyFont="1" applyFill="1" applyBorder="1" applyAlignment="1">
      <alignment horizontal="center" vertical="center" wrapText="1"/>
    </xf>
    <xf numFmtId="3" fontId="13" fillId="12" borderId="5" xfId="0" applyNumberFormat="1" applyFont="1" applyFill="1" applyBorder="1" applyAlignment="1" applyProtection="1">
      <alignment horizontal="center" vertical="center" wrapText="1"/>
      <protection locked="0"/>
    </xf>
    <xf numFmtId="3" fontId="13" fillId="16" borderId="5" xfId="0" applyNumberFormat="1" applyFont="1" applyFill="1" applyBorder="1" applyAlignment="1" applyProtection="1">
      <alignment horizontal="center" vertical="center" wrapText="1"/>
      <protection locked="0"/>
    </xf>
    <xf numFmtId="0" fontId="12" fillId="14" borderId="4" xfId="0" applyFont="1" applyFill="1" applyBorder="1" applyAlignment="1">
      <alignment horizontal="center" vertical="center" wrapText="1"/>
    </xf>
    <xf numFmtId="171" fontId="8" fillId="12" borderId="6" xfId="2" applyNumberFormat="1" applyFont="1" applyFill="1" applyBorder="1" applyAlignment="1">
      <alignment horizontal="center" vertical="center" wrapText="1"/>
    </xf>
    <xf numFmtId="174" fontId="12" fillId="24" borderId="6" xfId="0" applyNumberFormat="1" applyFont="1" applyFill="1" applyBorder="1" applyAlignment="1">
      <alignment horizontal="center" vertical="center" wrapText="1"/>
    </xf>
    <xf numFmtId="174" fontId="12" fillId="19" borderId="6" xfId="0" applyNumberFormat="1" applyFont="1" applyFill="1" applyBorder="1" applyAlignment="1">
      <alignment horizontal="center" vertical="center" wrapText="1"/>
    </xf>
    <xf numFmtId="3" fontId="14" fillId="18" borderId="5" xfId="0" applyNumberFormat="1" applyFont="1" applyFill="1" applyBorder="1" applyAlignment="1">
      <alignment horizontal="center" vertical="center" wrapText="1"/>
    </xf>
    <xf numFmtId="0" fontId="12" fillId="14" borderId="6" xfId="0" applyFont="1" applyFill="1" applyBorder="1" applyAlignment="1">
      <alignment horizontal="center" vertical="center" wrapText="1"/>
    </xf>
    <xf numFmtId="9" fontId="12" fillId="14" borderId="5" xfId="0" applyNumberFormat="1" applyFont="1" applyFill="1" applyBorder="1" applyAlignment="1">
      <alignment horizontal="center" vertical="center" wrapText="1"/>
    </xf>
    <xf numFmtId="9" fontId="8" fillId="12" borderId="5" xfId="0" applyNumberFormat="1" applyFont="1" applyFill="1" applyBorder="1" applyAlignment="1">
      <alignment horizontal="center" vertical="center" wrapText="1"/>
    </xf>
    <xf numFmtId="9" fontId="12" fillId="12" borderId="5" xfId="0" applyNumberFormat="1" applyFont="1" applyFill="1" applyBorder="1" applyAlignment="1">
      <alignment horizontal="center" vertical="center" wrapText="1"/>
    </xf>
    <xf numFmtId="9" fontId="13" fillId="12" borderId="5" xfId="3" applyFont="1" applyFill="1" applyBorder="1" applyAlignment="1" applyProtection="1">
      <alignment horizontal="center" vertical="center" wrapText="1"/>
      <protection locked="0"/>
    </xf>
    <xf numFmtId="10" fontId="13" fillId="16" borderId="5" xfId="3" applyNumberFormat="1" applyFont="1" applyFill="1" applyBorder="1" applyAlignment="1" applyProtection="1">
      <alignment horizontal="center" vertical="center" wrapText="1"/>
      <protection locked="0"/>
    </xf>
    <xf numFmtId="9" fontId="5" fillId="14" borderId="5" xfId="0" applyNumberFormat="1" applyFont="1" applyFill="1" applyBorder="1" applyAlignment="1">
      <alignment horizontal="center" vertical="center" wrapText="1"/>
    </xf>
    <xf numFmtId="9" fontId="12" fillId="8" borderId="5" xfId="0" applyNumberFormat="1" applyFont="1" applyFill="1" applyBorder="1" applyAlignment="1">
      <alignment horizontal="center" vertical="center" wrapText="1"/>
    </xf>
    <xf numFmtId="3" fontId="15" fillId="14" borderId="5" xfId="0" applyNumberFormat="1" applyFont="1" applyFill="1" applyBorder="1" applyAlignment="1">
      <alignment horizontal="center" vertical="center" wrapText="1"/>
    </xf>
    <xf numFmtId="0" fontId="12" fillId="19" borderId="5" xfId="0" applyFont="1" applyFill="1" applyBorder="1" applyAlignment="1">
      <alignment horizontal="center" vertical="center" wrapText="1"/>
    </xf>
    <xf numFmtId="3" fontId="13" fillId="23" borderId="5" xfId="0" applyNumberFormat="1" applyFont="1" applyFill="1" applyBorder="1" applyAlignment="1" applyProtection="1">
      <alignment horizontal="center" vertical="center" wrapText="1"/>
      <protection locked="0"/>
    </xf>
    <xf numFmtId="3" fontId="13" fillId="25" borderId="5" xfId="0" applyNumberFormat="1" applyFont="1" applyFill="1" applyBorder="1" applyAlignment="1" applyProtection="1">
      <alignment horizontal="center" vertical="center" wrapText="1"/>
      <protection locked="0"/>
    </xf>
    <xf numFmtId="2" fontId="12" fillId="23" borderId="5" xfId="0" applyNumberFormat="1" applyFont="1" applyFill="1" applyBorder="1" applyAlignment="1">
      <alignment horizontal="center" vertical="center" wrapText="1"/>
    </xf>
    <xf numFmtId="3" fontId="13" fillId="23" borderId="5" xfId="0" applyNumberFormat="1" applyFont="1" applyFill="1" applyBorder="1" applyAlignment="1">
      <alignment horizontal="center" vertical="center" wrapText="1"/>
    </xf>
    <xf numFmtId="3" fontId="13" fillId="25" borderId="5" xfId="0" applyNumberFormat="1" applyFont="1" applyFill="1" applyBorder="1" applyAlignment="1">
      <alignment horizontal="center" vertical="center" wrapText="1"/>
    </xf>
    <xf numFmtId="171" fontId="8" fillId="12" borderId="7" xfId="2" applyNumberFormat="1" applyFont="1" applyFill="1" applyBorder="1" applyAlignment="1">
      <alignment horizontal="center" vertical="center" wrapText="1"/>
    </xf>
    <xf numFmtId="174" fontId="12" fillId="24" borderId="7" xfId="0" applyNumberFormat="1" applyFont="1" applyFill="1" applyBorder="1" applyAlignment="1">
      <alignment horizontal="center" vertical="center" wrapText="1"/>
    </xf>
    <xf numFmtId="174" fontId="12" fillId="19" borderId="7" xfId="0" applyNumberFormat="1" applyFont="1" applyFill="1" applyBorder="1" applyAlignment="1">
      <alignment horizontal="center" vertical="center" wrapText="1"/>
    </xf>
    <xf numFmtId="0" fontId="12" fillId="19" borderId="4" xfId="0" applyFont="1" applyFill="1" applyBorder="1" applyAlignment="1">
      <alignment horizontal="center" vertical="center" wrapText="1"/>
    </xf>
    <xf numFmtId="3" fontId="8" fillId="27" borderId="5" xfId="0" applyNumberFormat="1" applyFont="1" applyFill="1" applyBorder="1" applyAlignment="1">
      <alignment horizontal="center" vertical="center" wrapText="1"/>
    </xf>
    <xf numFmtId="3" fontId="8" fillId="27" borderId="5" xfId="0" applyNumberFormat="1" applyFont="1" applyFill="1" applyBorder="1" applyAlignment="1" applyProtection="1">
      <alignment horizontal="center" vertical="center" wrapText="1"/>
      <protection locked="0"/>
    </xf>
    <xf numFmtId="0" fontId="12" fillId="14" borderId="7" xfId="0" applyFont="1" applyFill="1" applyBorder="1" applyAlignment="1">
      <alignment horizontal="center" vertical="center" wrapText="1"/>
    </xf>
    <xf numFmtId="173" fontId="8" fillId="12" borderId="4" xfId="0" applyNumberFormat="1" applyFont="1" applyFill="1" applyBorder="1" applyAlignment="1">
      <alignment horizontal="center" vertical="center" wrapText="1"/>
    </xf>
    <xf numFmtId="171" fontId="8" fillId="12" borderId="4" xfId="0" applyNumberFormat="1" applyFont="1" applyFill="1" applyBorder="1" applyAlignment="1">
      <alignment horizontal="center" vertical="center" wrapText="1"/>
    </xf>
    <xf numFmtId="173" fontId="5" fillId="13" borderId="5" xfId="0" applyNumberFormat="1" applyFont="1" applyFill="1" applyBorder="1" applyAlignment="1">
      <alignment horizontal="center" vertical="center" wrapText="1"/>
    </xf>
    <xf numFmtId="173" fontId="5" fillId="13" borderId="4" xfId="0" applyNumberFormat="1" applyFont="1" applyFill="1" applyBorder="1" applyAlignment="1">
      <alignment horizontal="center" vertical="center" wrapText="1"/>
    </xf>
    <xf numFmtId="0" fontId="5" fillId="6" borderId="5" xfId="0" applyFont="1" applyFill="1" applyBorder="1" applyAlignment="1">
      <alignment horizontal="center" vertical="center" wrapText="1"/>
    </xf>
    <xf numFmtId="173" fontId="8" fillId="12" borderId="6" xfId="0" applyNumberFormat="1" applyFont="1" applyFill="1" applyBorder="1" applyAlignment="1">
      <alignment horizontal="center" vertical="center" wrapText="1"/>
    </xf>
    <xf numFmtId="171" fontId="8" fillId="12" borderId="6" xfId="0" applyNumberFormat="1" applyFont="1" applyFill="1" applyBorder="1" applyAlignment="1">
      <alignment horizontal="center" vertical="center" wrapText="1"/>
    </xf>
    <xf numFmtId="173" fontId="5" fillId="13" borderId="6" xfId="0" applyNumberFormat="1" applyFont="1" applyFill="1" applyBorder="1" applyAlignment="1">
      <alignment horizontal="center" vertical="center" wrapText="1"/>
    </xf>
    <xf numFmtId="0" fontId="5" fillId="14" borderId="5" xfId="0" applyFont="1" applyFill="1" applyBorder="1" applyAlignment="1">
      <alignment vertical="center" wrapText="1"/>
    </xf>
    <xf numFmtId="3" fontId="9" fillId="12" borderId="5" xfId="0" applyNumberFormat="1" applyFont="1" applyFill="1" applyBorder="1" applyAlignment="1" applyProtection="1">
      <alignment horizontal="center" vertical="center" wrapText="1"/>
      <protection locked="0"/>
    </xf>
    <xf numFmtId="3" fontId="9" fillId="16" borderId="5" xfId="0" applyNumberFormat="1" applyFont="1" applyFill="1" applyBorder="1" applyAlignment="1" applyProtection="1">
      <alignment horizontal="center" vertical="center" wrapText="1"/>
      <protection locked="0"/>
    </xf>
    <xf numFmtId="173" fontId="8" fillId="12" borderId="7" xfId="0" applyNumberFormat="1" applyFont="1" applyFill="1" applyBorder="1" applyAlignment="1">
      <alignment horizontal="center" vertical="center" wrapText="1"/>
    </xf>
    <xf numFmtId="171" fontId="8" fillId="12" borderId="7" xfId="0" applyNumberFormat="1" applyFont="1" applyFill="1" applyBorder="1" applyAlignment="1">
      <alignment horizontal="center" vertical="center" wrapText="1"/>
    </xf>
    <xf numFmtId="173" fontId="5" fillId="13" borderId="7" xfId="0" applyNumberFormat="1" applyFont="1" applyFill="1" applyBorder="1" applyAlignment="1">
      <alignment horizontal="center" vertical="center" wrapText="1"/>
    </xf>
    <xf numFmtId="0" fontId="5" fillId="22" borderId="4" xfId="0" applyFont="1" applyFill="1" applyBorder="1" applyAlignment="1">
      <alignment horizontal="center" vertical="center" wrapText="1"/>
    </xf>
    <xf numFmtId="9" fontId="5" fillId="15" borderId="5" xfId="0" applyNumberFormat="1" applyFont="1" applyFill="1" applyBorder="1" applyAlignment="1">
      <alignment horizontal="center" vertical="center" wrapText="1"/>
    </xf>
    <xf numFmtId="175" fontId="8" fillId="12" borderId="5" xfId="0" applyNumberFormat="1" applyFont="1" applyFill="1" applyBorder="1" applyAlignment="1">
      <alignment horizontal="center" vertical="center" wrapText="1"/>
    </xf>
    <xf numFmtId="175" fontId="5" fillId="14" borderId="5" xfId="0" applyNumberFormat="1" applyFont="1" applyFill="1" applyBorder="1" applyAlignment="1">
      <alignment horizontal="center" vertical="center" wrapText="1"/>
    </xf>
    <xf numFmtId="175" fontId="5" fillId="12" borderId="5" xfId="0" applyNumberFormat="1" applyFont="1" applyFill="1" applyBorder="1" applyAlignment="1">
      <alignment horizontal="center" vertical="center" wrapText="1"/>
    </xf>
    <xf numFmtId="10" fontId="9" fillId="16" borderId="5" xfId="3" applyNumberFormat="1" applyFont="1" applyFill="1" applyBorder="1" applyAlignment="1">
      <alignment horizontal="center" vertical="center" wrapText="1"/>
    </xf>
    <xf numFmtId="10" fontId="5" fillId="14" borderId="4" xfId="3" applyNumberFormat="1" applyFont="1" applyFill="1" applyBorder="1" applyAlignment="1">
      <alignment horizontal="center" vertical="center" wrapText="1"/>
    </xf>
    <xf numFmtId="175" fontId="5" fillId="14" borderId="5" xfId="3" applyNumberFormat="1" applyFont="1" applyFill="1" applyBorder="1" applyAlignment="1">
      <alignment horizontal="center" vertical="center" wrapText="1"/>
    </xf>
    <xf numFmtId="0" fontId="5" fillId="28" borderId="5" xfId="0" applyFont="1" applyFill="1" applyBorder="1" applyAlignment="1">
      <alignment horizontal="center" vertical="center" wrapText="1"/>
    </xf>
    <xf numFmtId="0" fontId="5" fillId="22" borderId="6" xfId="0" applyFont="1" applyFill="1" applyBorder="1" applyAlignment="1">
      <alignment horizontal="center" vertical="center" wrapText="1"/>
    </xf>
    <xf numFmtId="10" fontId="5" fillId="15" borderId="5" xfId="0" applyNumberFormat="1" applyFont="1" applyFill="1" applyBorder="1" applyAlignment="1">
      <alignment horizontal="center" vertical="center" wrapText="1"/>
    </xf>
    <xf numFmtId="3" fontId="5" fillId="14" borderId="4" xfId="0" applyNumberFormat="1" applyFont="1" applyFill="1" applyBorder="1" applyAlignment="1">
      <alignment horizontal="center" vertical="center" wrapText="1"/>
    </xf>
    <xf numFmtId="3" fontId="5" fillId="15" borderId="4" xfId="0" applyNumberFormat="1" applyFont="1" applyFill="1" applyBorder="1" applyAlignment="1">
      <alignment horizontal="center" vertical="center" wrapText="1"/>
    </xf>
    <xf numFmtId="3" fontId="5" fillId="15" borderId="4" xfId="0" applyNumberFormat="1" applyFont="1" applyFill="1" applyBorder="1" applyAlignment="1">
      <alignment horizontal="center" vertical="top" wrapText="1"/>
    </xf>
    <xf numFmtId="3" fontId="8" fillId="12" borderId="4" xfId="0" applyNumberFormat="1" applyFont="1" applyFill="1" applyBorder="1" applyAlignment="1">
      <alignment horizontal="center" vertical="center" wrapText="1"/>
    </xf>
    <xf numFmtId="3" fontId="5" fillId="12" borderId="4" xfId="0" applyNumberFormat="1" applyFont="1" applyFill="1" applyBorder="1" applyAlignment="1">
      <alignment horizontal="center" vertical="center" wrapText="1"/>
    </xf>
    <xf numFmtId="3" fontId="9" fillId="12" borderId="4" xfId="0" applyNumberFormat="1" applyFont="1" applyFill="1" applyBorder="1" applyAlignment="1">
      <alignment horizontal="center" vertical="center" wrapText="1"/>
    </xf>
    <xf numFmtId="3" fontId="9" fillId="16" borderId="4" xfId="0" applyNumberFormat="1" applyFont="1" applyFill="1" applyBorder="1" applyAlignment="1">
      <alignment horizontal="center" vertical="center" wrapText="1"/>
    </xf>
    <xf numFmtId="0" fontId="3" fillId="29" borderId="0" xfId="0" applyFont="1" applyFill="1" applyAlignment="1">
      <alignment horizontal="center" vertical="center"/>
    </xf>
    <xf numFmtId="0" fontId="5" fillId="22" borderId="7" xfId="0" applyFont="1" applyFill="1" applyBorder="1" applyAlignment="1">
      <alignment horizontal="center" vertical="center" wrapText="1"/>
    </xf>
    <xf numFmtId="0" fontId="5" fillId="11" borderId="5" xfId="0" applyFont="1" applyFill="1" applyBorder="1" applyAlignment="1">
      <alignment vertical="center" wrapText="1"/>
    </xf>
    <xf numFmtId="171" fontId="8" fillId="12" borderId="5" xfId="5" applyNumberFormat="1" applyFont="1" applyFill="1" applyBorder="1" applyAlignment="1" applyProtection="1">
      <alignment horizontal="center" vertical="center" wrapText="1"/>
      <protection locked="0"/>
    </xf>
    <xf numFmtId="171" fontId="5" fillId="13" borderId="5" xfId="5" applyNumberFormat="1" applyFont="1" applyFill="1" applyBorder="1" applyAlignment="1">
      <alignment vertical="center" wrapText="1"/>
    </xf>
    <xf numFmtId="0" fontId="5" fillId="14" borderId="4" xfId="0" applyFont="1" applyFill="1" applyBorder="1" applyAlignment="1">
      <alignment vertical="center" wrapText="1"/>
    </xf>
    <xf numFmtId="3" fontId="16" fillId="12" borderId="8" xfId="0" applyNumberFormat="1" applyFont="1" applyFill="1" applyBorder="1" applyAlignment="1">
      <alignment horizontal="center" vertical="center" wrapText="1"/>
    </xf>
    <xf numFmtId="3" fontId="5" fillId="4" borderId="4" xfId="0" applyNumberFormat="1" applyFont="1" applyFill="1" applyBorder="1" applyAlignment="1">
      <alignment horizontal="center" vertical="center" wrapText="1"/>
    </xf>
    <xf numFmtId="0" fontId="5" fillId="10" borderId="5" xfId="0" applyFont="1" applyFill="1" applyBorder="1" applyAlignment="1">
      <alignment vertical="center" wrapText="1"/>
    </xf>
    <xf numFmtId="173" fontId="8" fillId="12" borderId="5" xfId="0" applyNumberFormat="1" applyFont="1" applyFill="1" applyBorder="1" applyAlignment="1">
      <alignment horizontal="center" vertical="center" wrapText="1"/>
    </xf>
    <xf numFmtId="173" fontId="5" fillId="13" borderId="5" xfId="0" applyNumberFormat="1" applyFont="1" applyFill="1" applyBorder="1" applyAlignment="1">
      <alignment horizontal="center" vertical="center" wrapText="1"/>
    </xf>
    <xf numFmtId="0" fontId="12" fillId="11" borderId="5" xfId="0" applyFont="1" applyFill="1" applyBorder="1" applyAlignment="1">
      <alignment horizontal="center" vertical="center" wrapText="1"/>
    </xf>
    <xf numFmtId="171" fontId="8" fillId="12" borderId="5" xfId="2" applyNumberFormat="1" applyFont="1" applyFill="1" applyBorder="1" applyAlignment="1">
      <alignment horizontal="center" vertical="center" wrapText="1"/>
    </xf>
    <xf numFmtId="171" fontId="12" fillId="13" borderId="5" xfId="2" applyNumberFormat="1" applyFont="1" applyFill="1" applyBorder="1" applyAlignment="1">
      <alignment horizontal="center" vertical="center" wrapText="1"/>
    </xf>
    <xf numFmtId="3" fontId="12" fillId="15" borderId="5" xfId="0" applyNumberFormat="1" applyFont="1" applyFill="1" applyBorder="1" applyAlignment="1">
      <alignment horizontal="center" vertical="center" wrapText="1"/>
    </xf>
    <xf numFmtId="3" fontId="13" fillId="14" borderId="5" xfId="0" applyNumberFormat="1" applyFont="1" applyFill="1" applyBorder="1" applyAlignment="1">
      <alignment horizontal="center" vertical="center" wrapText="1"/>
    </xf>
    <xf numFmtId="3" fontId="13" fillId="12" borderId="5" xfId="0" applyNumberFormat="1" applyFont="1" applyFill="1" applyBorder="1" applyAlignment="1">
      <alignment horizontal="center" vertical="center" wrapText="1"/>
    </xf>
    <xf numFmtId="3" fontId="13" fillId="13" borderId="5" xfId="0" applyNumberFormat="1" applyFont="1" applyFill="1" applyBorder="1" applyAlignment="1">
      <alignment horizontal="center" vertical="center" wrapText="1"/>
    </xf>
    <xf numFmtId="4" fontId="12" fillId="12" borderId="5" xfId="0" applyNumberFormat="1" applyFont="1" applyFill="1" applyBorder="1" applyAlignment="1">
      <alignment horizontal="center" vertical="center" wrapText="1"/>
    </xf>
    <xf numFmtId="4" fontId="13" fillId="12" borderId="5" xfId="0" applyNumberFormat="1" applyFont="1" applyFill="1" applyBorder="1" applyAlignment="1">
      <alignment horizontal="center" vertical="center" wrapText="1"/>
    </xf>
    <xf numFmtId="4" fontId="13" fillId="13" borderId="5" xfId="0" applyNumberFormat="1" applyFont="1" applyFill="1" applyBorder="1" applyAlignment="1">
      <alignment horizontal="center" vertical="center" wrapText="1"/>
    </xf>
    <xf numFmtId="166" fontId="5" fillId="14" borderId="5" xfId="1" applyFont="1" applyFill="1" applyBorder="1" applyAlignment="1">
      <alignment vertical="center" wrapText="1"/>
    </xf>
    <xf numFmtId="0" fontId="17" fillId="7" borderId="5" xfId="0" applyFont="1" applyFill="1" applyBorder="1" applyAlignment="1">
      <alignment horizontal="center" vertical="center" wrapText="1"/>
    </xf>
    <xf numFmtId="3" fontId="17" fillId="7" borderId="5" xfId="0" applyNumberFormat="1" applyFont="1" applyFill="1" applyBorder="1" applyAlignment="1">
      <alignment horizontal="center" vertical="center" wrapText="1"/>
    </xf>
    <xf numFmtId="167" fontId="8" fillId="12" borderId="4" xfId="2" applyFont="1" applyFill="1" applyBorder="1" applyAlignment="1">
      <alignment horizontal="center" vertical="center" wrapText="1"/>
    </xf>
    <xf numFmtId="170" fontId="8" fillId="12" borderId="4" xfId="0" applyNumberFormat="1" applyFont="1" applyFill="1" applyBorder="1" applyAlignment="1">
      <alignment horizontal="center" vertical="center" wrapText="1"/>
    </xf>
    <xf numFmtId="170" fontId="5" fillId="13" borderId="5" xfId="0" applyNumberFormat="1" applyFont="1" applyFill="1" applyBorder="1" applyAlignment="1">
      <alignment horizontal="center" vertical="center" wrapText="1"/>
    </xf>
    <xf numFmtId="170" fontId="5" fillId="13" borderId="4" xfId="0" applyNumberFormat="1" applyFont="1" applyFill="1" applyBorder="1" applyAlignment="1">
      <alignment horizontal="center" vertical="center" wrapText="1"/>
    </xf>
    <xf numFmtId="9" fontId="5" fillId="15" borderId="5" xfId="3" applyFont="1" applyFill="1" applyBorder="1" applyAlignment="1">
      <alignment horizontal="center" vertical="center" wrapText="1"/>
    </xf>
    <xf numFmtId="9" fontId="8" fillId="12" borderId="5" xfId="3" applyFont="1" applyFill="1" applyBorder="1" applyAlignment="1">
      <alignment horizontal="center" vertical="center" wrapText="1"/>
    </xf>
    <xf numFmtId="9" fontId="5" fillId="12" borderId="5" xfId="3" applyFont="1" applyFill="1" applyBorder="1" applyAlignment="1">
      <alignment horizontal="center" vertical="center" wrapText="1"/>
    </xf>
    <xf numFmtId="0" fontId="5" fillId="30" borderId="5" xfId="0" applyFont="1" applyFill="1" applyBorder="1" applyAlignment="1">
      <alignment horizontal="center" vertical="center" wrapText="1"/>
    </xf>
    <xf numFmtId="167" fontId="8" fillId="12" borderId="6" xfId="2" applyFont="1" applyFill="1" applyBorder="1" applyAlignment="1">
      <alignment horizontal="center" vertical="center" wrapText="1"/>
    </xf>
    <xf numFmtId="170" fontId="8" fillId="12" borderId="6" xfId="0" applyNumberFormat="1" applyFont="1" applyFill="1" applyBorder="1" applyAlignment="1">
      <alignment horizontal="center" vertical="center" wrapText="1"/>
    </xf>
    <xf numFmtId="170" fontId="5" fillId="13" borderId="6" xfId="0" applyNumberFormat="1" applyFont="1" applyFill="1" applyBorder="1" applyAlignment="1">
      <alignment horizontal="center" vertical="center" wrapText="1"/>
    </xf>
    <xf numFmtId="3" fontId="5" fillId="31" borderId="5" xfId="0" applyNumberFormat="1" applyFont="1" applyFill="1" applyBorder="1" applyAlignment="1">
      <alignment horizontal="center" vertical="center" wrapText="1"/>
    </xf>
    <xf numFmtId="4" fontId="9" fillId="16" borderId="5" xfId="0" applyNumberFormat="1" applyFont="1" applyFill="1" applyBorder="1" applyAlignment="1">
      <alignment horizontal="center" vertical="center" wrapText="1"/>
    </xf>
    <xf numFmtId="167" fontId="8" fillId="12" borderId="7" xfId="2" applyFont="1" applyFill="1" applyBorder="1" applyAlignment="1">
      <alignment horizontal="center" vertical="center" wrapText="1"/>
    </xf>
    <xf numFmtId="170" fontId="8" fillId="12" borderId="7" xfId="0" applyNumberFormat="1" applyFont="1" applyFill="1" applyBorder="1" applyAlignment="1">
      <alignment horizontal="center" vertical="center" wrapText="1"/>
    </xf>
    <xf numFmtId="170" fontId="5" fillId="13" borderId="7" xfId="0" applyNumberFormat="1" applyFont="1" applyFill="1" applyBorder="1" applyAlignment="1">
      <alignment horizontal="center" vertical="center" wrapText="1"/>
    </xf>
    <xf numFmtId="3" fontId="16" fillId="12" borderId="5" xfId="0" applyNumberFormat="1" applyFont="1" applyFill="1" applyBorder="1" applyAlignment="1">
      <alignment horizontal="center" vertical="center" wrapText="1"/>
    </xf>
    <xf numFmtId="0" fontId="5" fillId="10" borderId="5" xfId="0" applyFont="1" applyFill="1" applyBorder="1" applyAlignment="1">
      <alignment horizontal="center" vertical="center"/>
    </xf>
    <xf numFmtId="0" fontId="0" fillId="0" borderId="7" xfId="0" applyBorder="1"/>
    <xf numFmtId="170" fontId="5" fillId="16" borderId="7" xfId="0" applyNumberFormat="1" applyFont="1" applyFill="1" applyBorder="1" applyAlignment="1">
      <alignment horizontal="center" vertical="center" wrapText="1"/>
    </xf>
    <xf numFmtId="0" fontId="5" fillId="32" borderId="5" xfId="0" applyFont="1" applyFill="1" applyBorder="1" applyAlignment="1">
      <alignment horizontal="center" vertical="center" wrapText="1"/>
    </xf>
    <xf numFmtId="3" fontId="5" fillId="32" borderId="5" xfId="0" applyNumberFormat="1" applyFont="1" applyFill="1" applyBorder="1" applyAlignment="1">
      <alignment horizontal="center" vertical="center" wrapText="1"/>
    </xf>
    <xf numFmtId="3" fontId="9" fillId="32" borderId="5" xfId="0" applyNumberFormat="1" applyFont="1" applyFill="1" applyBorder="1" applyAlignment="1">
      <alignment horizontal="center" vertical="center" wrapText="1"/>
    </xf>
    <xf numFmtId="3" fontId="9" fillId="13" borderId="5" xfId="0" applyNumberFormat="1" applyFont="1" applyFill="1" applyBorder="1" applyAlignment="1">
      <alignment horizontal="center" vertical="center" wrapText="1"/>
    </xf>
    <xf numFmtId="3" fontId="13" fillId="5" borderId="5" xfId="0" applyNumberFormat="1" applyFont="1" applyFill="1" applyBorder="1" applyAlignment="1" applyProtection="1">
      <alignment horizontal="center" vertical="center" wrapText="1"/>
      <protection locked="0"/>
    </xf>
    <xf numFmtId="0" fontId="5" fillId="32" borderId="5" xfId="0" applyFont="1" applyFill="1" applyBorder="1" applyAlignment="1">
      <alignment horizontal="center" vertical="center"/>
    </xf>
    <xf numFmtId="171" fontId="5" fillId="13" borderId="5" xfId="5" applyNumberFormat="1" applyFont="1" applyFill="1" applyBorder="1" applyAlignment="1">
      <alignment horizontal="center" vertical="center" wrapText="1"/>
    </xf>
    <xf numFmtId="171" fontId="5" fillId="13" borderId="4" xfId="5" applyNumberFormat="1" applyFont="1" applyFill="1" applyBorder="1" applyAlignment="1">
      <alignment horizontal="center" vertical="center" wrapText="1"/>
    </xf>
    <xf numFmtId="171" fontId="5" fillId="13" borderId="7" xfId="5" applyNumberFormat="1" applyFont="1" applyFill="1" applyBorder="1" applyAlignment="1">
      <alignment horizontal="center" vertical="center" wrapText="1"/>
    </xf>
    <xf numFmtId="176" fontId="5" fillId="14" borderId="5" xfId="0" applyNumberFormat="1" applyFont="1" applyFill="1" applyBorder="1" applyAlignment="1">
      <alignment horizontal="center" vertical="center" wrapText="1"/>
    </xf>
    <xf numFmtId="0" fontId="5" fillId="33" borderId="5" xfId="0" applyFont="1" applyFill="1" applyBorder="1" applyAlignment="1">
      <alignment horizontal="center" vertical="center" wrapText="1"/>
    </xf>
    <xf numFmtId="3" fontId="18" fillId="7" borderId="5" xfId="0" applyNumberFormat="1" applyFont="1" applyFill="1" applyBorder="1" applyAlignment="1">
      <alignment horizontal="center" vertical="center" wrapText="1"/>
    </xf>
    <xf numFmtId="176" fontId="18" fillId="7" borderId="5" xfId="0" applyNumberFormat="1" applyFont="1" applyFill="1" applyBorder="1" applyAlignment="1">
      <alignment horizontal="center" vertical="center" wrapText="1"/>
    </xf>
    <xf numFmtId="3" fontId="9" fillId="14" borderId="5" xfId="0" applyNumberFormat="1" applyFont="1" applyFill="1" applyBorder="1" applyAlignment="1">
      <alignment horizontal="center" vertical="center" wrapText="1"/>
    </xf>
    <xf numFmtId="177" fontId="8" fillId="12" borderId="5" xfId="5" applyNumberFormat="1" applyFont="1" applyFill="1" applyBorder="1" applyAlignment="1">
      <alignment horizontal="center" vertical="center" wrapText="1"/>
    </xf>
    <xf numFmtId="3" fontId="5" fillId="15" borderId="5" xfId="0" applyNumberFormat="1" applyFont="1" applyFill="1" applyBorder="1" applyAlignment="1">
      <alignment horizontal="left" vertical="center" wrapText="1"/>
    </xf>
    <xf numFmtId="3" fontId="9" fillId="31" borderId="5" xfId="0" applyNumberFormat="1" applyFont="1" applyFill="1" applyBorder="1" applyAlignment="1">
      <alignment horizontal="center" vertical="center" wrapText="1"/>
    </xf>
    <xf numFmtId="3" fontId="13" fillId="31" borderId="5" xfId="0" applyNumberFormat="1" applyFont="1" applyFill="1" applyBorder="1" applyAlignment="1" applyProtection="1">
      <alignment horizontal="center" vertical="center" wrapText="1"/>
      <protection locked="0"/>
    </xf>
    <xf numFmtId="176" fontId="5" fillId="31" borderId="5" xfId="0" applyNumberFormat="1" applyFont="1" applyFill="1" applyBorder="1" applyAlignment="1">
      <alignment horizontal="center" vertical="center" wrapText="1"/>
    </xf>
    <xf numFmtId="170" fontId="8" fillId="12" borderId="5" xfId="5" applyNumberFormat="1" applyFont="1" applyFill="1" applyBorder="1" applyAlignment="1" applyProtection="1">
      <alignment horizontal="center" vertical="center" wrapText="1"/>
      <protection locked="0"/>
    </xf>
    <xf numFmtId="0" fontId="5" fillId="8" borderId="5" xfId="0" applyFont="1" applyFill="1" applyBorder="1" applyAlignment="1">
      <alignment horizontal="center" vertical="center" wrapText="1"/>
    </xf>
    <xf numFmtId="170" fontId="5" fillId="11" borderId="5" xfId="5" applyNumberFormat="1" applyFont="1" applyFill="1" applyBorder="1" applyAlignment="1">
      <alignment horizontal="center" vertical="center" wrapText="1"/>
    </xf>
    <xf numFmtId="0" fontId="5" fillId="34" borderId="5" xfId="0" applyFont="1" applyFill="1" applyBorder="1" applyAlignment="1">
      <alignment horizontal="center" vertical="center" wrapText="1"/>
    </xf>
    <xf numFmtId="171" fontId="8" fillId="12" borderId="4" xfId="0" applyNumberFormat="1" applyFont="1" applyFill="1" applyBorder="1" applyAlignment="1" applyProtection="1">
      <alignment horizontal="center" vertical="center" wrapText="1"/>
      <protection locked="0"/>
    </xf>
    <xf numFmtId="171" fontId="5" fillId="13" borderId="5" xfId="0" applyNumberFormat="1" applyFont="1" applyFill="1" applyBorder="1" applyAlignment="1">
      <alignment horizontal="center" vertical="center" wrapText="1"/>
    </xf>
    <xf numFmtId="171" fontId="5" fillId="13" borderId="4" xfId="0" applyNumberFormat="1" applyFont="1" applyFill="1" applyBorder="1" applyAlignment="1">
      <alignment horizontal="center" vertical="center" wrapText="1"/>
    </xf>
    <xf numFmtId="3" fontId="5" fillId="14" borderId="9" xfId="0" applyNumberFormat="1" applyFont="1" applyFill="1" applyBorder="1" applyAlignment="1">
      <alignment horizontal="center" vertical="center" wrapText="1"/>
    </xf>
    <xf numFmtId="3" fontId="5" fillId="14" borderId="0" xfId="0" applyNumberFormat="1" applyFont="1" applyFill="1" applyAlignment="1">
      <alignment horizontal="center" vertical="center" wrapText="1"/>
    </xf>
    <xf numFmtId="171" fontId="8" fillId="12" borderId="6" xfId="0" applyNumberFormat="1" applyFont="1" applyFill="1" applyBorder="1" applyAlignment="1" applyProtection="1">
      <alignment horizontal="center" vertical="center" wrapText="1"/>
      <protection locked="0"/>
    </xf>
    <xf numFmtId="171" fontId="5" fillId="13" borderId="6" xfId="0" applyNumberFormat="1" applyFont="1" applyFill="1" applyBorder="1" applyAlignment="1">
      <alignment horizontal="center" vertical="center" wrapText="1"/>
    </xf>
    <xf numFmtId="3" fontId="8" fillId="35" borderId="8" xfId="0" applyNumberFormat="1" applyFont="1" applyFill="1" applyBorder="1" applyAlignment="1">
      <alignment horizontal="center" vertical="center" wrapText="1"/>
    </xf>
    <xf numFmtId="3" fontId="5" fillId="36" borderId="8" xfId="0" applyNumberFormat="1" applyFont="1" applyFill="1" applyBorder="1" applyAlignment="1">
      <alignment horizontal="center" vertical="center" wrapText="1"/>
    </xf>
    <xf numFmtId="3" fontId="9" fillId="35" borderId="8" xfId="0" applyNumberFormat="1" applyFont="1" applyFill="1" applyBorder="1" applyAlignment="1">
      <alignment horizontal="center" vertical="center" wrapText="1"/>
    </xf>
    <xf numFmtId="3" fontId="9" fillId="37" borderId="8" xfId="0" applyNumberFormat="1" applyFont="1" applyFill="1" applyBorder="1" applyAlignment="1">
      <alignment horizontal="center" vertical="center" wrapText="1"/>
    </xf>
    <xf numFmtId="3" fontId="19" fillId="14" borderId="9" xfId="0" applyNumberFormat="1" applyFont="1" applyFill="1" applyBorder="1" applyAlignment="1">
      <alignment horizontal="center" vertical="center" wrapText="1"/>
    </xf>
    <xf numFmtId="3" fontId="5" fillId="36" borderId="10" xfId="0" applyNumberFormat="1" applyFont="1" applyFill="1" applyBorder="1" applyAlignment="1">
      <alignment horizontal="center" vertical="center" wrapText="1"/>
    </xf>
    <xf numFmtId="3" fontId="18" fillId="38" borderId="8" xfId="0" applyNumberFormat="1" applyFont="1" applyFill="1" applyBorder="1" applyAlignment="1">
      <alignment horizontal="center" vertical="center" wrapText="1"/>
    </xf>
    <xf numFmtId="171" fontId="8" fillId="12" borderId="7" xfId="0" applyNumberFormat="1" applyFont="1" applyFill="1" applyBorder="1" applyAlignment="1" applyProtection="1">
      <alignment horizontal="center" vertical="center" wrapText="1"/>
      <protection locked="0"/>
    </xf>
    <xf numFmtId="171" fontId="5" fillId="13" borderId="7" xfId="0" applyNumberFormat="1" applyFont="1" applyFill="1" applyBorder="1" applyAlignment="1">
      <alignment horizontal="center" vertical="center" wrapText="1"/>
    </xf>
    <xf numFmtId="3" fontId="8" fillId="39" borderId="8" xfId="0" applyNumberFormat="1" applyFont="1" applyFill="1" applyBorder="1" applyAlignment="1">
      <alignment horizontal="center" vertical="center" wrapText="1"/>
    </xf>
    <xf numFmtId="3" fontId="8" fillId="7" borderId="8" xfId="0" applyNumberFormat="1" applyFont="1" applyFill="1" applyBorder="1" applyAlignment="1">
      <alignment horizontal="center" vertical="center" wrapText="1"/>
    </xf>
    <xf numFmtId="3" fontId="8" fillId="39" borderId="11" xfId="0" applyNumberFormat="1" applyFont="1" applyFill="1" applyBorder="1" applyAlignment="1">
      <alignment horizontal="center" vertical="center" wrapText="1"/>
    </xf>
    <xf numFmtId="0" fontId="12" fillId="22" borderId="5" xfId="0" applyFont="1" applyFill="1" applyBorder="1" applyAlignment="1">
      <alignment horizontal="center" vertical="center" wrapText="1"/>
    </xf>
    <xf numFmtId="173" fontId="8" fillId="23" borderId="5" xfId="0" applyNumberFormat="1" applyFont="1" applyFill="1" applyBorder="1" applyAlignment="1">
      <alignment horizontal="center" vertical="center" wrapText="1"/>
    </xf>
    <xf numFmtId="3" fontId="8" fillId="23" borderId="5" xfId="0" applyNumberFormat="1" applyFont="1" applyFill="1" applyBorder="1" applyAlignment="1">
      <alignment horizontal="center" vertical="center" wrapText="1"/>
    </xf>
    <xf numFmtId="0" fontId="12" fillId="24" borderId="5" xfId="0" applyFont="1" applyFill="1" applyBorder="1" applyAlignment="1">
      <alignment horizontal="center" vertical="center" wrapText="1"/>
    </xf>
    <xf numFmtId="3" fontId="9" fillId="19" borderId="5" xfId="0" applyNumberFormat="1" applyFont="1" applyFill="1" applyBorder="1" applyAlignment="1">
      <alignment horizontal="center" vertical="center" wrapText="1"/>
    </xf>
    <xf numFmtId="3" fontId="9" fillId="14" borderId="5" xfId="0" applyNumberFormat="1" applyFont="1" applyFill="1" applyBorder="1" applyAlignment="1">
      <alignment horizontal="center" vertical="center"/>
    </xf>
    <xf numFmtId="0" fontId="20" fillId="14" borderId="5" xfId="0" applyFont="1" applyFill="1" applyBorder="1" applyAlignment="1">
      <alignment horizontal="center" vertical="center"/>
    </xf>
    <xf numFmtId="0" fontId="8" fillId="23" borderId="5" xfId="0" applyFont="1" applyFill="1" applyBorder="1" applyAlignment="1">
      <alignment horizontal="center" vertical="center" wrapText="1"/>
    </xf>
    <xf numFmtId="0" fontId="21" fillId="27" borderId="5" xfId="0" applyFont="1" applyFill="1" applyBorder="1" applyAlignment="1">
      <alignment horizontal="center" vertical="center" wrapText="1"/>
    </xf>
    <xf numFmtId="3" fontId="21" fillId="27" borderId="5" xfId="0" applyNumberFormat="1" applyFont="1" applyFill="1" applyBorder="1" applyAlignment="1">
      <alignment horizontal="center" vertical="center" wrapText="1"/>
    </xf>
    <xf numFmtId="10" fontId="8" fillId="23" borderId="5" xfId="3" applyNumberFormat="1" applyFont="1" applyFill="1" applyBorder="1" applyAlignment="1">
      <alignment horizontal="center" vertical="center" wrapText="1"/>
    </xf>
    <xf numFmtId="10" fontId="12" fillId="19" borderId="5" xfId="3" applyNumberFormat="1" applyFont="1" applyFill="1" applyBorder="1" applyAlignment="1">
      <alignment horizontal="center" vertical="center" wrapText="1"/>
    </xf>
    <xf numFmtId="10" fontId="13" fillId="19" borderId="5" xfId="3" applyNumberFormat="1" applyFont="1" applyFill="1" applyBorder="1" applyAlignment="1">
      <alignment horizontal="center" vertical="center" wrapText="1"/>
    </xf>
    <xf numFmtId="174" fontId="8" fillId="23" borderId="5" xfId="0" applyNumberFormat="1" applyFont="1" applyFill="1" applyBorder="1" applyAlignment="1">
      <alignment horizontal="center" vertical="center" wrapText="1"/>
    </xf>
    <xf numFmtId="174" fontId="8" fillId="23" borderId="4" xfId="0" applyNumberFormat="1" applyFont="1" applyFill="1" applyBorder="1" applyAlignment="1">
      <alignment horizontal="center" vertical="center" wrapText="1"/>
    </xf>
    <xf numFmtId="3" fontId="12" fillId="23" borderId="4" xfId="0" applyNumberFormat="1" applyFont="1" applyFill="1" applyBorder="1" applyAlignment="1">
      <alignment horizontal="center" vertical="center" wrapText="1"/>
    </xf>
    <xf numFmtId="174" fontId="8" fillId="23" borderId="6" xfId="0" applyNumberFormat="1" applyFont="1" applyFill="1" applyBorder="1" applyAlignment="1">
      <alignment horizontal="center" vertical="center" wrapText="1"/>
    </xf>
    <xf numFmtId="3" fontId="12" fillId="26" borderId="5" xfId="0" applyNumberFormat="1" applyFont="1" applyFill="1" applyBorder="1" applyAlignment="1">
      <alignment horizontal="center" vertical="center" wrapText="1"/>
    </xf>
    <xf numFmtId="9" fontId="8" fillId="27" borderId="5" xfId="0" applyNumberFormat="1" applyFont="1" applyFill="1" applyBorder="1" applyAlignment="1">
      <alignment horizontal="center" vertical="center" wrapText="1"/>
    </xf>
    <xf numFmtId="9" fontId="8" fillId="7" borderId="5" xfId="3" applyFont="1" applyFill="1" applyBorder="1" applyAlignment="1">
      <alignment horizontal="center" vertical="center"/>
    </xf>
    <xf numFmtId="9" fontId="13" fillId="19" borderId="5" xfId="0" applyNumberFormat="1" applyFont="1" applyFill="1" applyBorder="1" applyAlignment="1">
      <alignment horizontal="center" vertical="center" wrapText="1"/>
    </xf>
    <xf numFmtId="9" fontId="12" fillId="14" borderId="6" xfId="3" applyFont="1" applyFill="1" applyBorder="1" applyAlignment="1">
      <alignment horizontal="center" vertical="center" wrapText="1"/>
    </xf>
    <xf numFmtId="174" fontId="8" fillId="23" borderId="7" xfId="0" applyNumberFormat="1" applyFont="1" applyFill="1" applyBorder="1" applyAlignment="1">
      <alignment horizontal="center" vertical="center" wrapText="1"/>
    </xf>
    <xf numFmtId="170" fontId="8" fillId="12" borderId="4" xfId="5" applyNumberFormat="1" applyFont="1" applyFill="1" applyBorder="1" applyAlignment="1" applyProtection="1">
      <alignment horizontal="center" vertical="center" wrapText="1"/>
      <protection locked="0"/>
    </xf>
    <xf numFmtId="3" fontId="18" fillId="8" borderId="5" xfId="0" applyNumberFormat="1" applyFont="1" applyFill="1" applyBorder="1" applyAlignment="1">
      <alignment horizontal="center" vertical="center" wrapText="1"/>
    </xf>
    <xf numFmtId="170" fontId="8" fillId="12" borderId="6" xfId="5" applyNumberFormat="1" applyFont="1" applyFill="1" applyBorder="1" applyAlignment="1" applyProtection="1">
      <alignment horizontal="center" vertical="center" wrapText="1"/>
      <protection locked="0"/>
    </xf>
    <xf numFmtId="170" fontId="8" fillId="12" borderId="7" xfId="5" applyNumberFormat="1" applyFont="1" applyFill="1" applyBorder="1" applyAlignment="1" applyProtection="1">
      <alignment horizontal="center" vertical="center" wrapText="1"/>
      <protection locked="0"/>
    </xf>
    <xf numFmtId="0" fontId="12" fillId="22" borderId="4" xfId="0" applyFont="1" applyFill="1" applyBorder="1" applyAlignment="1">
      <alignment horizontal="center" vertical="center" wrapText="1"/>
    </xf>
    <xf numFmtId="167" fontId="8" fillId="23" borderId="4" xfId="2" applyFont="1" applyFill="1" applyBorder="1" applyAlignment="1">
      <alignment horizontal="center" vertical="center" wrapText="1"/>
    </xf>
    <xf numFmtId="167" fontId="12" fillId="24" borderId="4" xfId="2" applyFont="1" applyFill="1" applyBorder="1" applyAlignment="1">
      <alignment horizontal="center" vertical="center" wrapText="1"/>
    </xf>
    <xf numFmtId="0" fontId="12" fillId="19" borderId="4" xfId="0" applyFont="1" applyFill="1" applyBorder="1" applyAlignment="1">
      <alignment vertical="center" wrapText="1"/>
    </xf>
    <xf numFmtId="3" fontId="12" fillId="19" borderId="4" xfId="0" applyNumberFormat="1" applyFont="1" applyFill="1" applyBorder="1" applyAlignment="1">
      <alignment horizontal="center" vertical="center" wrapText="1"/>
    </xf>
    <xf numFmtId="3" fontId="8" fillId="23" borderId="4" xfId="0" applyNumberFormat="1" applyFont="1" applyFill="1" applyBorder="1" applyAlignment="1">
      <alignment horizontal="center" vertical="center" wrapText="1"/>
    </xf>
    <xf numFmtId="3" fontId="13" fillId="23" borderId="4" xfId="0" applyNumberFormat="1" applyFont="1" applyFill="1" applyBorder="1" applyAlignment="1">
      <alignment horizontal="center" vertical="center" wrapText="1"/>
    </xf>
    <xf numFmtId="3" fontId="13" fillId="25" borderId="4" xfId="0" applyNumberFormat="1" applyFont="1" applyFill="1" applyBorder="1" applyAlignment="1">
      <alignment horizontal="center" vertical="center" wrapText="1"/>
    </xf>
    <xf numFmtId="0" fontId="12" fillId="14" borderId="5" xfId="0" applyFont="1" applyFill="1" applyBorder="1" applyAlignment="1">
      <alignment vertical="center" wrapText="1"/>
    </xf>
    <xf numFmtId="10" fontId="9" fillId="15" borderId="5" xfId="3" applyNumberFormat="1" applyFont="1" applyFill="1" applyBorder="1" applyAlignment="1">
      <alignment horizontal="center" vertical="center" wrapText="1"/>
    </xf>
    <xf numFmtId="0" fontId="3" fillId="31" borderId="0" xfId="0" applyFont="1" applyFill="1" applyAlignment="1">
      <alignment horizontal="center" vertical="center"/>
    </xf>
    <xf numFmtId="0" fontId="22" fillId="7" borderId="0" xfId="0" applyFont="1" applyFill="1" applyAlignment="1">
      <alignment horizontal="center" vertical="center"/>
    </xf>
    <xf numFmtId="9" fontId="3" fillId="3" borderId="0" xfId="3" applyFont="1" applyFill="1" applyAlignment="1">
      <alignment horizontal="center" vertical="center"/>
    </xf>
    <xf numFmtId="0" fontId="3" fillId="12" borderId="0" xfId="0" applyFont="1" applyFill="1" applyAlignment="1">
      <alignment horizontal="center" vertical="center"/>
    </xf>
  </cellXfs>
  <cellStyles count="6">
    <cellStyle name="Celda de comprobación" xfId="4" builtinId="23"/>
    <cellStyle name="Millares" xfId="1" builtinId="3"/>
    <cellStyle name="Moneda" xfId="2" builtinId="4"/>
    <cellStyle name="Moneda [0] 2" xfId="5" xr:uid="{D8BC0CBF-9CF8-41D1-B7CD-6DFB7CEF1088}"/>
    <cellStyle name="Normal" xfId="0" builtinId="0"/>
    <cellStyle name="Porcentaje"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externalLink" Target="externalLinks/externalLink4.xml"/><Relationship Id="rId10" Type="http://schemas.microsoft.com/office/2017/10/relationships/person" Target="persons/person.xml"/><Relationship Id="rId4" Type="http://schemas.openxmlformats.org/officeDocument/2006/relationships/externalLink" Target="externalLinks/externalLink3.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xdr:colOff>
      <xdr:row>0</xdr:row>
      <xdr:rowOff>0</xdr:rowOff>
    </xdr:from>
    <xdr:to>
      <xdr:col>46</xdr:col>
      <xdr:colOff>114301</xdr:colOff>
      <xdr:row>1</xdr:row>
      <xdr:rowOff>0</xdr:rowOff>
    </xdr:to>
    <xdr:sp macro="" textlink="">
      <xdr:nvSpPr>
        <xdr:cNvPr id="2" name="Rectángulo redondeado 1">
          <a:extLst>
            <a:ext uri="{FF2B5EF4-FFF2-40B4-BE49-F238E27FC236}">
              <a16:creationId xmlns:a16="http://schemas.microsoft.com/office/drawing/2014/main" id="{9753E4BA-E141-4367-8B83-46DFEECC1DBC}"/>
            </a:ext>
          </a:extLst>
        </xdr:cNvPr>
        <xdr:cNvSpPr/>
      </xdr:nvSpPr>
      <xdr:spPr>
        <a:xfrm>
          <a:off x="1" y="0"/>
          <a:ext cx="105422700" cy="1447800"/>
        </a:xfrm>
        <a:prstGeom prst="roundRect">
          <a:avLst/>
        </a:prstGeom>
        <a:solidFill>
          <a:sysClr val="window" lastClr="FFFFFF"/>
        </a:solidFill>
        <a:ln w="22225">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41</xdr:col>
      <xdr:colOff>0</xdr:colOff>
      <xdr:row>0</xdr:row>
      <xdr:rowOff>88290</xdr:rowOff>
    </xdr:from>
    <xdr:to>
      <xdr:col>42</xdr:col>
      <xdr:colOff>0</xdr:colOff>
      <xdr:row>4</xdr:row>
      <xdr:rowOff>9876</xdr:rowOff>
    </xdr:to>
    <xdr:pic>
      <xdr:nvPicPr>
        <xdr:cNvPr id="3" name="Imagen 2" descr="Logotipo, nombre de la empresa&#10;&#10;Descripción generada automáticamente">
          <a:extLst>
            <a:ext uri="{FF2B5EF4-FFF2-40B4-BE49-F238E27FC236}">
              <a16:creationId xmlns:a16="http://schemas.microsoft.com/office/drawing/2014/main" id="{2CA89EB7-A4E6-42ED-96DF-DA2BD4BC4B65}"/>
            </a:ext>
          </a:extLst>
        </xdr:cNvPr>
        <xdr:cNvPicPr>
          <a:picLocks noChangeAspect="1"/>
        </xdr:cNvPicPr>
      </xdr:nvPicPr>
      <xdr:blipFill>
        <a:blip xmlns:r="http://schemas.openxmlformats.org/officeDocument/2006/relationships" r:embed="rId1" cstate="screen">
          <a:extLst>
            <a:ext uri="{28A0092B-C50C-407E-A947-70E740481C1C}">
              <a14:useLocalDpi xmlns:a14="http://schemas.microsoft.com/office/drawing/2010/main"/>
            </a:ext>
          </a:extLst>
        </a:blip>
        <a:stretch>
          <a:fillRect/>
        </a:stretch>
      </xdr:blipFill>
      <xdr:spPr>
        <a:xfrm>
          <a:off x="94739460" y="88290"/>
          <a:ext cx="0" cy="71730"/>
        </a:xfrm>
        <a:prstGeom prst="rect">
          <a:avLst/>
        </a:prstGeom>
      </xdr:spPr>
    </xdr:pic>
    <xdr:clientData/>
  </xdr:twoCellAnchor>
  <xdr:twoCellAnchor>
    <xdr:from>
      <xdr:col>0</xdr:col>
      <xdr:colOff>1</xdr:colOff>
      <xdr:row>0</xdr:row>
      <xdr:rowOff>0</xdr:rowOff>
    </xdr:from>
    <xdr:to>
      <xdr:col>0</xdr:col>
      <xdr:colOff>1276351</xdr:colOff>
      <xdr:row>1</xdr:row>
      <xdr:rowOff>0</xdr:rowOff>
    </xdr:to>
    <xdr:pic>
      <xdr:nvPicPr>
        <xdr:cNvPr id="5" name="Imagen 4" descr="Logotipo, nombre de la empresa&#10;&#10;Descripción generada automáticamente">
          <a:extLst>
            <a:ext uri="{FF2B5EF4-FFF2-40B4-BE49-F238E27FC236}">
              <a16:creationId xmlns:a16="http://schemas.microsoft.com/office/drawing/2014/main" id="{78312E87-3061-49B8-A982-F59829674746}"/>
            </a:ext>
          </a:extLst>
        </xdr:cNvPr>
        <xdr:cNvPicPr>
          <a:picLocks noChangeAspect="1"/>
        </xdr:cNvPicPr>
      </xdr:nvPicPr>
      <xdr:blipFill>
        <a:blip xmlns:r="http://schemas.openxmlformats.org/officeDocument/2006/relationships" r:embed="rId1" cstate="screen">
          <a:extLst>
            <a:ext uri="{28A0092B-C50C-407E-A947-70E740481C1C}">
              <a14:useLocalDpi xmlns:a14="http://schemas.microsoft.com/office/drawing/2010/main"/>
            </a:ext>
          </a:extLst>
        </a:blip>
        <a:stretch>
          <a:fillRect/>
        </a:stretch>
      </xdr:blipFill>
      <xdr:spPr>
        <a:xfrm>
          <a:off x="1" y="0"/>
          <a:ext cx="1276350" cy="1447800"/>
        </a:xfrm>
        <a:prstGeom prst="rect">
          <a:avLst/>
        </a:prstGeom>
      </xdr:spPr>
    </xdr:pic>
    <xdr:clientData/>
  </xdr:twoCellAnchor>
  <xdr:twoCellAnchor>
    <xdr:from>
      <xdr:col>45</xdr:col>
      <xdr:colOff>1276351</xdr:colOff>
      <xdr:row>0</xdr:row>
      <xdr:rowOff>0</xdr:rowOff>
    </xdr:from>
    <xdr:to>
      <xdr:col>45</xdr:col>
      <xdr:colOff>2552701</xdr:colOff>
      <xdr:row>1</xdr:row>
      <xdr:rowOff>0</xdr:rowOff>
    </xdr:to>
    <xdr:pic>
      <xdr:nvPicPr>
        <xdr:cNvPr id="6" name="Imagen 5" descr="Logotipo, nombre de la empresa&#10;&#10;Descripción generada automáticamente">
          <a:extLst>
            <a:ext uri="{FF2B5EF4-FFF2-40B4-BE49-F238E27FC236}">
              <a16:creationId xmlns:a16="http://schemas.microsoft.com/office/drawing/2014/main" id="{61D05445-6258-4ABD-B31A-2E2F97F2139C}"/>
            </a:ext>
          </a:extLst>
        </xdr:cNvPr>
        <xdr:cNvPicPr>
          <a:picLocks noChangeAspect="1"/>
        </xdr:cNvPicPr>
      </xdr:nvPicPr>
      <xdr:blipFill>
        <a:blip xmlns:r="http://schemas.openxmlformats.org/officeDocument/2006/relationships" r:embed="rId1" cstate="screen">
          <a:extLst>
            <a:ext uri="{28A0092B-C50C-407E-A947-70E740481C1C}">
              <a14:useLocalDpi xmlns:a14="http://schemas.microsoft.com/office/drawing/2010/main"/>
            </a:ext>
          </a:extLst>
        </a:blip>
        <a:stretch>
          <a:fillRect/>
        </a:stretch>
      </xdr:blipFill>
      <xdr:spPr>
        <a:xfrm>
          <a:off x="103974901" y="0"/>
          <a:ext cx="1276350" cy="1447800"/>
        </a:xfrm>
        <a:prstGeom prst="rect">
          <a:avLst/>
        </a:prstGeom>
      </xdr:spPr>
    </xdr:pic>
    <xdr:clientData/>
  </xdr:twoCellAnchor>
  <xdr:twoCellAnchor>
    <xdr:from>
      <xdr:col>12</xdr:col>
      <xdr:colOff>2114551</xdr:colOff>
      <xdr:row>0</xdr:row>
      <xdr:rowOff>323850</xdr:rowOff>
    </xdr:from>
    <xdr:to>
      <xdr:col>18</xdr:col>
      <xdr:colOff>963931</xdr:colOff>
      <xdr:row>0</xdr:row>
      <xdr:rowOff>1024890</xdr:rowOff>
    </xdr:to>
    <xdr:sp macro="" textlink="">
      <xdr:nvSpPr>
        <xdr:cNvPr id="7" name="CuadroTexto 6">
          <a:extLst>
            <a:ext uri="{FF2B5EF4-FFF2-40B4-BE49-F238E27FC236}">
              <a16:creationId xmlns:a16="http://schemas.microsoft.com/office/drawing/2014/main" id="{69E9811B-CE4F-4B84-87B7-4AEC3A093181}"/>
            </a:ext>
          </a:extLst>
        </xdr:cNvPr>
        <xdr:cNvSpPr txBox="1"/>
      </xdr:nvSpPr>
      <xdr:spPr>
        <a:xfrm>
          <a:off x="33432751" y="323850"/>
          <a:ext cx="14508480" cy="7010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3600" b="1">
              <a:solidFill>
                <a:sysClr val="windowText" lastClr="000000"/>
              </a:solidFill>
            </a:rPr>
            <a:t>PLAN ESTRATEGICO SECTORIAL PE</a:t>
          </a:r>
          <a:r>
            <a:rPr lang="es-CO" sz="3600" b="1" baseline="0">
              <a:solidFill>
                <a:sysClr val="windowText" lastClr="000000"/>
              </a:solidFill>
            </a:rPr>
            <a:t>S </a:t>
          </a:r>
          <a:r>
            <a:rPr lang="es-CO" sz="3600" b="1">
              <a:solidFill>
                <a:sysClr val="windowText" lastClr="000000"/>
              </a:solidFill>
            </a:rPr>
            <a:t>ACTUALIZACION 2026 V.4.0.</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F:\001.%20MINTIC%202025\PES%20PEI\CLARITY\PES%20PEI%204T%20PARA%20TRABAJAR%20DIARIO%20%202023%20CLARITY.xlsm" TargetMode="External"/><Relationship Id="rId1" Type="http://schemas.openxmlformats.org/officeDocument/2006/relationships/externalLinkPath" Target="https://mintic.sharepoint.com/001.%20MINTIC%202025/PES%20PEI/CLARITY/PES%20PEI%204T%20PARA%20TRABAJAR%20DIARIO%20%202023%20CLARITY.xlsm" TargetMode="External"/></Relationships>
</file>

<file path=xl/externalLinks/_rels/externalLink2.xml.rels><?xml version="1.0" encoding="UTF-8" standalone="yes"?>
<Relationships xmlns="http://schemas.openxmlformats.org/package/2006/relationships"><Relationship Id="rId3" Type="http://schemas.openxmlformats.org/officeDocument/2006/relationships/externalLinkPath" Target="https://mintic.sharepoint.com/sites/GrupoPlaneacinEstratgica/Documentos%20compartidos/General/DOCUMENTOS%20GITPS/03%20PES-PEI/2025/PES%20PEI%20PARA%20VALIDACION%20CIERRE%202025%20Y%20PROGRAMACION%202026/PUBLICACIONES%20SEGUIMIENTO%20Y%20CIERRE%202025/PES%20PEI%20PROGRAMACION%202026%20para%20validacion.xlsx" TargetMode="External"/><Relationship Id="rId2" Type="http://schemas.microsoft.com/office/2019/04/relationships/externalLinkLongPath" Target="https://mintic.sharepoint.com/sites/GrupoPlaneacinEstratgica/Documentos%20compartidos/General/DOCUMENTOS%20GITPS/03%20PES-PEI/2025/PES%20PEI%20PARA%20VALIDACION%20CIERRE%202025%20Y%20PROGRAMACION%202026/PUBLICACIONES%20SEGUIMIENTO%20Y%20CIERRE%202025/PES%20PEI%20PROGRAMACION%202026%20para%20validacion.xlsx?B5147F02" TargetMode="External"/><Relationship Id="rId1" Type="http://schemas.openxmlformats.org/officeDocument/2006/relationships/externalLinkPath" Target="file:///\\B5147F02\PES%20PEI%20PROGRAMACION%202026%20para%20validacion.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Z:\Users\mongait\AppData\Local\Microsoft\Windows\Temporary%20Internet%20Files\Content.Outlook\PWTGWUBG\FMF2016_Formatocapacidades_ARC.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mintic.sharepoint.com/Users/rcarroll/Documents/2014/00%20Plan%20de%20acci&#243;n/07%20PA2015/Indicadores%20Plan%20Vive%20Digital%20OAP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U_aFUvTnrE2_n7Pz0PKG8MDJH9Wu5I9FoSjm4sD3fxKI696FCQojQL0gyWCtLiET" itemId="015B3YFUQPEB6AWYVP2VFIUEYHZAGL72WL">
      <xxl21:absoluteUrl r:id="rId2"/>
    </xxl21:alternateUrls>
    <sheetNames>
      <sheetName val="RELACION INDICADORES PNDD"/>
      <sheetName val="Información Indicadores PND"/>
      <sheetName val="Relación con iniciativas 2023"/>
      <sheetName val="codigos dep"/>
      <sheetName val="siif agregado a corte junio 23"/>
      <sheetName val="siif desagregado 23062023"/>
      <sheetName val="compromisos 23062023"/>
      <sheetName val="obligaciones23062023"/>
      <sheetName val="RP 2023-03-31"/>
      <sheetName val="1. Iniciativas-PA (2)"/>
      <sheetName val="EJEC JUNIO 30"/>
      <sheetName val="RP_30092023"/>
      <sheetName val="CONV"/>
      <sheetName val="HISTORIAL DE MODIF"/>
      <sheetName val="solicitud actuallizacion 4T"/>
      <sheetName val="EJEC SEPT 30"/>
      <sheetName val="SEMAFORO AVANCE PES VIG"/>
      <sheetName val="solicitud actuallizacion 4T (2)"/>
      <sheetName val="PEI PES CONSOLID DIC 2023"/>
      <sheetName val="Hoja1"/>
      <sheetName val="Hoja3"/>
      <sheetName val="Hoja4"/>
      <sheetName val="COMO DEBERIAMOS IR 3T"/>
      <sheetName val="GRAFICAS 2023"/>
      <sheetName val="Transformaciones PND"/>
      <sheetName val="PEI  1T"/>
      <sheetName val="PES 1T"/>
      <sheetName val="PEI 2T"/>
      <sheetName val="PES 2T"/>
      <sheetName val="PEI 3T"/>
      <sheetName val="PES 3T"/>
      <sheetName val="CIFRAS PES 2021"/>
      <sheetName val="Hoja2"/>
      <sheetName val="Datos transformados"/>
    </sheetNames>
    <sheetDataSet>
      <sheetData sheetId="0"/>
      <sheetData sheetId="1"/>
      <sheetData sheetId="2"/>
      <sheetData sheetId="3"/>
      <sheetData sheetId="4"/>
      <sheetData sheetId="5"/>
      <sheetData sheetId="6"/>
      <sheetData sheetId="7"/>
      <sheetData sheetId="8"/>
      <sheetData sheetId="9">
        <row r="16">
          <cell r="M16">
            <v>6050000000</v>
          </cell>
          <cell r="N16">
            <v>0</v>
          </cell>
        </row>
        <row r="21">
          <cell r="M21">
            <v>11416661327</v>
          </cell>
        </row>
        <row r="23">
          <cell r="M23">
            <v>378000000</v>
          </cell>
        </row>
      </sheetData>
      <sheetData sheetId="10"/>
      <sheetData sheetId="11"/>
      <sheetData sheetId="12"/>
      <sheetData sheetId="13"/>
      <sheetData sheetId="14"/>
      <sheetData sheetId="15">
        <row r="18">
          <cell r="C18">
            <v>11416661327</v>
          </cell>
        </row>
      </sheetData>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PROGRAMACION PES PEI 2026"/>
      <sheetName val="1. Iniciativas"/>
      <sheetName val="PROGRAMACION PES 2026"/>
      <sheetName val="PROGRAMACION PEI 2026"/>
      <sheetName val="listas"/>
    </sheetNames>
    <sheetDataSet>
      <sheetData sheetId="0"/>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rmada"/>
      <sheetName val="enunciados"/>
    </sheetNames>
    <sheetDataSet>
      <sheetData sheetId="0"/>
      <sheetData sheetId="1">
        <row r="4">
          <cell r="A4" t="str">
            <v>Fuegos</v>
          </cell>
        </row>
        <row r="5">
          <cell r="A5" t="str">
            <v>Inteligencia</v>
          </cell>
        </row>
        <row r="6">
          <cell r="A6" t="str">
            <v>Mando_y_Control</v>
          </cell>
        </row>
        <row r="7">
          <cell r="A7" t="str">
            <v>Movimiento_y_Maniobra</v>
          </cell>
        </row>
        <row r="8">
          <cell r="A8" t="str">
            <v>Protección</v>
          </cell>
        </row>
        <row r="9">
          <cell r="A9" t="str">
            <v>Sostenimiento</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ntorno-Regionalización VDII"/>
      <sheetName val="Hoja1"/>
    </sheetNames>
    <sheetDataSet>
      <sheetData sheetId="0"/>
      <sheetData sheetId="1">
        <row r="7">
          <cell r="D7" t="str">
            <v xml:space="preserve">Gestión </v>
          </cell>
        </row>
        <row r="8">
          <cell r="D8" t="str">
            <v>Producto</v>
          </cell>
        </row>
        <row r="9">
          <cell r="D9" t="str">
            <v>Resultado</v>
          </cell>
        </row>
      </sheetData>
    </sheetDataSet>
  </externalBook>
</externalLink>
</file>

<file path=xl/persons/person.xml><?xml version="1.0" encoding="utf-8"?>
<personList xmlns="http://schemas.microsoft.com/office/spreadsheetml/2018/threadedcomments" xmlns:x="http://schemas.openxmlformats.org/spreadsheetml/2006/main">
  <person displayName="carolina monroy" id="{ABDC2431-0495-4DD6-9F55-9F7D005FE07F}" userId="958bd3b3218e229f" providerId="Windows Live"/>
  <person displayName="Ruth Carolina Monroy Cely" id="{11B80806-2431-40CD-9FBC-FC0DBC0BCA4B}" userId="S::rmonroy@mintic.gov.co::a6338a95-63f7-42fa-b168-1c141b5745cb" providerId="AD"/>
  <person displayName="Maria Isabel Villavicencio Jurado" id="{C2A2E9AB-6F50-44EF-B808-6A17CC469321}" userId="S::MVILLAVICENCIO@CPE.GOV.CO::1fac337e-bab8-451f-b78f-7ca44ff76a98" providerId="AD"/>
</personList>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V8" dT="2024-03-12T13:56:54.24" personId="{11B80806-2431-40CD-9FBC-FC0DBC0BCA4B}" id="{BBADD74D-F17A-4DF1-ADD7-D30CACE19E09}">
    <text xml:space="preserve">registrar la misma informacion que se tiene en la HV del indicador 2024_incluir que deba ser tenida en cuenta acerca del indicador Incluyendo comentarios que se consideren pertinentes para la conceptualización y comprensión del indicador, responder a la pregunta de ¿Por qué es importante medirlo?
</text>
  </threadedComment>
  <threadedComment ref="W8" dT="2024-03-12T13:57:43.10" personId="{11B80806-2431-40CD-9FBC-FC0DBC0BCA4B}" id="{8271EC4F-945F-40BF-AF6C-4C36D5752FC9}">
    <text>Registrar la misma informacion de la HV del indicador 2024_Describir la expresión algebraica con la cual se calcula el resultado del indicador.</text>
  </threadedComment>
  <threadedComment ref="AD8" dT="2024-03-12T16:41:56.53" personId="{11B80806-2431-40CD-9FBC-FC0DBC0BCA4B}" id="{0F18E28B-23F6-4755-AAE5-CB5254D820AD}">
    <text>REGISTRAR EL AVANCE DEL INDICADOR BIEN SEA DE MANERA PORCENTUAL O NUMERICA DEPENDIENDO DEL TIPO DE INDICADOR PARA LO CORRESPONDIENTE AL TRIMESTRE</text>
  </threadedComment>
  <threadedComment ref="AE8" dT="2024-03-12T16:42:07.51" personId="{11B80806-2431-40CD-9FBC-FC0DBC0BCA4B}" id="{3936B9FB-CB1B-4AE9-9EBF-009909E2FD05}">
    <text>REGISTRAR EL AVANCE DEL INDICADOR BIEN SEA DE MANERA PORCENTUAL O NUMERICA DEPENDIENDO DEL TIPO DE INDICADOR PARA LO CORRESPONDIENTE AL TRIMESTRE</text>
  </threadedComment>
  <threadedComment ref="AF8" dT="2024-03-12T16:42:15.09" personId="{11B80806-2431-40CD-9FBC-FC0DBC0BCA4B}" id="{1C29F553-B4D5-4625-9AA5-71A7F4F0E3E7}">
    <text>REGISTRAR EL AVANCE DEL INDICADOR BIEN SEA DE MANERA PORCENTUAL O NUMERICA DEPENDIENDO DEL TIPO DE INDICADOR PARA LO CORRESPONDIENTE AL TRIMESTRE</text>
  </threadedComment>
  <threadedComment ref="AG8" dT="2024-03-12T16:42:30.84" personId="{11B80806-2431-40CD-9FBC-FC0DBC0BCA4B}" id="{42ECA68A-70DD-4746-A4B1-11499CD8B328}">
    <text>ESTA COLUMNA ESTA FORMULADA NO TOCARLA</text>
  </threadedComment>
  <threadedComment ref="AI8" dT="2025-12-16T15:36:21.94" personId="{ABDC2431-0495-4DD6-9F55-9F7D005FE07F}" id="{8C28AB1F-8018-44B9-BFB4-61A2B6CE2124}">
    <text>LO QUE FALTO POR EJECUTAR DE LA META 2025 (TENER EN CUENTA LOS REZAGOS DE VIGENCIAS ANTERIORES)</text>
  </threadedComment>
  <threadedComment ref="AK8" dT="2025-12-16T19:10:25.14" personId="{ABDC2431-0495-4DD6-9F55-9F7D005FE07F}" id="{F70876C9-52EF-489E-8562-6E4B3B653AD1}">
    <text>Seleccionar de la lista desplegable la opción que se ajuste a lo requerido</text>
  </threadedComment>
  <threadedComment ref="AJ30" dT="2026-01-06T17:08:47.73" personId="{C2A2E9AB-6F50-44EF-B808-6A17CC469321}" id="{1B97336D-7275-410D-9167-805DDAB35066}">
    <text>Validar cual seria la meta</text>
  </threadedComment>
  <threadedComment ref="S31" dT="2026-01-07T20:43:21.03" personId="{C2A2E9AB-6F50-44EF-B808-6A17CC469321}" id="{4B3DD1FE-DFBC-4E6F-9056-48097BD93DF8}">
    <text>Meta inactiva para 2026</text>
  </threadedComment>
  <threadedComment ref="L45" dT="2024-01-23T19:46:16.12" personId="{ABDC2431-0495-4DD6-9F55-9F7D005FE07F}" id="{A77D2D95-A0D6-45F8-8436-528CB3634964}">
    <text>Se solicito al area soporte de la modificacion pptal y la inclusion de los dos propyectos de inversion</text>
  </threadedComment>
  <threadedComment ref="M45" dT="2024-01-23T19:46:16.12" personId="{ABDC2431-0495-4DD6-9F55-9F7D005FE07F}" id="{4724F3F2-8CF2-46C0-954D-335A84754B08}">
    <text>Se solicito al area soporte de la modificacion pptal y la inclusion de los dos propyectos de inversion</text>
  </threadedComment>
  <threadedComment ref="D49" dT="2023-07-14T14:28:55.22" personId="{11B80806-2431-40CD-9FBC-FC0DBC0BCA4B}" id="{E48F134F-6DD8-4D53-AA8B-225055F0475D}">
    <text xml:space="preserve">Reiterear como va a ser la articulacion </text>
  </threadedComment>
  <threadedComment ref="R49" dT="2024-01-23T19:57:26.77" personId="{ABDC2431-0495-4DD6-9F55-9F7D005FE07F}" id="{3C5F6541-8CE1-4D77-9934-6634120192C6}">
    <text>Se modifica el nombre del producto con el fin de completitud en el mismo</text>
  </threadedComment>
  <threadedComment ref="B51" dT="2023-07-10T20:52:05.31" personId="{11B80806-2431-40CD-9FBC-FC0DBC0BCA4B}" id="{AD6A62F3-7909-44F5-956D-32FA2601615D}">
    <text>AGENDAR REUNION CON ELLOS YA QUE ESTAN ASOCIANDO MAL EL CATALIZADOR EN EL ARCHIVO Q ELLOS ENVIAN "Desarrollar la sociedad del conocimiento y la tecnología" Y ES EL DE FORTALECIMIENTO</text>
  </threadedComment>
  <threadedComment ref="L51" dT="2024-01-23T19:50:46.27" personId="{ABDC2431-0495-4DD6-9F55-9F7D005FE07F}" id="{4C292E4A-9264-46BD-ACFE-8A551EB5565C}">
    <text>Se solicito al area validar mediante oficio</text>
  </threadedComment>
  <threadedComment ref="M51" dT="2024-01-23T19:50:46.27" personId="{ABDC2431-0495-4DD6-9F55-9F7D005FE07F}" id="{BD3249EC-EE97-4700-96A1-709398D8D402}">
    <text>Se solicito al area validar mediante oficio</text>
  </threadedComment>
  <threadedComment ref="L57" dT="2024-01-23T20:01:05.59" personId="{ABDC2431-0495-4DD6-9F55-9F7D005FE07F}" id="{E54CB68A-CEB1-42EE-A673-8EB8C62027FB}">
    <text>Pendiente memorando con solicitudes 2024</text>
  </threadedComment>
  <threadedComment ref="M57" dT="2024-01-23T20:01:05.59" personId="{ABDC2431-0495-4DD6-9F55-9F7D005FE07F}" id="{80BEEA4A-AA6C-470F-B6E3-A6992191BEBE}">
    <text>Pendiente memorando con solicitudes 2024</text>
  </threadedComment>
  <threadedComment ref="M73" dT="2024-01-23T19:54:48.68" personId="{ABDC2431-0495-4DD6-9F55-9F7D005FE07F}" id="{2B6027AD-7A5A-4395-8BCC-89189CB61C30}">
    <text xml:space="preserve">Area debe enviar validacion ene memorando de las modificaciones
</text>
  </threadedComment>
  <threadedComment ref="AJ73" dT="2026-01-21T23:28:29.48" personId="{11B80806-2431-40CD-9FBC-FC0DBC0BCA4B}" id="{15D6ABD2-7DDA-4000-9018-C86D906A9B4A}">
    <text>Son 5000 para la vigencia peroen mi excel voy a tener en cuenta el tema de la tipologia “capacidad y se indluye la linea base y serian 32822</text>
  </threadedComment>
  <threadedComment ref="AM74" dT="2026-01-21T23:26:09.82" personId="{11B80806-2431-40CD-9FBC-FC0DBC0BCA4B}" id="{87C25C7B-303A-4A54-B560-0C5989179400}">
    <text>SE INCLUYEN 3000 EN LA PROGRAMACIO QUE SON LOS QUE CORRESPONDEN AL SOBRECUMPLIMIENTO DEL MES DE DICIEMBRE DE 2025, ESTO SOLO EN PES DADO QUE PLAN DE ACCION ES ANUAL Y PES CUATRIENIAL</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87AFE-D488-4AFC-A88A-59727942A80C}">
  <sheetPr>
    <tabColor rgb="FFFF0000"/>
  </sheetPr>
  <dimension ref="A1:AV98"/>
  <sheetViews>
    <sheetView tabSelected="1" view="pageBreakPreview" topLeftCell="AB1" zoomScale="40" zoomScaleNormal="76" zoomScaleSheetLayoutView="40" workbookViewId="0">
      <pane ySplit="8" topLeftCell="A38" activePane="bottomLeft" state="frozen"/>
      <selection activeCell="V73" sqref="V73"/>
      <selection pane="bottomLeft" activeCell="AQ39" sqref="AQ39"/>
    </sheetView>
  </sheetViews>
  <sheetFormatPr baseColWidth="10" defaultColWidth="38" defaultRowHeight="20.399999999999999" outlineLevelCol="1" x14ac:dyDescent="0.3"/>
  <cols>
    <col min="1" max="5" width="38" style="1"/>
    <col min="6" max="18" width="38" style="1" customWidth="1"/>
    <col min="19" max="19" width="51.44140625" style="1" customWidth="1"/>
    <col min="20" max="28" width="38" style="1" customWidth="1"/>
    <col min="29" max="33" width="38" style="1" hidden="1" customWidth="1"/>
    <col min="34" max="41" width="38" style="1" customWidth="1"/>
    <col min="42" max="42" width="38" style="1" hidden="1" customWidth="1" outlineLevel="1"/>
    <col min="43" max="44" width="38" style="1" customWidth="1" outlineLevel="1"/>
    <col min="45" max="45" width="38" style="1" customWidth="1"/>
    <col min="46" max="46" width="38" style="1" customWidth="1" outlineLevel="1"/>
    <col min="47" max="47" width="38" style="1" hidden="1" customWidth="1" outlineLevel="1"/>
    <col min="48" max="48" width="0" style="5" hidden="1" customWidth="1"/>
    <col min="49" max="16384" width="38" style="1"/>
  </cols>
  <sheetData>
    <row r="1" spans="1:48" ht="114" customHeight="1" thickBot="1" x14ac:dyDescent="0.35">
      <c r="M1" s="2" t="s">
        <v>0</v>
      </c>
      <c r="N1" s="3">
        <v>1551973115714</v>
      </c>
      <c r="AP1" s="4"/>
      <c r="AQ1" s="4"/>
      <c r="AR1" s="4"/>
      <c r="AS1" s="4"/>
      <c r="AT1" s="4"/>
      <c r="AU1" s="4"/>
    </row>
    <row r="2" spans="1:48" ht="0.6" hidden="1" customHeight="1" x14ac:dyDescent="0.3">
      <c r="AP2" s="4"/>
      <c r="AQ2" s="4"/>
      <c r="AR2" s="4"/>
      <c r="AS2" s="4"/>
      <c r="AT2" s="4"/>
      <c r="AU2" s="4"/>
    </row>
    <row r="3" spans="1:48" ht="0.6" hidden="1" customHeight="1" x14ac:dyDescent="0.3">
      <c r="AP3" s="4"/>
      <c r="AQ3" s="4"/>
      <c r="AR3" s="4"/>
      <c r="AS3" s="4"/>
      <c r="AT3" s="4"/>
      <c r="AU3" s="4"/>
    </row>
    <row r="4" spans="1:48" ht="0.6" hidden="1" customHeight="1" x14ac:dyDescent="0.3">
      <c r="AP4" s="4"/>
      <c r="AQ4" s="4"/>
      <c r="AR4" s="4"/>
      <c r="AS4" s="4"/>
      <c r="AT4" s="4"/>
      <c r="AU4" s="4"/>
    </row>
    <row r="5" spans="1:48" ht="0.6" hidden="1" customHeight="1" x14ac:dyDescent="0.3">
      <c r="AP5" s="4"/>
      <c r="AQ5" s="4"/>
      <c r="AR5" s="4"/>
      <c r="AS5" s="4"/>
      <c r="AT5" s="4"/>
      <c r="AU5" s="4"/>
    </row>
    <row r="6" spans="1:48" ht="0.6" hidden="1" customHeight="1" x14ac:dyDescent="0.3">
      <c r="M6" s="6" t="s">
        <v>1</v>
      </c>
      <c r="O6" s="7">
        <f>N1-N7</f>
        <v>138626320000.99976</v>
      </c>
      <c r="X6" s="8"/>
      <c r="AB6" s="8"/>
      <c r="AC6" s="9"/>
      <c r="AD6" s="10"/>
      <c r="AE6" s="10"/>
      <c r="AP6" s="11"/>
      <c r="AQ6" s="11"/>
      <c r="AR6" s="11"/>
      <c r="AS6" s="11"/>
      <c r="AT6" s="11"/>
      <c r="AU6" s="11"/>
    </row>
    <row r="7" spans="1:48" s="12" customFormat="1" ht="0.6" hidden="1" customHeight="1" thickBot="1" x14ac:dyDescent="0.35">
      <c r="M7" s="12" t="s">
        <v>2</v>
      </c>
      <c r="N7" s="13">
        <f>SUBTOTAL(9,N9:N93)</f>
        <v>1413346795713.0002</v>
      </c>
      <c r="O7" s="13">
        <f>SUBTOTAL(9,O9:O93)</f>
        <v>963235376574.56995</v>
      </c>
      <c r="P7" s="13"/>
      <c r="X7" s="14"/>
      <c r="AB7" s="14"/>
      <c r="AC7" s="14"/>
      <c r="AD7" s="14"/>
      <c r="AE7" s="14"/>
      <c r="AP7" s="15"/>
      <c r="AQ7" s="15"/>
      <c r="AR7" s="15"/>
      <c r="AS7" s="15"/>
      <c r="AV7" s="16"/>
    </row>
    <row r="8" spans="1:48" s="22" customFormat="1" ht="69" customHeight="1" thickTop="1" x14ac:dyDescent="0.3">
      <c r="A8" s="17" t="s">
        <v>3</v>
      </c>
      <c r="B8" s="17" t="s">
        <v>4</v>
      </c>
      <c r="C8" s="17" t="s">
        <v>5</v>
      </c>
      <c r="D8" s="17" t="s">
        <v>6</v>
      </c>
      <c r="E8" s="17" t="s">
        <v>7</v>
      </c>
      <c r="F8" s="17" t="s">
        <v>8</v>
      </c>
      <c r="G8" s="17" t="s">
        <v>9</v>
      </c>
      <c r="H8" s="17" t="s">
        <v>10</v>
      </c>
      <c r="I8" s="17" t="s">
        <v>11</v>
      </c>
      <c r="J8" s="17" t="s">
        <v>12</v>
      </c>
      <c r="K8" s="17" t="s">
        <v>13</v>
      </c>
      <c r="L8" s="17" t="s">
        <v>14</v>
      </c>
      <c r="M8" s="17" t="s">
        <v>15</v>
      </c>
      <c r="N8" s="18" t="s">
        <v>16</v>
      </c>
      <c r="O8" s="18" t="s">
        <v>17</v>
      </c>
      <c r="P8" s="18" t="s">
        <v>18</v>
      </c>
      <c r="Q8" s="17" t="s">
        <v>19</v>
      </c>
      <c r="R8" s="17" t="s">
        <v>20</v>
      </c>
      <c r="S8" s="17" t="s">
        <v>21</v>
      </c>
      <c r="T8" s="17" t="s">
        <v>22</v>
      </c>
      <c r="U8" s="17" t="s">
        <v>23</v>
      </c>
      <c r="V8" s="17" t="s">
        <v>24</v>
      </c>
      <c r="W8" s="17" t="s">
        <v>25</v>
      </c>
      <c r="X8" s="17" t="s">
        <v>26</v>
      </c>
      <c r="Y8" s="17" t="s">
        <v>27</v>
      </c>
      <c r="Z8" s="17" t="s">
        <v>28</v>
      </c>
      <c r="AA8" s="17" t="s">
        <v>29</v>
      </c>
      <c r="AB8" s="17" t="s">
        <v>30</v>
      </c>
      <c r="AC8" s="18" t="s">
        <v>31</v>
      </c>
      <c r="AD8" s="18" t="s">
        <v>32</v>
      </c>
      <c r="AE8" s="18" t="s">
        <v>33</v>
      </c>
      <c r="AF8" s="18" t="s">
        <v>34</v>
      </c>
      <c r="AG8" s="18" t="s">
        <v>35</v>
      </c>
      <c r="AH8" s="17" t="s">
        <v>36</v>
      </c>
      <c r="AI8" s="17" t="s">
        <v>37</v>
      </c>
      <c r="AJ8" s="17" t="s">
        <v>38</v>
      </c>
      <c r="AK8" s="17" t="s">
        <v>39</v>
      </c>
      <c r="AL8" s="17" t="s">
        <v>40</v>
      </c>
      <c r="AM8" s="17" t="s">
        <v>41</v>
      </c>
      <c r="AN8" s="17" t="s">
        <v>42</v>
      </c>
      <c r="AO8" s="17" t="s">
        <v>43</v>
      </c>
      <c r="AP8" s="17" t="s">
        <v>44</v>
      </c>
      <c r="AQ8" s="19" t="s">
        <v>45</v>
      </c>
      <c r="AR8" s="17" t="s">
        <v>46</v>
      </c>
      <c r="AS8" s="17" t="s">
        <v>47</v>
      </c>
      <c r="AT8" s="17" t="s">
        <v>48</v>
      </c>
      <c r="AU8" s="20" t="s">
        <v>49</v>
      </c>
      <c r="AV8" s="21" t="s">
        <v>50</v>
      </c>
    </row>
    <row r="9" spans="1:48" ht="367.2" customHeight="1" x14ac:dyDescent="0.3">
      <c r="A9" s="23" t="s">
        <v>51</v>
      </c>
      <c r="B9" s="23" t="s">
        <v>52</v>
      </c>
      <c r="C9" s="23" t="s">
        <v>53</v>
      </c>
      <c r="D9" s="23" t="s">
        <v>54</v>
      </c>
      <c r="E9" s="23" t="s">
        <v>55</v>
      </c>
      <c r="F9" s="23" t="s">
        <v>56</v>
      </c>
      <c r="G9" s="24" t="s">
        <v>57</v>
      </c>
      <c r="H9" s="25" t="s">
        <v>58</v>
      </c>
      <c r="I9" s="25" t="s">
        <v>59</v>
      </c>
      <c r="J9" s="26">
        <v>21009814332</v>
      </c>
      <c r="K9" s="27">
        <v>20528145712.880001</v>
      </c>
      <c r="L9" s="26">
        <v>22370105598</v>
      </c>
      <c r="M9" s="26">
        <v>20985792613.84</v>
      </c>
      <c r="N9" s="28">
        <v>16617985594.32</v>
      </c>
      <c r="O9" s="28">
        <v>11214489410.370001</v>
      </c>
      <c r="P9" s="29">
        <v>14596588968</v>
      </c>
      <c r="Q9" s="30" t="s">
        <v>60</v>
      </c>
      <c r="R9" s="30" t="s">
        <v>61</v>
      </c>
      <c r="S9" s="31" t="s">
        <v>62</v>
      </c>
      <c r="T9" s="31" t="s">
        <v>63</v>
      </c>
      <c r="U9" s="32">
        <v>0</v>
      </c>
      <c r="V9" s="33" t="s">
        <v>64</v>
      </c>
      <c r="W9" s="33" t="s">
        <v>65</v>
      </c>
      <c r="X9" s="34">
        <v>2479</v>
      </c>
      <c r="Y9" s="35">
        <v>2479</v>
      </c>
      <c r="Z9" s="34">
        <v>8276</v>
      </c>
      <c r="AA9" s="34">
        <v>8158</v>
      </c>
      <c r="AB9" s="32">
        <v>4903</v>
      </c>
      <c r="AC9" s="36">
        <v>224</v>
      </c>
      <c r="AD9" s="36">
        <v>1173</v>
      </c>
      <c r="AE9" s="37">
        <v>2391</v>
      </c>
      <c r="AF9" s="38">
        <v>1325</v>
      </c>
      <c r="AG9" s="32">
        <v>5113</v>
      </c>
      <c r="AH9" s="32">
        <v>5113</v>
      </c>
      <c r="AI9" s="32">
        <v>0</v>
      </c>
      <c r="AJ9" s="32">
        <v>2000</v>
      </c>
      <c r="AK9" s="32" t="s">
        <v>66</v>
      </c>
      <c r="AL9" s="32">
        <v>300</v>
      </c>
      <c r="AM9" s="32">
        <v>550</v>
      </c>
      <c r="AN9" s="32">
        <v>800</v>
      </c>
      <c r="AO9" s="32">
        <v>350</v>
      </c>
      <c r="AP9" s="32">
        <v>0</v>
      </c>
      <c r="AQ9" s="32" cm="1">
        <f t="array" ref="AQ9">IF(_xlfn.IFS(--(UPPER(TRIM(T9))="STOCK")*--(UPPER(TRIM(AK9))="TRIMESTRAL"),AJ9,--(UPPER(TRIM(T9))="STOCK")*--(UPPER(TRIM(AK9))="SEMESTRAL")*--(AL9+AN9=0),AJ9,--(UPPER(TRIM(T9))="STOCK")*--(UPPER(TRIM(AK9))="SEMESTRAL")*--(AL9+AN9&gt;0),FALSE,--(UPPER(TRIM(T9))="STOCK")*--(UPPER(TRIM(AK9))="ANUAL")*--(AL9+AM9+AN9=0),AJ9,--(UPPER(TRIM(T9))="STOCK")*--(UPPER(TRIM(AK9))="ANUAL")*--(AL9+AM9+AN9&gt;0),FALSE,--(OR(UPPER(TRIM(T9))="ACUMULADO",UPPER(TRIM(T9))="FLUJO",UPPER(TRIM(T9))="CAPACIDAD"))*--(UPPER(TRIM(AK9))="TRIMESTRAL"),AL9+AM9+AN9+AO9,--(OR(UPPER(TRIM(T9))="ACUMULADO",UPPER(TRIM(T9))="FLUJO",UPPER(TRIM(T9))="CAPACIDAD"))*--(UPPER(TRIM(AK9))="SEMESTRAL"),AM9+AO9,--(OR(UPPER(TRIM(T9))="ACUMULADO",UPPER(TRIM(T9))="FLUJO",UPPER(TRIM(T9))="CAPACIDAD"))*--(UPPER(TRIM(AK9))="ANUAL"),AO9)&lt;&gt;AJ9,FALSE,_xlfn.IFS(--(UPPER(TRIM(T9))="STOCK")*--(UPPER(TRIM(AK9))="TRIMESTRAL"),AJ9,--(UPPER(TRIM(T9))="STOCK")*--(UPPER(TRIM(AK9))="SEMESTRAL")*--(AL9+AN9=0),AJ9,--(UPPER(TRIM(T9))="STOCK")*--(UPPER(TRIM(AK9))="SEMESTRAL")*--(AL9+AN9&gt;0),FALSE,--(UPPER(TRIM(T9))="STOCK")*--(UPPER(TRIM(AK9))="ANUAL")*--(AL9+AM9+AN9=0),AJ9,--(UPPER(TRIM(T9))="STOCK")*--(UPPER(TRIM(AK9))="ANUAL")*--(AL9+AM9+AN9&gt;0),FALSE,--(OR(UPPER(TRIM(T9))="ACUMULADO",UPPER(TRIM(T9))="FLUJO",UPPER(TRIM(T9))="CAPACIDAD"))*--(UPPER(TRIM(AK9))="TRIMESTRAL"),AL9+AM9+AN9+AO9,--(OR(UPPER(TRIM(T9))="ACUMULADO",UPPER(TRIM(T9))="FLUJO",UPPER(TRIM(T9))="CAPACIDAD"))*--(UPPER(TRIM(AK9))="SEMESTRAL"),AM9+AO9,--(OR(UPPER(TRIM(T9))="ACUMULADO",UPPER(TRIM(T9))="FLUJO",UPPER(TRIM(T9))="CAPACIDAD"))*--(UPPER(TRIM(AK9))="ANUAL"),AO9))</f>
        <v>2000</v>
      </c>
      <c r="AR9" s="32">
        <f>+_xlfn.IFS(T9="Acumulado",X9+Z9+AB9+AJ9,T9="Capacidad",AJ9,T9="Flujo",AJ9,T9="Reducción",AJ9,T9="Stock",AJ9)</f>
        <v>17658</v>
      </c>
      <c r="AS9" s="32">
        <v>15750</v>
      </c>
      <c r="AT9" s="30" t="s">
        <v>67</v>
      </c>
      <c r="AU9" s="39" t="s">
        <v>67</v>
      </c>
      <c r="AV9" s="40" t="s">
        <v>68</v>
      </c>
    </row>
    <row r="10" spans="1:48" ht="142.80000000000001" x14ac:dyDescent="0.3">
      <c r="A10" s="41"/>
      <c r="B10" s="41"/>
      <c r="C10" s="41"/>
      <c r="D10" s="41"/>
      <c r="E10" s="41"/>
      <c r="F10" s="41"/>
      <c r="G10" s="42"/>
      <c r="H10" s="43"/>
      <c r="I10" s="43"/>
      <c r="J10" s="44">
        <v>0</v>
      </c>
      <c r="K10" s="45"/>
      <c r="L10" s="44"/>
      <c r="M10" s="44"/>
      <c r="N10" s="46"/>
      <c r="O10" s="46"/>
      <c r="P10" s="47"/>
      <c r="Q10" s="48"/>
      <c r="R10" s="49"/>
      <c r="S10" s="31" t="s">
        <v>69</v>
      </c>
      <c r="T10" s="31" t="s">
        <v>63</v>
      </c>
      <c r="U10" s="32">
        <v>0</v>
      </c>
      <c r="V10" s="33" t="s">
        <v>70</v>
      </c>
      <c r="W10" s="33" t="s">
        <v>71</v>
      </c>
      <c r="X10" s="34">
        <v>3315</v>
      </c>
      <c r="Y10" s="35">
        <v>3427</v>
      </c>
      <c r="Z10" s="34">
        <v>7008</v>
      </c>
      <c r="AA10" s="34">
        <v>7137</v>
      </c>
      <c r="AB10" s="32">
        <v>4970</v>
      </c>
      <c r="AC10" s="36">
        <v>1557</v>
      </c>
      <c r="AD10" s="36">
        <v>1716</v>
      </c>
      <c r="AE10" s="37">
        <v>1271</v>
      </c>
      <c r="AF10" s="38">
        <v>1689</v>
      </c>
      <c r="AG10" s="32">
        <v>6233</v>
      </c>
      <c r="AH10" s="32">
        <v>6233</v>
      </c>
      <c r="AI10" s="32">
        <v>0</v>
      </c>
      <c r="AJ10" s="32">
        <v>1400</v>
      </c>
      <c r="AK10" s="32" t="s">
        <v>66</v>
      </c>
      <c r="AL10" s="32">
        <v>368</v>
      </c>
      <c r="AM10" s="32">
        <v>400</v>
      </c>
      <c r="AN10" s="32">
        <v>308</v>
      </c>
      <c r="AO10" s="32">
        <v>324</v>
      </c>
      <c r="AP10" s="32">
        <v>0</v>
      </c>
      <c r="AQ10" s="32" cm="1">
        <f t="array" ref="AQ10">IF(_xlfn.IFS(--(UPPER(TRIM(T10))="STOCK")*--(UPPER(TRIM(AK10))="TRIMESTRAL"),AJ10,--(UPPER(TRIM(T10))="STOCK")*--(UPPER(TRIM(AK10))="SEMESTRAL")*--(AL10+AN10=0),AJ10,--(UPPER(TRIM(T10))="STOCK")*--(UPPER(TRIM(AK10))="SEMESTRAL")*--(AL10+AN10&gt;0),FALSE,--(UPPER(TRIM(T10))="STOCK")*--(UPPER(TRIM(AK10))="ANUAL")*--(AL10+AM10+AN10=0),AJ10,--(UPPER(TRIM(T10))="STOCK")*--(UPPER(TRIM(AK10))="ANUAL")*--(AL10+AM10+AN10&gt;0),FALSE,--(OR(UPPER(TRIM(T10))="ACUMULADO",UPPER(TRIM(T10))="FLUJO",UPPER(TRIM(T10))="CAPACIDAD"))*--(UPPER(TRIM(AK10))="TRIMESTRAL"),AL10+AM10+AN10+AO10,--(OR(UPPER(TRIM(T10))="ACUMULADO",UPPER(TRIM(T10))="FLUJO",UPPER(TRIM(T10))="CAPACIDAD"))*--(UPPER(TRIM(AK10))="SEMESTRAL"),AM10+AO10,--(OR(UPPER(TRIM(T10))="ACUMULADO",UPPER(TRIM(T10))="FLUJO",UPPER(TRIM(T10))="CAPACIDAD"))*--(UPPER(TRIM(AK10))="ANUAL"),AO10)&lt;&gt;AJ10,FALSE,_xlfn.IFS(--(UPPER(TRIM(T10))="STOCK")*--(UPPER(TRIM(AK10))="TRIMESTRAL"),AJ10,--(UPPER(TRIM(T10))="STOCK")*--(UPPER(TRIM(AK10))="SEMESTRAL")*--(AL10+AN10=0),AJ10,--(UPPER(TRIM(T10))="STOCK")*--(UPPER(TRIM(AK10))="SEMESTRAL")*--(AL10+AN10&gt;0),FALSE,--(UPPER(TRIM(T10))="STOCK")*--(UPPER(TRIM(AK10))="ANUAL")*--(AL10+AM10+AN10=0),AJ10,--(UPPER(TRIM(T10))="STOCK")*--(UPPER(TRIM(AK10))="ANUAL")*--(AL10+AM10+AN10&gt;0),FALSE,--(OR(UPPER(TRIM(T10))="ACUMULADO",UPPER(TRIM(T10))="FLUJO",UPPER(TRIM(T10))="CAPACIDAD"))*--(UPPER(TRIM(AK10))="TRIMESTRAL"),AL10+AM10+AN10+AO10,--(OR(UPPER(TRIM(T10))="ACUMULADO",UPPER(TRIM(T10))="FLUJO",UPPER(TRIM(T10))="CAPACIDAD"))*--(UPPER(TRIM(AK10))="SEMESTRAL"),AM10+AO10,--(OR(UPPER(TRIM(T10))="ACUMULADO",UPPER(TRIM(T10))="FLUJO",UPPER(TRIM(T10))="CAPACIDAD"))*--(UPPER(TRIM(AK10))="ANUAL"),AO10))</f>
        <v>1400</v>
      </c>
      <c r="AR10" s="32">
        <f>+_xlfn.IFS(T10="Acumulado",X10+Z10+AB10+AJ10,T10="Capacidad",AJ10,T10="Flujo",AJ10,T10="Reducción",AJ10,T10="Stock",AJ10)</f>
        <v>16693</v>
      </c>
      <c r="AS10" s="32">
        <v>16797</v>
      </c>
      <c r="AT10" s="48"/>
      <c r="AU10" s="39" t="s">
        <v>67</v>
      </c>
      <c r="AV10" s="40" t="s">
        <v>68</v>
      </c>
    </row>
    <row r="11" spans="1:48" ht="40.799999999999997" hidden="1" x14ac:dyDescent="0.3">
      <c r="A11" s="41"/>
      <c r="B11" s="41"/>
      <c r="C11" s="41"/>
      <c r="D11" s="41"/>
      <c r="E11" s="41"/>
      <c r="F11" s="41"/>
      <c r="G11" s="42"/>
      <c r="H11" s="43"/>
      <c r="I11" s="43"/>
      <c r="J11" s="44"/>
      <c r="K11" s="45"/>
      <c r="L11" s="44"/>
      <c r="M11" s="44"/>
      <c r="N11" s="46"/>
      <c r="O11" s="46"/>
      <c r="P11" s="47"/>
      <c r="Q11" s="48"/>
      <c r="R11" s="50"/>
      <c r="S11" s="31"/>
      <c r="T11" s="50"/>
      <c r="U11" s="51"/>
      <c r="V11" s="51"/>
      <c r="W11" s="51"/>
      <c r="X11" s="52"/>
      <c r="Y11" s="35"/>
      <c r="Z11" s="34"/>
      <c r="AA11" s="34"/>
      <c r="AB11" s="53"/>
      <c r="AC11" s="53"/>
      <c r="AD11" s="53"/>
      <c r="AE11" s="37"/>
      <c r="AF11" s="38"/>
      <c r="AG11" s="51"/>
      <c r="AH11" s="32">
        <v>0</v>
      </c>
      <c r="AI11" s="32"/>
      <c r="AJ11" s="51"/>
      <c r="AK11" s="51"/>
      <c r="AL11" s="51"/>
      <c r="AM11" s="51"/>
      <c r="AN11" s="51"/>
      <c r="AO11" s="51"/>
      <c r="AP11" s="32"/>
      <c r="AQ11" s="32" t="e" cm="1">
        <f t="array" ref="AQ11">IF(_xlfn.IFS(--(UPPER(TRIM(T11))="STOCK")*--(UPPER(TRIM(AK11))="TRIMESTRAL"),AJ11,--(UPPER(TRIM(T11))="STOCK")*--(UPPER(TRIM(AK11))="SEMESTRAL")*--(AL11+AN11=0),AJ11,--(UPPER(TRIM(T11))="STOCK")*--(UPPER(TRIM(AK11))="SEMESTRAL")*--(AL11+AN11&gt;0),FALSE,--(UPPER(TRIM(T11))="STOCK")*--(UPPER(TRIM(AK11))="ANUAL")*--(AL11+AM11+AN11=0),AJ11,--(UPPER(TRIM(T11))="STOCK")*--(UPPER(TRIM(AK11))="ANUAL")*--(AL11+AM11+AN11&gt;0),FALSE,--(OR(UPPER(TRIM(T11))="ACUMULADO",UPPER(TRIM(T11))="FLUJO",UPPER(TRIM(T11))="CAPACIDAD"))*--(UPPER(TRIM(AK11))="TRIMESTRAL"),AL11+AM11+AN11+AO11,--(OR(UPPER(TRIM(T11))="ACUMULADO",UPPER(TRIM(T11))="FLUJO",UPPER(TRIM(T11))="CAPACIDAD"))*--(UPPER(TRIM(AK11))="SEMESTRAL"),AM11+AO11,--(OR(UPPER(TRIM(T11))="ACUMULADO",UPPER(TRIM(T11))="FLUJO",UPPER(TRIM(T11))="CAPACIDAD"))*--(UPPER(TRIM(AK11))="ANUAL"),AO11)&lt;&gt;AJ11,FALSE,_xlfn.IFS(--(UPPER(TRIM(T11))="STOCK")*--(UPPER(TRIM(AK11))="TRIMESTRAL"),AJ11,--(UPPER(TRIM(T11))="STOCK")*--(UPPER(TRIM(AK11))="SEMESTRAL")*--(AL11+AN11=0),AJ11,--(UPPER(TRIM(T11))="STOCK")*--(UPPER(TRIM(AK11))="SEMESTRAL")*--(AL11+AN11&gt;0),FALSE,--(UPPER(TRIM(T11))="STOCK")*--(UPPER(TRIM(AK11))="ANUAL")*--(AL11+AM11+AN11=0),AJ11,--(UPPER(TRIM(T11))="STOCK")*--(UPPER(TRIM(AK11))="ANUAL")*--(AL11+AM11+AN11&gt;0),FALSE,--(OR(UPPER(TRIM(T11))="ACUMULADO",UPPER(TRIM(T11))="FLUJO",UPPER(TRIM(T11))="CAPACIDAD"))*--(UPPER(TRIM(AK11))="TRIMESTRAL"),AL11+AM11+AN11+AO11,--(OR(UPPER(TRIM(T11))="ACUMULADO",UPPER(TRIM(T11))="FLUJO",UPPER(TRIM(T11))="CAPACIDAD"))*--(UPPER(TRIM(AK11))="SEMESTRAL"),AM11+AO11,--(OR(UPPER(TRIM(T11))="ACUMULADO",UPPER(TRIM(T11))="FLUJO",UPPER(TRIM(T11))="CAPACIDAD"))*--(UPPER(TRIM(AK11))="ANUAL"),AO11))</f>
        <v>#N/A</v>
      </c>
      <c r="AR11" s="51"/>
      <c r="AS11" s="51" t="e">
        <v>#N/A</v>
      </c>
      <c r="AT11" s="48"/>
      <c r="AU11" s="39" t="s">
        <v>67</v>
      </c>
      <c r="AV11" s="40" t="s">
        <v>68</v>
      </c>
    </row>
    <row r="12" spans="1:48" ht="163.19999999999999" x14ac:dyDescent="0.3">
      <c r="A12" s="54"/>
      <c r="B12" s="54"/>
      <c r="C12" s="54"/>
      <c r="D12" s="54"/>
      <c r="E12" s="54"/>
      <c r="F12" s="54"/>
      <c r="G12" s="55"/>
      <c r="H12" s="56"/>
      <c r="I12" s="56"/>
      <c r="J12" s="57">
        <v>0</v>
      </c>
      <c r="K12" s="58"/>
      <c r="L12" s="57"/>
      <c r="M12" s="57"/>
      <c r="N12" s="59"/>
      <c r="O12" s="59"/>
      <c r="P12" s="60"/>
      <c r="Q12" s="49"/>
      <c r="R12" s="31" t="s">
        <v>72</v>
      </c>
      <c r="S12" s="31" t="s">
        <v>73</v>
      </c>
      <c r="T12" s="31" t="s">
        <v>74</v>
      </c>
      <c r="U12" s="32">
        <v>0</v>
      </c>
      <c r="V12" s="33" t="s">
        <v>75</v>
      </c>
      <c r="W12" s="33" t="s">
        <v>76</v>
      </c>
      <c r="X12" s="34">
        <v>1</v>
      </c>
      <c r="Y12" s="35">
        <v>1</v>
      </c>
      <c r="Z12" s="34">
        <v>1</v>
      </c>
      <c r="AA12" s="34">
        <v>1</v>
      </c>
      <c r="AB12" s="32">
        <v>2</v>
      </c>
      <c r="AC12" s="61">
        <v>0.25</v>
      </c>
      <c r="AD12" s="61">
        <v>1.75</v>
      </c>
      <c r="AE12" s="61">
        <v>2</v>
      </c>
      <c r="AF12" s="38">
        <v>2</v>
      </c>
      <c r="AG12" s="62">
        <v>2</v>
      </c>
      <c r="AH12" s="32">
        <v>2</v>
      </c>
      <c r="AI12" s="32">
        <v>0</v>
      </c>
      <c r="AJ12" s="32">
        <v>1</v>
      </c>
      <c r="AK12" s="32" t="s">
        <v>77</v>
      </c>
      <c r="AL12" s="32"/>
      <c r="AM12" s="32"/>
      <c r="AN12" s="32"/>
      <c r="AO12" s="32">
        <v>1</v>
      </c>
      <c r="AP12" s="32">
        <v>0</v>
      </c>
      <c r="AQ12" s="32" cm="1">
        <f t="array" ref="AQ12">IF(_xlfn.IFS(--(UPPER(TRIM(T12))="STOCK")*--(UPPER(TRIM(AK12))="TRIMESTRAL"),AJ12,--(UPPER(TRIM(T12))="STOCK")*--(UPPER(TRIM(AK12))="SEMESTRAL")*--(AL12+AN12=0),AJ12,--(UPPER(TRIM(T12))="STOCK")*--(UPPER(TRIM(AK12))="SEMESTRAL")*--(AL12+AN12&gt;0),FALSE,--(UPPER(TRIM(T12))="STOCK")*--(UPPER(TRIM(AK12))="ANUAL")*--(AL12+AM12+AN12=0),AJ12,--(UPPER(TRIM(T12))="STOCK")*--(UPPER(TRIM(AK12))="ANUAL")*--(AL12+AM12+AN12&gt;0),FALSE,--(OR(UPPER(TRIM(T12))="ACUMULADO",UPPER(TRIM(T12))="FLUJO",UPPER(TRIM(T12))="CAPACIDAD"))*--(UPPER(TRIM(AK12))="TRIMESTRAL"),AL12+AM12+AN12+AO12,--(OR(UPPER(TRIM(T12))="ACUMULADO",UPPER(TRIM(T12))="FLUJO",UPPER(TRIM(T12))="CAPACIDAD"))*--(UPPER(TRIM(AK12))="SEMESTRAL"),AM12+AO12,--(OR(UPPER(TRIM(T12))="ACUMULADO",UPPER(TRIM(T12))="FLUJO",UPPER(TRIM(T12))="CAPACIDAD"))*--(UPPER(TRIM(AK12))="ANUAL"),AO12)&lt;&gt;AJ12,FALSE,_xlfn.IFS(--(UPPER(TRIM(T12))="STOCK")*--(UPPER(TRIM(AK12))="TRIMESTRAL"),AJ12,--(UPPER(TRIM(T12))="STOCK")*--(UPPER(TRIM(AK12))="SEMESTRAL")*--(AL12+AN12=0),AJ12,--(UPPER(TRIM(T12))="STOCK")*--(UPPER(TRIM(AK12))="SEMESTRAL")*--(AL12+AN12&gt;0),FALSE,--(UPPER(TRIM(T12))="STOCK")*--(UPPER(TRIM(AK12))="ANUAL")*--(AL12+AM12+AN12=0),AJ12,--(UPPER(TRIM(T12))="STOCK")*--(UPPER(TRIM(AK12))="ANUAL")*--(AL12+AM12+AN12&gt;0),FALSE,--(OR(UPPER(TRIM(T12))="ACUMULADO",UPPER(TRIM(T12))="FLUJO",UPPER(TRIM(T12))="CAPACIDAD"))*--(UPPER(TRIM(AK12))="TRIMESTRAL"),AL12+AM12+AN12+AO12,--(OR(UPPER(TRIM(T12))="ACUMULADO",UPPER(TRIM(T12))="FLUJO",UPPER(TRIM(T12))="CAPACIDAD"))*--(UPPER(TRIM(AK12))="SEMESTRAL"),AM12+AO12,--(OR(UPPER(TRIM(T12))="ACUMULADO",UPPER(TRIM(T12))="FLUJO",UPPER(TRIM(T12))="CAPACIDAD"))*--(UPPER(TRIM(AK12))="ANUAL"),AO12))</f>
        <v>1</v>
      </c>
      <c r="AR12" s="32">
        <f t="shared" ref="AR12:AR17" si="0">+_xlfn.IFS(T12="Acumulado",X12+Z12+AB12+AJ12,T12="Capacidad",AJ12,T12="Flujo",AJ12,T12="Reducción",AJ12,T12="Stock",AJ12)</f>
        <v>1</v>
      </c>
      <c r="AS12" s="62">
        <v>2</v>
      </c>
      <c r="AT12" s="49"/>
      <c r="AU12" s="39" t="s">
        <v>67</v>
      </c>
      <c r="AV12" s="40" t="s">
        <v>68</v>
      </c>
    </row>
    <row r="13" spans="1:48" ht="123" customHeight="1" x14ac:dyDescent="0.3">
      <c r="A13" s="23" t="s">
        <v>51</v>
      </c>
      <c r="B13" s="23" t="s">
        <v>78</v>
      </c>
      <c r="C13" s="23" t="s">
        <v>53</v>
      </c>
      <c r="D13" s="23" t="s">
        <v>54</v>
      </c>
      <c r="E13" s="23" t="s">
        <v>79</v>
      </c>
      <c r="F13" s="23" t="s">
        <v>80</v>
      </c>
      <c r="G13" s="24" t="s">
        <v>57</v>
      </c>
      <c r="H13" s="23" t="s">
        <v>81</v>
      </c>
      <c r="I13" s="23" t="s">
        <v>82</v>
      </c>
      <c r="J13" s="26">
        <v>305512617211</v>
      </c>
      <c r="K13" s="27">
        <v>301171131219.32001</v>
      </c>
      <c r="L13" s="26">
        <v>228906651498</v>
      </c>
      <c r="M13" s="26">
        <v>227643239230.89001</v>
      </c>
      <c r="N13" s="28">
        <v>14182225404</v>
      </c>
      <c r="O13" s="28">
        <v>12980246246</v>
      </c>
      <c r="P13" s="29">
        <v>177260532617</v>
      </c>
      <c r="Q13" s="30" t="s">
        <v>83</v>
      </c>
      <c r="R13" s="30" t="s">
        <v>84</v>
      </c>
      <c r="S13" s="63" t="s">
        <v>85</v>
      </c>
      <c r="T13" s="31" t="s">
        <v>74</v>
      </c>
      <c r="U13" s="32">
        <v>36</v>
      </c>
      <c r="V13" s="33" t="s">
        <v>86</v>
      </c>
      <c r="W13" s="33" t="s">
        <v>87</v>
      </c>
      <c r="X13" s="34">
        <v>47</v>
      </c>
      <c r="Y13" s="35">
        <v>36</v>
      </c>
      <c r="Z13" s="34">
        <v>47</v>
      </c>
      <c r="AA13" s="34">
        <v>36</v>
      </c>
      <c r="AB13" s="32">
        <v>37</v>
      </c>
      <c r="AC13" s="36">
        <v>36</v>
      </c>
      <c r="AD13" s="36">
        <v>36</v>
      </c>
      <c r="AE13" s="37">
        <v>36</v>
      </c>
      <c r="AF13" s="38">
        <v>36</v>
      </c>
      <c r="AG13" s="32">
        <v>36</v>
      </c>
      <c r="AH13" s="32">
        <v>36</v>
      </c>
      <c r="AI13" s="32">
        <v>1</v>
      </c>
      <c r="AJ13" s="64">
        <v>37</v>
      </c>
      <c r="AK13" s="64" t="s">
        <v>77</v>
      </c>
      <c r="AL13" s="65"/>
      <c r="AM13" s="65"/>
      <c r="AN13" s="65"/>
      <c r="AO13" s="65">
        <v>37</v>
      </c>
      <c r="AP13" s="32">
        <v>0</v>
      </c>
      <c r="AQ13" s="32" cm="1">
        <f t="array" ref="AQ13">IF(_xlfn.IFS(--(UPPER(TRIM(T13))="STOCK")*--(UPPER(TRIM(AK13))="TRIMESTRAL"),AJ13,--(UPPER(TRIM(T13))="STOCK")*--(UPPER(TRIM(AK13))="SEMESTRAL")*--(AL13+AN13=0),AJ13,--(UPPER(TRIM(T13))="STOCK")*--(UPPER(TRIM(AK13))="SEMESTRAL")*--(AL13+AN13&gt;0),FALSE,--(UPPER(TRIM(T13))="STOCK")*--(UPPER(TRIM(AK13))="ANUAL")*--(AL13+AM13+AN13=0),AJ13,--(UPPER(TRIM(T13))="STOCK")*--(UPPER(TRIM(AK13))="ANUAL")*--(AL13+AM13+AN13&gt;0),FALSE,--(OR(UPPER(TRIM(T13))="ACUMULADO",UPPER(TRIM(T13))="FLUJO",UPPER(TRIM(T13))="CAPACIDAD"))*--(UPPER(TRIM(AK13))="TRIMESTRAL"),AL13+AM13+AN13+AO13,--(OR(UPPER(TRIM(T13))="ACUMULADO",UPPER(TRIM(T13))="FLUJO",UPPER(TRIM(T13))="CAPACIDAD"))*--(UPPER(TRIM(AK13))="SEMESTRAL"),AM13+AO13,--(OR(UPPER(TRIM(T13))="ACUMULADO",UPPER(TRIM(T13))="FLUJO",UPPER(TRIM(T13))="CAPACIDAD"))*--(UPPER(TRIM(AK13))="ANUAL"),AO13)&lt;&gt;AJ13,FALSE,_xlfn.IFS(--(UPPER(TRIM(T13))="STOCK")*--(UPPER(TRIM(AK13))="TRIMESTRAL"),AJ13,--(UPPER(TRIM(T13))="STOCK")*--(UPPER(TRIM(AK13))="SEMESTRAL")*--(AL13+AN13=0),AJ13,--(UPPER(TRIM(T13))="STOCK")*--(UPPER(TRIM(AK13))="SEMESTRAL")*--(AL13+AN13&gt;0),FALSE,--(UPPER(TRIM(T13))="STOCK")*--(UPPER(TRIM(AK13))="ANUAL")*--(AL13+AM13+AN13=0),AJ13,--(UPPER(TRIM(T13))="STOCK")*--(UPPER(TRIM(AK13))="ANUAL")*--(AL13+AM13+AN13&gt;0),FALSE,--(OR(UPPER(TRIM(T13))="ACUMULADO",UPPER(TRIM(T13))="FLUJO",UPPER(TRIM(T13))="CAPACIDAD"))*--(UPPER(TRIM(AK13))="TRIMESTRAL"),AL13+AM13+AN13+AO13,--(OR(UPPER(TRIM(T13))="ACUMULADO",UPPER(TRIM(T13))="FLUJO",UPPER(TRIM(T13))="CAPACIDAD"))*--(UPPER(TRIM(AK13))="SEMESTRAL"),AM13+AO13,--(OR(UPPER(TRIM(T13))="ACUMULADO",UPPER(TRIM(T13))="FLUJO",UPPER(TRIM(T13))="CAPACIDAD"))*--(UPPER(TRIM(AK13))="ANUAL"),AO13))</f>
        <v>37</v>
      </c>
      <c r="AR13" s="32">
        <f t="shared" si="0"/>
        <v>37</v>
      </c>
      <c r="AS13" s="32">
        <v>36</v>
      </c>
      <c r="AT13" s="30" t="s">
        <v>88</v>
      </c>
      <c r="AU13" s="66" t="s">
        <v>88</v>
      </c>
      <c r="AV13" s="40" t="s">
        <v>89</v>
      </c>
    </row>
    <row r="14" spans="1:48" ht="409.6" x14ac:dyDescent="0.3">
      <c r="A14" s="54"/>
      <c r="B14" s="54"/>
      <c r="C14" s="54"/>
      <c r="D14" s="54"/>
      <c r="E14" s="54"/>
      <c r="F14" s="54"/>
      <c r="G14" s="55"/>
      <c r="H14" s="54"/>
      <c r="I14" s="54"/>
      <c r="J14" s="57">
        <v>0</v>
      </c>
      <c r="K14" s="58"/>
      <c r="L14" s="57"/>
      <c r="M14" s="57"/>
      <c r="N14" s="59"/>
      <c r="O14" s="59"/>
      <c r="P14" s="60"/>
      <c r="Q14" s="49"/>
      <c r="R14" s="49"/>
      <c r="S14" s="31" t="s">
        <v>90</v>
      </c>
      <c r="T14" s="31" t="s">
        <v>91</v>
      </c>
      <c r="U14" s="32">
        <v>786</v>
      </c>
      <c r="V14" s="33" t="s">
        <v>92</v>
      </c>
      <c r="W14" s="33" t="s">
        <v>93</v>
      </c>
      <c r="X14" s="34">
        <v>788</v>
      </c>
      <c r="Y14" s="35">
        <v>788</v>
      </c>
      <c r="Z14" s="34">
        <v>788</v>
      </c>
      <c r="AA14" s="34">
        <v>788</v>
      </c>
      <c r="AB14" s="32">
        <v>788</v>
      </c>
      <c r="AC14" s="36">
        <v>788</v>
      </c>
      <c r="AD14" s="36">
        <v>788</v>
      </c>
      <c r="AE14" s="37">
        <v>788</v>
      </c>
      <c r="AF14" s="38">
        <v>788</v>
      </c>
      <c r="AG14" s="32">
        <v>788</v>
      </c>
      <c r="AH14" s="32">
        <v>788</v>
      </c>
      <c r="AI14" s="32">
        <v>0</v>
      </c>
      <c r="AJ14" s="64">
        <v>788</v>
      </c>
      <c r="AK14" s="64" t="s">
        <v>66</v>
      </c>
      <c r="AL14" s="65">
        <v>788</v>
      </c>
      <c r="AM14" s="65">
        <v>788</v>
      </c>
      <c r="AN14" s="65">
        <v>788</v>
      </c>
      <c r="AO14" s="65">
        <v>788</v>
      </c>
      <c r="AP14" s="32">
        <v>0</v>
      </c>
      <c r="AQ14" s="32" cm="1">
        <f t="array" ref="AQ14">IF(_xlfn.IFS(--(UPPER(TRIM(T14))="STOCK")*--(UPPER(TRIM(AK14))="TRIMESTRAL"),AJ14,--(UPPER(TRIM(T14))="STOCK")*--(UPPER(TRIM(AK14))="SEMESTRAL")*--(AL14+AN14=0),AJ14,--(UPPER(TRIM(T14))="STOCK")*--(UPPER(TRIM(AK14))="SEMESTRAL")*--(AL14+AN14&gt;0),FALSE,--(UPPER(TRIM(T14))="STOCK")*--(UPPER(TRIM(AK14))="ANUAL")*--(AL14+AM14+AN14=0),AJ14,--(UPPER(TRIM(T14))="STOCK")*--(UPPER(TRIM(AK14))="ANUAL")*--(AL14+AM14+AN14&gt;0),FALSE,--(OR(UPPER(TRIM(T14))="ACUMULADO",UPPER(TRIM(T14))="FLUJO",UPPER(TRIM(T14))="CAPACIDAD"))*--(UPPER(TRIM(AK14))="TRIMESTRAL"),AL14+AM14+AN14+AO14,--(OR(UPPER(TRIM(T14))="ACUMULADO",UPPER(TRIM(T14))="FLUJO",UPPER(TRIM(T14))="CAPACIDAD"))*--(UPPER(TRIM(AK14))="SEMESTRAL"),AM14+AO14,--(OR(UPPER(TRIM(T14))="ACUMULADO",UPPER(TRIM(T14))="FLUJO",UPPER(TRIM(T14))="CAPACIDAD"))*--(UPPER(TRIM(AK14))="ANUAL"),AO14)&lt;&gt;AJ14,FALSE,_xlfn.IFS(--(UPPER(TRIM(T14))="STOCK")*--(UPPER(TRIM(AK14))="TRIMESTRAL"),AJ14,--(UPPER(TRIM(T14))="STOCK")*--(UPPER(TRIM(AK14))="SEMESTRAL")*--(AL14+AN14=0),AJ14,--(UPPER(TRIM(T14))="STOCK")*--(UPPER(TRIM(AK14))="SEMESTRAL")*--(AL14+AN14&gt;0),FALSE,--(UPPER(TRIM(T14))="STOCK")*--(UPPER(TRIM(AK14))="ANUAL")*--(AL14+AM14+AN14=0),AJ14,--(UPPER(TRIM(T14))="STOCK")*--(UPPER(TRIM(AK14))="ANUAL")*--(AL14+AM14+AN14&gt;0),FALSE,--(OR(UPPER(TRIM(T14))="ACUMULADO",UPPER(TRIM(T14))="FLUJO",UPPER(TRIM(T14))="CAPACIDAD"))*--(UPPER(TRIM(AK14))="TRIMESTRAL"),AL14+AM14+AN14+AO14,--(OR(UPPER(TRIM(T14))="ACUMULADO",UPPER(TRIM(T14))="FLUJO",UPPER(TRIM(T14))="CAPACIDAD"))*--(UPPER(TRIM(AK14))="SEMESTRAL"),AM14+AO14,--(OR(UPPER(TRIM(T14))="ACUMULADO",UPPER(TRIM(T14))="FLUJO",UPPER(TRIM(T14))="CAPACIDAD"))*--(UPPER(TRIM(AK14))="ANUAL"),AO14))</f>
        <v>788</v>
      </c>
      <c r="AR14" s="32">
        <f t="shared" si="0"/>
        <v>788</v>
      </c>
      <c r="AS14" s="32">
        <v>788</v>
      </c>
      <c r="AT14" s="48"/>
      <c r="AU14" s="66" t="s">
        <v>88</v>
      </c>
      <c r="AV14" s="40" t="s">
        <v>89</v>
      </c>
    </row>
    <row r="15" spans="1:48" ht="409.6" x14ac:dyDescent="0.3">
      <c r="A15" s="67" t="s">
        <v>51</v>
      </c>
      <c r="B15" s="68" t="s">
        <v>78</v>
      </c>
      <c r="C15" s="67" t="s">
        <v>53</v>
      </c>
      <c r="D15" s="67" t="s">
        <v>54</v>
      </c>
      <c r="E15" s="67" t="s">
        <v>94</v>
      </c>
      <c r="F15" s="67" t="s">
        <v>95</v>
      </c>
      <c r="G15" s="67" t="s">
        <v>57</v>
      </c>
      <c r="H15" s="67" t="s">
        <v>81</v>
      </c>
      <c r="I15" s="67" t="s">
        <v>82</v>
      </c>
      <c r="J15" s="69">
        <v>48372931849</v>
      </c>
      <c r="K15" s="70">
        <v>47032623907.68</v>
      </c>
      <c r="L15" s="69">
        <v>513990298957</v>
      </c>
      <c r="M15" s="69">
        <v>218702340712.32001</v>
      </c>
      <c r="N15" s="71">
        <v>120356196055</v>
      </c>
      <c r="O15" s="71">
        <v>71659356240.570007</v>
      </c>
      <c r="P15" s="71">
        <v>93982355179</v>
      </c>
      <c r="Q15" s="31" t="s">
        <v>96</v>
      </c>
      <c r="R15" s="31" t="s">
        <v>97</v>
      </c>
      <c r="S15" s="31" t="s">
        <v>98</v>
      </c>
      <c r="T15" s="31" t="s">
        <v>74</v>
      </c>
      <c r="U15" s="32">
        <v>54726</v>
      </c>
      <c r="V15" s="33" t="s">
        <v>99</v>
      </c>
      <c r="W15" s="33" t="s">
        <v>100</v>
      </c>
      <c r="X15" s="34">
        <v>210000</v>
      </c>
      <c r="Y15" s="35">
        <v>210000</v>
      </c>
      <c r="Z15" s="34">
        <v>131151</v>
      </c>
      <c r="AA15" s="34">
        <v>97114</v>
      </c>
      <c r="AB15" s="32">
        <v>315015</v>
      </c>
      <c r="AC15" s="37">
        <v>50036</v>
      </c>
      <c r="AD15" s="37">
        <v>50857</v>
      </c>
      <c r="AE15" s="37">
        <v>79265</v>
      </c>
      <c r="AF15" s="38">
        <v>55853</v>
      </c>
      <c r="AG15" s="32">
        <v>236011</v>
      </c>
      <c r="AH15" s="32">
        <v>236011</v>
      </c>
      <c r="AI15" s="32">
        <v>79004</v>
      </c>
      <c r="AJ15" s="72">
        <v>391649</v>
      </c>
      <c r="AK15" s="64" t="s">
        <v>66</v>
      </c>
      <c r="AL15" s="73">
        <v>261550</v>
      </c>
      <c r="AM15" s="73">
        <v>47493</v>
      </c>
      <c r="AN15" s="73">
        <v>27592</v>
      </c>
      <c r="AO15" s="73">
        <v>55014</v>
      </c>
      <c r="AP15" s="32">
        <v>0</v>
      </c>
      <c r="AQ15" s="32" cm="1">
        <f t="array" ref="AQ15">IF(_xlfn.IFS(--(UPPER(TRIM(T15))="STOCK")*--(UPPER(TRIM(AK15))="TRIMESTRAL"),AJ15,--(UPPER(TRIM(T15))="STOCK")*--(UPPER(TRIM(AK15))="SEMESTRAL")*--(AL15+AN15=0),AJ15,--(UPPER(TRIM(T15))="STOCK")*--(UPPER(TRIM(AK15))="SEMESTRAL")*--(AL15+AN15&gt;0),FALSE,--(UPPER(TRIM(T15))="STOCK")*--(UPPER(TRIM(AK15))="ANUAL")*--(AL15+AM15+AN15=0),AJ15,--(UPPER(TRIM(T15))="STOCK")*--(UPPER(TRIM(AK15))="ANUAL")*--(AL15+AM15+AN15&gt;0),FALSE,--(OR(UPPER(TRIM(T15))="ACUMULADO",UPPER(TRIM(T15))="FLUJO",UPPER(TRIM(T15))="CAPACIDAD"))*--(UPPER(TRIM(AK15))="TRIMESTRAL"),AL15+AM15+AN15+AO15,--(OR(UPPER(TRIM(T15))="ACUMULADO",UPPER(TRIM(T15))="FLUJO",UPPER(TRIM(T15))="CAPACIDAD"))*--(UPPER(TRIM(AK15))="SEMESTRAL"),AM15+AO15,--(OR(UPPER(TRIM(T15))="ACUMULADO",UPPER(TRIM(T15))="FLUJO",UPPER(TRIM(T15))="CAPACIDAD"))*--(UPPER(TRIM(AK15))="ANUAL"),AO15)&lt;&gt;AJ15,FALSE,_xlfn.IFS(--(UPPER(TRIM(T15))="STOCK")*--(UPPER(TRIM(AK15))="TRIMESTRAL"),AJ15,--(UPPER(TRIM(T15))="STOCK")*--(UPPER(TRIM(AK15))="SEMESTRAL")*--(AL15+AN15=0),AJ15,--(UPPER(TRIM(T15))="STOCK")*--(UPPER(TRIM(AK15))="SEMESTRAL")*--(AL15+AN15&gt;0),FALSE,--(UPPER(TRIM(T15))="STOCK")*--(UPPER(TRIM(AK15))="ANUAL")*--(AL15+AM15+AN15=0),AJ15,--(UPPER(TRIM(T15))="STOCK")*--(UPPER(TRIM(AK15))="ANUAL")*--(AL15+AM15+AN15&gt;0),FALSE,--(OR(UPPER(TRIM(T15))="ACUMULADO",UPPER(TRIM(T15))="FLUJO",UPPER(TRIM(T15))="CAPACIDAD"))*--(UPPER(TRIM(AK15))="TRIMESTRAL"),AL15+AM15+AN15+AO15,--(OR(UPPER(TRIM(T15))="ACUMULADO",UPPER(TRIM(T15))="FLUJO",UPPER(TRIM(T15))="CAPACIDAD"))*--(UPPER(TRIM(AK15))="SEMESTRAL"),AM15+AO15,--(OR(UPPER(TRIM(T15))="ACUMULADO",UPPER(TRIM(T15))="FLUJO",UPPER(TRIM(T15))="CAPACIDAD"))*--(UPPER(TRIM(AK15))="ANUAL"),AO15))</f>
        <v>391649</v>
      </c>
      <c r="AR15" s="32">
        <f t="shared" si="0"/>
        <v>391649</v>
      </c>
      <c r="AS15" s="32">
        <v>236011</v>
      </c>
      <c r="AT15" s="48"/>
      <c r="AU15" s="66" t="s">
        <v>88</v>
      </c>
      <c r="AV15" s="40" t="s">
        <v>101</v>
      </c>
    </row>
    <row r="16" spans="1:48" ht="122.4" customHeight="1" x14ac:dyDescent="0.3">
      <c r="A16" s="23" t="s">
        <v>51</v>
      </c>
      <c r="B16" s="23" t="s">
        <v>78</v>
      </c>
      <c r="C16" s="23" t="s">
        <v>53</v>
      </c>
      <c r="D16" s="23" t="s">
        <v>54</v>
      </c>
      <c r="E16" s="23" t="s">
        <v>102</v>
      </c>
      <c r="F16" s="23" t="s">
        <v>103</v>
      </c>
      <c r="G16" s="23" t="s">
        <v>57</v>
      </c>
      <c r="H16" s="23" t="s">
        <v>81</v>
      </c>
      <c r="I16" s="23" t="s">
        <v>82</v>
      </c>
      <c r="J16" s="26">
        <v>265850195333</v>
      </c>
      <c r="K16" s="27">
        <v>146882385245</v>
      </c>
      <c r="L16" s="26">
        <v>691624877766</v>
      </c>
      <c r="M16" s="74">
        <v>447505782509.67999</v>
      </c>
      <c r="N16" s="28">
        <v>446297377961</v>
      </c>
      <c r="O16" s="28">
        <v>242123920884.98999</v>
      </c>
      <c r="P16" s="29">
        <v>373274031491</v>
      </c>
      <c r="Q16" s="30" t="s">
        <v>104</v>
      </c>
      <c r="R16" s="31" t="s">
        <v>105</v>
      </c>
      <c r="S16" s="31" t="s">
        <v>106</v>
      </c>
      <c r="T16" s="31" t="s">
        <v>91</v>
      </c>
      <c r="U16" s="32">
        <v>1515</v>
      </c>
      <c r="V16" s="33" t="s">
        <v>107</v>
      </c>
      <c r="W16" s="33" t="s">
        <v>108</v>
      </c>
      <c r="X16" s="34">
        <v>14057</v>
      </c>
      <c r="Y16" s="35">
        <v>8601</v>
      </c>
      <c r="Z16" s="34">
        <v>14057</v>
      </c>
      <c r="AA16" s="34">
        <v>13477</v>
      </c>
      <c r="AB16" s="32">
        <v>14057</v>
      </c>
      <c r="AC16" s="36">
        <v>13477</v>
      </c>
      <c r="AD16" s="36">
        <v>13980</v>
      </c>
      <c r="AE16" s="37">
        <v>14057</v>
      </c>
      <c r="AF16" s="38">
        <v>14057</v>
      </c>
      <c r="AG16" s="32">
        <v>14057</v>
      </c>
      <c r="AH16" s="32">
        <v>14057</v>
      </c>
      <c r="AI16" s="32">
        <v>0</v>
      </c>
      <c r="AJ16" s="72">
        <v>14057</v>
      </c>
      <c r="AK16" s="64" t="s">
        <v>66</v>
      </c>
      <c r="AL16" s="73">
        <v>14057</v>
      </c>
      <c r="AM16" s="73">
        <v>14057</v>
      </c>
      <c r="AN16" s="73">
        <v>14057</v>
      </c>
      <c r="AO16" s="73">
        <v>14057</v>
      </c>
      <c r="AP16" s="32">
        <v>0</v>
      </c>
      <c r="AQ16" s="32" cm="1">
        <f t="array" ref="AQ16">IF(_xlfn.IFS(--(UPPER(TRIM(T16))="STOCK")*--(UPPER(TRIM(AK16))="TRIMESTRAL"),AJ16,--(UPPER(TRIM(T16))="STOCK")*--(UPPER(TRIM(AK16))="SEMESTRAL")*--(AL16+AN16=0),AJ16,--(UPPER(TRIM(T16))="STOCK")*--(UPPER(TRIM(AK16))="SEMESTRAL")*--(AL16+AN16&gt;0),FALSE,--(UPPER(TRIM(T16))="STOCK")*--(UPPER(TRIM(AK16))="ANUAL")*--(AL16+AM16+AN16=0),AJ16,--(UPPER(TRIM(T16))="STOCK")*--(UPPER(TRIM(AK16))="ANUAL")*--(AL16+AM16+AN16&gt;0),FALSE,--(OR(UPPER(TRIM(T16))="ACUMULADO",UPPER(TRIM(T16))="FLUJO",UPPER(TRIM(T16))="CAPACIDAD"))*--(UPPER(TRIM(AK16))="TRIMESTRAL"),AL16+AM16+AN16+AO16,--(OR(UPPER(TRIM(T16))="ACUMULADO",UPPER(TRIM(T16))="FLUJO",UPPER(TRIM(T16))="CAPACIDAD"))*--(UPPER(TRIM(AK16))="SEMESTRAL"),AM16+AO16,--(OR(UPPER(TRIM(T16))="ACUMULADO",UPPER(TRIM(T16))="FLUJO",UPPER(TRIM(T16))="CAPACIDAD"))*--(UPPER(TRIM(AK16))="ANUAL"),AO16)&lt;&gt;AJ16,FALSE,_xlfn.IFS(--(UPPER(TRIM(T16))="STOCK")*--(UPPER(TRIM(AK16))="TRIMESTRAL"),AJ16,--(UPPER(TRIM(T16))="STOCK")*--(UPPER(TRIM(AK16))="SEMESTRAL")*--(AL16+AN16=0),AJ16,--(UPPER(TRIM(T16))="STOCK")*--(UPPER(TRIM(AK16))="SEMESTRAL")*--(AL16+AN16&gt;0),FALSE,--(UPPER(TRIM(T16))="STOCK")*--(UPPER(TRIM(AK16))="ANUAL")*--(AL16+AM16+AN16=0),AJ16,--(UPPER(TRIM(T16))="STOCK")*--(UPPER(TRIM(AK16))="ANUAL")*--(AL16+AM16+AN16&gt;0),FALSE,--(OR(UPPER(TRIM(T16))="ACUMULADO",UPPER(TRIM(T16))="FLUJO",UPPER(TRIM(T16))="CAPACIDAD"))*--(UPPER(TRIM(AK16))="TRIMESTRAL"),AL16+AM16+AN16+AO16,--(OR(UPPER(TRIM(T16))="ACUMULADO",UPPER(TRIM(T16))="FLUJO",UPPER(TRIM(T16))="CAPACIDAD"))*--(UPPER(TRIM(AK16))="SEMESTRAL"),AM16+AO16,--(OR(UPPER(TRIM(T16))="ACUMULADO",UPPER(TRIM(T16))="FLUJO",UPPER(TRIM(T16))="CAPACIDAD"))*--(UPPER(TRIM(AK16))="ANUAL"),AO16))</f>
        <v>14057</v>
      </c>
      <c r="AR16" s="32">
        <f t="shared" si="0"/>
        <v>14057</v>
      </c>
      <c r="AS16" s="32">
        <v>14057</v>
      </c>
      <c r="AT16" s="48"/>
      <c r="AU16" s="66" t="s">
        <v>88</v>
      </c>
      <c r="AV16" s="40" t="s">
        <v>109</v>
      </c>
    </row>
    <row r="17" spans="1:48" ht="93.6" customHeight="1" x14ac:dyDescent="0.3">
      <c r="A17" s="41"/>
      <c r="B17" s="41"/>
      <c r="C17" s="41"/>
      <c r="D17" s="41"/>
      <c r="E17" s="41"/>
      <c r="F17" s="41"/>
      <c r="G17" s="41"/>
      <c r="H17" s="41"/>
      <c r="I17" s="41"/>
      <c r="J17" s="44"/>
      <c r="K17" s="45"/>
      <c r="L17" s="44"/>
      <c r="M17" s="75"/>
      <c r="N17" s="46"/>
      <c r="O17" s="46"/>
      <c r="P17" s="47"/>
      <c r="Q17" s="48"/>
      <c r="R17" s="76" t="s">
        <v>110</v>
      </c>
      <c r="S17" s="31" t="s">
        <v>111</v>
      </c>
      <c r="T17" s="31" t="s">
        <v>74</v>
      </c>
      <c r="U17" s="32">
        <v>3921</v>
      </c>
      <c r="V17" s="33" t="s">
        <v>112</v>
      </c>
      <c r="W17" s="33" t="s">
        <v>113</v>
      </c>
      <c r="X17" s="34"/>
      <c r="Y17" s="35"/>
      <c r="Z17" s="34">
        <v>1276</v>
      </c>
      <c r="AA17" s="34">
        <v>2167</v>
      </c>
      <c r="AB17" s="32">
        <v>2670</v>
      </c>
      <c r="AC17" s="36">
        <v>14688</v>
      </c>
      <c r="AD17" s="36">
        <v>116</v>
      </c>
      <c r="AE17" s="36">
        <v>708</v>
      </c>
      <c r="AF17" s="38">
        <v>242</v>
      </c>
      <c r="AG17" s="32">
        <v>15754</v>
      </c>
      <c r="AH17" s="32">
        <v>15754</v>
      </c>
      <c r="AI17" s="32">
        <v>0</v>
      </c>
      <c r="AJ17" s="72">
        <v>2048</v>
      </c>
      <c r="AK17" s="64" t="s">
        <v>66</v>
      </c>
      <c r="AL17" s="73">
        <v>1840</v>
      </c>
      <c r="AM17" s="65">
        <v>0</v>
      </c>
      <c r="AN17" s="65">
        <v>0</v>
      </c>
      <c r="AO17" s="65">
        <v>208</v>
      </c>
      <c r="AP17" s="32"/>
      <c r="AQ17" s="32" cm="1">
        <f t="array" ref="AQ17">IF(_xlfn.IFS(--(UPPER(TRIM(T17))="STOCK")*--(UPPER(TRIM(AK17))="TRIMESTRAL"),AJ17,--(UPPER(TRIM(T17))="STOCK")*--(UPPER(TRIM(AK17))="SEMESTRAL")*--(AL17+AN17=0),AJ17,--(UPPER(TRIM(T17))="STOCK")*--(UPPER(TRIM(AK17))="SEMESTRAL")*--(AL17+AN17&gt;0),FALSE,--(UPPER(TRIM(T17))="STOCK")*--(UPPER(TRIM(AK17))="ANUAL")*--(AL17+AM17+AN17=0),AJ17,--(UPPER(TRIM(T17))="STOCK")*--(UPPER(TRIM(AK17))="ANUAL")*--(AL17+AM17+AN17&gt;0),FALSE,--(OR(UPPER(TRIM(T17))="ACUMULADO",UPPER(TRIM(T17))="FLUJO",UPPER(TRIM(T17))="CAPACIDAD"))*--(UPPER(TRIM(AK17))="TRIMESTRAL"),AL17+AM17+AN17+AO17,--(OR(UPPER(TRIM(T17))="ACUMULADO",UPPER(TRIM(T17))="FLUJO",UPPER(TRIM(T17))="CAPACIDAD"))*--(UPPER(TRIM(AK17))="SEMESTRAL"),AM17+AO17,--(OR(UPPER(TRIM(T17))="ACUMULADO",UPPER(TRIM(T17))="FLUJO",UPPER(TRIM(T17))="CAPACIDAD"))*--(UPPER(TRIM(AK17))="ANUAL"),AO17)&lt;&gt;AJ17,FALSE,_xlfn.IFS(--(UPPER(TRIM(T17))="STOCK")*--(UPPER(TRIM(AK17))="TRIMESTRAL"),AJ17,--(UPPER(TRIM(T17))="STOCK")*--(UPPER(TRIM(AK17))="SEMESTRAL")*--(AL17+AN17=0),AJ17,--(UPPER(TRIM(T17))="STOCK")*--(UPPER(TRIM(AK17))="SEMESTRAL")*--(AL17+AN17&gt;0),FALSE,--(UPPER(TRIM(T17))="STOCK")*--(UPPER(TRIM(AK17))="ANUAL")*--(AL17+AM17+AN17=0),AJ17,--(UPPER(TRIM(T17))="STOCK")*--(UPPER(TRIM(AK17))="ANUAL")*--(AL17+AM17+AN17&gt;0),FALSE,--(OR(UPPER(TRIM(T17))="ACUMULADO",UPPER(TRIM(T17))="FLUJO",UPPER(TRIM(T17))="CAPACIDAD"))*--(UPPER(TRIM(AK17))="TRIMESTRAL"),AL17+AM17+AN17+AO17,--(OR(UPPER(TRIM(T17))="ACUMULADO",UPPER(TRIM(T17))="FLUJO",UPPER(TRIM(T17))="CAPACIDAD"))*--(UPPER(TRIM(AK17))="SEMESTRAL"),AM17+AO17,--(OR(UPPER(TRIM(T17))="ACUMULADO",UPPER(TRIM(T17))="FLUJO",UPPER(TRIM(T17))="CAPACIDAD"))*--(UPPER(TRIM(AK17))="ANUAL"),AO17))</f>
        <v>2048</v>
      </c>
      <c r="AR17" s="32">
        <f t="shared" si="0"/>
        <v>2048</v>
      </c>
      <c r="AS17" s="32">
        <v>15754</v>
      </c>
      <c r="AT17" s="48"/>
      <c r="AU17" s="66" t="s">
        <v>88</v>
      </c>
      <c r="AV17" s="40" t="s">
        <v>109</v>
      </c>
    </row>
    <row r="18" spans="1:48" ht="53.4" customHeight="1" x14ac:dyDescent="0.3">
      <c r="A18" s="49"/>
      <c r="B18" s="49"/>
      <c r="C18" s="49"/>
      <c r="D18" s="49"/>
      <c r="E18" s="49"/>
      <c r="F18" s="49"/>
      <c r="G18" s="49"/>
      <c r="H18" s="49"/>
      <c r="I18" s="49"/>
      <c r="J18" s="57">
        <v>0</v>
      </c>
      <c r="K18" s="58"/>
      <c r="L18" s="57"/>
      <c r="M18" s="77"/>
      <c r="N18" s="59"/>
      <c r="O18" s="59"/>
      <c r="P18" s="60"/>
      <c r="Q18" s="49"/>
      <c r="R18" s="78"/>
      <c r="S18" s="79" t="s">
        <v>114</v>
      </c>
      <c r="T18" s="79" t="s">
        <v>74</v>
      </c>
      <c r="U18" s="80">
        <v>1090</v>
      </c>
      <c r="V18" s="80" t="s">
        <v>115</v>
      </c>
      <c r="W18" s="80" t="s">
        <v>116</v>
      </c>
      <c r="X18" s="80">
        <v>1090</v>
      </c>
      <c r="Y18" s="81">
        <v>1090</v>
      </c>
      <c r="Z18" s="80" t="s">
        <v>117</v>
      </c>
      <c r="AA18" s="80" t="s">
        <v>117</v>
      </c>
      <c r="AB18" s="80" t="s">
        <v>118</v>
      </c>
      <c r="AC18" s="80"/>
      <c r="AD18" s="80"/>
      <c r="AE18" s="80"/>
      <c r="AF18" s="80"/>
      <c r="AG18" s="80"/>
      <c r="AH18" s="80" t="s">
        <v>118</v>
      </c>
      <c r="AI18" s="80" t="s">
        <v>117</v>
      </c>
      <c r="AJ18" s="82" t="s">
        <v>118</v>
      </c>
      <c r="AK18" s="82" t="s">
        <v>118</v>
      </c>
      <c r="AL18" s="82" t="s">
        <v>118</v>
      </c>
      <c r="AM18" s="82" t="s">
        <v>118</v>
      </c>
      <c r="AN18" s="82" t="s">
        <v>118</v>
      </c>
      <c r="AO18" s="82" t="s">
        <v>118</v>
      </c>
      <c r="AP18" s="80" t="s">
        <v>119</v>
      </c>
      <c r="AQ18" s="82" t="s">
        <v>118</v>
      </c>
      <c r="AR18" s="80">
        <v>1090</v>
      </c>
      <c r="AS18" s="80">
        <v>1090</v>
      </c>
      <c r="AT18" s="48"/>
      <c r="AU18" s="66" t="s">
        <v>88</v>
      </c>
      <c r="AV18" s="40" t="s">
        <v>109</v>
      </c>
    </row>
    <row r="19" spans="1:48" ht="183.6" customHeight="1" x14ac:dyDescent="0.3">
      <c r="A19" s="67" t="s">
        <v>51</v>
      </c>
      <c r="B19" s="67" t="s">
        <v>78</v>
      </c>
      <c r="C19" s="67" t="s">
        <v>53</v>
      </c>
      <c r="D19" s="67" t="s">
        <v>120</v>
      </c>
      <c r="E19" s="67" t="s">
        <v>121</v>
      </c>
      <c r="F19" s="67" t="s">
        <v>122</v>
      </c>
      <c r="G19" s="67" t="s">
        <v>57</v>
      </c>
      <c r="H19" s="67" t="s">
        <v>81</v>
      </c>
      <c r="I19" s="67" t="s">
        <v>82</v>
      </c>
      <c r="J19" s="69">
        <v>12417640321</v>
      </c>
      <c r="K19" s="70">
        <v>12417058566</v>
      </c>
      <c r="L19" s="69">
        <v>132999282044</v>
      </c>
      <c r="M19" s="69">
        <v>38588659876</v>
      </c>
      <c r="N19" s="71"/>
      <c r="O19" s="71"/>
      <c r="P19" s="71"/>
      <c r="Q19" s="31" t="s">
        <v>123</v>
      </c>
      <c r="R19" s="31" t="s">
        <v>124</v>
      </c>
      <c r="S19" s="31" t="s">
        <v>125</v>
      </c>
      <c r="T19" s="63" t="s">
        <v>91</v>
      </c>
      <c r="U19" s="83">
        <v>1</v>
      </c>
      <c r="V19" s="84" t="s">
        <v>126</v>
      </c>
      <c r="W19" s="84" t="s">
        <v>126</v>
      </c>
      <c r="X19" s="85">
        <v>1</v>
      </c>
      <c r="Y19" s="86">
        <v>1</v>
      </c>
      <c r="Z19" s="87">
        <v>1</v>
      </c>
      <c r="AA19" s="87">
        <v>0.31</v>
      </c>
      <c r="AB19" s="88">
        <v>1</v>
      </c>
      <c r="AC19" s="89">
        <v>1</v>
      </c>
      <c r="AD19" s="89">
        <v>1</v>
      </c>
      <c r="AE19" s="90">
        <v>1</v>
      </c>
      <c r="AF19" s="91">
        <v>1</v>
      </c>
      <c r="AG19" s="92">
        <v>1</v>
      </c>
      <c r="AH19" s="92">
        <v>1</v>
      </c>
      <c r="AI19" s="88">
        <v>0</v>
      </c>
      <c r="AJ19" s="82" t="s">
        <v>127</v>
      </c>
      <c r="AK19" s="82" t="s">
        <v>127</v>
      </c>
      <c r="AL19" s="82" t="s">
        <v>127</v>
      </c>
      <c r="AM19" s="82" t="s">
        <v>127</v>
      </c>
      <c r="AN19" s="82" t="s">
        <v>127</v>
      </c>
      <c r="AO19" s="82" t="s">
        <v>127</v>
      </c>
      <c r="AP19" s="82" t="s">
        <v>127</v>
      </c>
      <c r="AQ19" s="82" t="s">
        <v>127</v>
      </c>
      <c r="AR19" s="93">
        <v>1</v>
      </c>
      <c r="AS19" s="94">
        <v>1</v>
      </c>
      <c r="AT19" s="49"/>
      <c r="AU19" s="66" t="s">
        <v>88</v>
      </c>
      <c r="AV19" s="40" t="s">
        <v>128</v>
      </c>
    </row>
    <row r="20" spans="1:48" ht="115.2" customHeight="1" x14ac:dyDescent="0.3">
      <c r="A20" s="95" t="s">
        <v>51</v>
      </c>
      <c r="B20" s="95" t="s">
        <v>129</v>
      </c>
      <c r="C20" s="95" t="s">
        <v>58</v>
      </c>
      <c r="D20" s="95" t="s">
        <v>54</v>
      </c>
      <c r="E20" s="95" t="s">
        <v>130</v>
      </c>
      <c r="F20" s="95" t="s">
        <v>131</v>
      </c>
      <c r="G20" s="95" t="s">
        <v>57</v>
      </c>
      <c r="H20" s="95" t="s">
        <v>132</v>
      </c>
      <c r="I20" s="95" t="s">
        <v>58</v>
      </c>
      <c r="J20" s="96"/>
      <c r="K20" s="96"/>
      <c r="L20" s="96"/>
      <c r="M20" s="96"/>
      <c r="N20" s="97"/>
      <c r="O20" s="97"/>
      <c r="P20" s="98"/>
      <c r="Q20" s="99" t="s">
        <v>133</v>
      </c>
      <c r="R20" s="100" t="s">
        <v>134</v>
      </c>
      <c r="S20" s="100" t="s">
        <v>135</v>
      </c>
      <c r="T20" s="101" t="s">
        <v>91</v>
      </c>
      <c r="U20" s="101">
        <v>0</v>
      </c>
      <c r="V20" s="102" t="s">
        <v>136</v>
      </c>
      <c r="W20" s="102" t="s">
        <v>137</v>
      </c>
      <c r="X20" s="103">
        <v>1</v>
      </c>
      <c r="Y20" s="86">
        <v>1</v>
      </c>
      <c r="Z20" s="103">
        <v>1</v>
      </c>
      <c r="AA20" s="103">
        <v>1</v>
      </c>
      <c r="AB20" s="104">
        <v>1</v>
      </c>
      <c r="AC20" s="105">
        <v>0.24</v>
      </c>
      <c r="AD20" s="105">
        <v>0.24</v>
      </c>
      <c r="AE20" s="105">
        <v>0.25</v>
      </c>
      <c r="AF20" s="106">
        <v>0.27</v>
      </c>
      <c r="AG20" s="92">
        <v>1</v>
      </c>
      <c r="AH20" s="92">
        <v>1</v>
      </c>
      <c r="AI20" s="104">
        <v>0</v>
      </c>
      <c r="AJ20" s="104">
        <v>1</v>
      </c>
      <c r="AK20" s="32" t="s">
        <v>77</v>
      </c>
      <c r="AL20" s="107"/>
      <c r="AM20" s="107"/>
      <c r="AN20" s="107"/>
      <c r="AO20" s="107">
        <v>1</v>
      </c>
      <c r="AP20" s="104"/>
      <c r="AQ20" s="108" cm="1">
        <f t="array" ref="AQ20">IF(_xlfn.IFS(--(UPPER(TRIM(T20))="STOCK")*--(UPPER(TRIM(AK20))="TRIMESTRAL"),AJ20,--(UPPER(TRIM(T20))="STOCK")*--(UPPER(TRIM(AK20))="SEMESTRAL")*--(AL20+AN20=0),AJ20,--(UPPER(TRIM(T20))="STOCK")*--(UPPER(TRIM(AK20))="SEMESTRAL")*--(AL20+AN20&gt;0),FALSE,--(UPPER(TRIM(T20))="STOCK")*--(UPPER(TRIM(AK20))="ANUAL")*--(AL20+AM20+AN20=0),AJ20,--(UPPER(TRIM(T20))="STOCK")*--(UPPER(TRIM(AK20))="ANUAL")*--(AL20+AM20+AN20&gt;0),FALSE,--(OR(UPPER(TRIM(T20))="ACUMULADO",UPPER(TRIM(T20))="FLUJO",UPPER(TRIM(T20))="CAPACIDAD"))*--(UPPER(TRIM(AK20))="TRIMESTRAL"),AL20+AM20+AN20+AO20,--(OR(UPPER(TRIM(T20))="ACUMULADO",UPPER(TRIM(T20))="FLUJO",UPPER(TRIM(T20))="CAPACIDAD"))*--(UPPER(TRIM(AK20))="SEMESTRAL"),AM20+AO20,--(OR(UPPER(TRIM(T20))="ACUMULADO",UPPER(TRIM(T20))="FLUJO",UPPER(TRIM(T20))="CAPACIDAD"))*--(UPPER(TRIM(AK20))="ANUAL"),AO20)&lt;&gt;AJ20,FALSE,_xlfn.IFS(--(UPPER(TRIM(T20))="STOCK")*--(UPPER(TRIM(AK20))="TRIMESTRAL"),AJ20,--(UPPER(TRIM(T20))="STOCK")*--(UPPER(TRIM(AK20))="SEMESTRAL")*--(AL20+AN20=0),AJ20,--(UPPER(TRIM(T20))="STOCK")*--(UPPER(TRIM(AK20))="SEMESTRAL")*--(AL20+AN20&gt;0),FALSE,--(UPPER(TRIM(T20))="STOCK")*--(UPPER(TRIM(AK20))="ANUAL")*--(AL20+AM20+AN20=0),AJ20,--(UPPER(TRIM(T20))="STOCK")*--(UPPER(TRIM(AK20))="ANUAL")*--(AL20+AM20+AN20&gt;0),FALSE,--(OR(UPPER(TRIM(T20))="ACUMULADO",UPPER(TRIM(T20))="FLUJO",UPPER(TRIM(T20))="CAPACIDAD"))*--(UPPER(TRIM(AK20))="TRIMESTRAL"),AL20+AM20+AN20+AO20,--(OR(UPPER(TRIM(T20))="ACUMULADO",UPPER(TRIM(T20))="FLUJO",UPPER(TRIM(T20))="CAPACIDAD"))*--(UPPER(TRIM(AK20))="SEMESTRAL"),AM20+AO20,--(OR(UPPER(TRIM(T20))="ACUMULADO",UPPER(TRIM(T20))="FLUJO",UPPER(TRIM(T20))="CAPACIDAD"))*--(UPPER(TRIM(AK20))="ANUAL"),AO20))</f>
        <v>1</v>
      </c>
      <c r="AR20" s="109">
        <f t="shared" ref="AR20:AR40" si="1">+_xlfn.IFS(T20="Acumulado",X20+Z20+AB20+AJ20,T20="Capacidad",AJ20,T20="Flujo",AJ20,T20="Reducción",AJ20,T20="Stock",AJ20)</f>
        <v>1</v>
      </c>
      <c r="AS20" s="92">
        <v>1</v>
      </c>
      <c r="AT20" s="99" t="s">
        <v>138</v>
      </c>
      <c r="AU20" s="110" t="s">
        <v>138</v>
      </c>
      <c r="AV20" s="40" t="s">
        <v>139</v>
      </c>
    </row>
    <row r="21" spans="1:48" ht="102" x14ac:dyDescent="0.3">
      <c r="A21" s="111"/>
      <c r="B21" s="111"/>
      <c r="C21" s="111"/>
      <c r="D21" s="111"/>
      <c r="E21" s="111"/>
      <c r="F21" s="111"/>
      <c r="G21" s="111"/>
      <c r="H21" s="111"/>
      <c r="I21" s="111"/>
      <c r="J21" s="112"/>
      <c r="K21" s="112"/>
      <c r="L21" s="112"/>
      <c r="M21" s="112"/>
      <c r="N21" s="46"/>
      <c r="O21" s="46"/>
      <c r="P21" s="113"/>
      <c r="Q21" s="114"/>
      <c r="R21" s="101" t="s">
        <v>140</v>
      </c>
      <c r="S21" s="101" t="s">
        <v>141</v>
      </c>
      <c r="T21" s="101" t="s">
        <v>63</v>
      </c>
      <c r="U21" s="115">
        <v>0</v>
      </c>
      <c r="V21" s="33" t="s">
        <v>142</v>
      </c>
      <c r="W21" s="33" t="s">
        <v>143</v>
      </c>
      <c r="X21" s="116">
        <v>5</v>
      </c>
      <c r="Y21" s="35">
        <v>5</v>
      </c>
      <c r="Z21" s="116">
        <v>5</v>
      </c>
      <c r="AA21" s="116">
        <v>5</v>
      </c>
      <c r="AB21" s="117">
        <v>5</v>
      </c>
      <c r="AC21" s="118">
        <v>1</v>
      </c>
      <c r="AD21" s="118">
        <v>1</v>
      </c>
      <c r="AE21" s="118">
        <v>3</v>
      </c>
      <c r="AF21" s="119">
        <v>0</v>
      </c>
      <c r="AG21" s="115">
        <v>5</v>
      </c>
      <c r="AH21" s="32">
        <v>5</v>
      </c>
      <c r="AI21" s="104">
        <v>0</v>
      </c>
      <c r="AJ21" s="115">
        <v>5</v>
      </c>
      <c r="AK21" s="32" t="s">
        <v>66</v>
      </c>
      <c r="AL21" s="120">
        <v>1</v>
      </c>
      <c r="AM21" s="120">
        <v>1</v>
      </c>
      <c r="AN21" s="120">
        <v>2</v>
      </c>
      <c r="AO21" s="120">
        <v>1</v>
      </c>
      <c r="AP21" s="115"/>
      <c r="AQ21" s="32" cm="1">
        <f t="array" ref="AQ21">IF(_xlfn.IFS(--(UPPER(TRIM(T21))="STOCK")*--(UPPER(TRIM(AK21))="TRIMESTRAL"),AJ21,--(UPPER(TRIM(T21))="STOCK")*--(UPPER(TRIM(AK21))="SEMESTRAL")*--(AL21+AN21=0),AJ21,--(UPPER(TRIM(T21))="STOCK")*--(UPPER(TRIM(AK21))="SEMESTRAL")*--(AL21+AN21&gt;0),FALSE,--(UPPER(TRIM(T21))="STOCK")*--(UPPER(TRIM(AK21))="ANUAL")*--(AL21+AM21+AN21=0),AJ21,--(UPPER(TRIM(T21))="STOCK")*--(UPPER(TRIM(AK21))="ANUAL")*--(AL21+AM21+AN21&gt;0),FALSE,--(OR(UPPER(TRIM(T21))="ACUMULADO",UPPER(TRIM(T21))="FLUJO",UPPER(TRIM(T21))="CAPACIDAD"))*--(UPPER(TRIM(AK21))="TRIMESTRAL"),AL21+AM21+AN21+AO21,--(OR(UPPER(TRIM(T21))="ACUMULADO",UPPER(TRIM(T21))="FLUJO",UPPER(TRIM(T21))="CAPACIDAD"))*--(UPPER(TRIM(AK21))="SEMESTRAL"),AM21+AO21,--(OR(UPPER(TRIM(T21))="ACUMULADO",UPPER(TRIM(T21))="FLUJO",UPPER(TRIM(T21))="CAPACIDAD"))*--(UPPER(TRIM(AK21))="ANUAL"),AO21)&lt;&gt;AJ21,FALSE,_xlfn.IFS(--(UPPER(TRIM(T21))="STOCK")*--(UPPER(TRIM(AK21))="TRIMESTRAL"),AJ21,--(UPPER(TRIM(T21))="STOCK")*--(UPPER(TRIM(AK21))="SEMESTRAL")*--(AL21+AN21=0),AJ21,--(UPPER(TRIM(T21))="STOCK")*--(UPPER(TRIM(AK21))="SEMESTRAL")*--(AL21+AN21&gt;0),FALSE,--(UPPER(TRIM(T21))="STOCK")*--(UPPER(TRIM(AK21))="ANUAL")*--(AL21+AM21+AN21=0),AJ21,--(UPPER(TRIM(T21))="STOCK")*--(UPPER(TRIM(AK21))="ANUAL")*--(AL21+AM21+AN21&gt;0),FALSE,--(OR(UPPER(TRIM(T21))="ACUMULADO",UPPER(TRIM(T21))="FLUJO",UPPER(TRIM(T21))="CAPACIDAD"))*--(UPPER(TRIM(AK21))="TRIMESTRAL"),AL21+AM21+AN21+AO21,--(OR(UPPER(TRIM(T21))="ACUMULADO",UPPER(TRIM(T21))="FLUJO",UPPER(TRIM(T21))="CAPACIDAD"))*--(UPPER(TRIM(AK21))="SEMESTRAL"),AM21+AO21,--(OR(UPPER(TRIM(T21))="ACUMULADO",UPPER(TRIM(T21))="FLUJO",UPPER(TRIM(T21))="CAPACIDAD"))*--(UPPER(TRIM(AK21))="ANUAL"),AO21))</f>
        <v>5</v>
      </c>
      <c r="AR21" s="32">
        <f t="shared" si="1"/>
        <v>20</v>
      </c>
      <c r="AS21" s="32">
        <v>15</v>
      </c>
      <c r="AT21" s="114"/>
      <c r="AU21" s="110" t="s">
        <v>138</v>
      </c>
      <c r="AV21" s="40" t="s">
        <v>139</v>
      </c>
    </row>
    <row r="22" spans="1:48" ht="142.80000000000001" x14ac:dyDescent="0.3">
      <c r="A22" s="111"/>
      <c r="B22" s="111"/>
      <c r="C22" s="111"/>
      <c r="D22" s="111"/>
      <c r="E22" s="111"/>
      <c r="F22" s="111"/>
      <c r="G22" s="111"/>
      <c r="H22" s="111"/>
      <c r="I22" s="111"/>
      <c r="J22" s="112"/>
      <c r="K22" s="112"/>
      <c r="L22" s="112"/>
      <c r="M22" s="112"/>
      <c r="N22" s="46"/>
      <c r="O22" s="46"/>
      <c r="P22" s="113"/>
      <c r="Q22" s="114"/>
      <c r="R22" s="101" t="s">
        <v>144</v>
      </c>
      <c r="S22" s="101" t="s">
        <v>145</v>
      </c>
      <c r="T22" s="101" t="s">
        <v>91</v>
      </c>
      <c r="U22" s="115">
        <v>0</v>
      </c>
      <c r="V22" s="33" t="s">
        <v>146</v>
      </c>
      <c r="W22" s="33" t="s">
        <v>147</v>
      </c>
      <c r="X22" s="116">
        <v>1</v>
      </c>
      <c r="Y22" s="35">
        <v>1</v>
      </c>
      <c r="Z22" s="116">
        <v>1</v>
      </c>
      <c r="AA22" s="116">
        <v>1</v>
      </c>
      <c r="AB22" s="117">
        <v>1</v>
      </c>
      <c r="AC22" s="121">
        <v>0.24</v>
      </c>
      <c r="AD22" s="121">
        <v>0.24</v>
      </c>
      <c r="AE22" s="121">
        <v>0.25</v>
      </c>
      <c r="AF22" s="119">
        <v>0.27</v>
      </c>
      <c r="AG22" s="32">
        <v>1</v>
      </c>
      <c r="AH22" s="32">
        <v>1</v>
      </c>
      <c r="AI22" s="104">
        <v>0</v>
      </c>
      <c r="AJ22" s="115">
        <v>1</v>
      </c>
      <c r="AK22" s="32" t="s">
        <v>77</v>
      </c>
      <c r="AL22" s="120"/>
      <c r="AM22" s="120"/>
      <c r="AN22" s="120"/>
      <c r="AO22" s="120">
        <v>1</v>
      </c>
      <c r="AP22" s="115"/>
      <c r="AQ22" s="32" cm="1">
        <f t="array" ref="AQ22">IF(_xlfn.IFS(--(UPPER(TRIM(T22))="STOCK")*--(UPPER(TRIM(AK22))="TRIMESTRAL"),AJ22,--(UPPER(TRIM(T22))="STOCK")*--(UPPER(TRIM(AK22))="SEMESTRAL")*--(AL22+AN22=0),AJ22,--(UPPER(TRIM(T22))="STOCK")*--(UPPER(TRIM(AK22))="SEMESTRAL")*--(AL22+AN22&gt;0),FALSE,--(UPPER(TRIM(T22))="STOCK")*--(UPPER(TRIM(AK22))="ANUAL")*--(AL22+AM22+AN22=0),AJ22,--(UPPER(TRIM(T22))="STOCK")*--(UPPER(TRIM(AK22))="ANUAL")*--(AL22+AM22+AN22&gt;0),FALSE,--(OR(UPPER(TRIM(T22))="ACUMULADO",UPPER(TRIM(T22))="FLUJO",UPPER(TRIM(T22))="CAPACIDAD"))*--(UPPER(TRIM(AK22))="TRIMESTRAL"),AL22+AM22+AN22+AO22,--(OR(UPPER(TRIM(T22))="ACUMULADO",UPPER(TRIM(T22))="FLUJO",UPPER(TRIM(T22))="CAPACIDAD"))*--(UPPER(TRIM(AK22))="SEMESTRAL"),AM22+AO22,--(OR(UPPER(TRIM(T22))="ACUMULADO",UPPER(TRIM(T22))="FLUJO",UPPER(TRIM(T22))="CAPACIDAD"))*--(UPPER(TRIM(AK22))="ANUAL"),AO22)&lt;&gt;AJ22,FALSE,_xlfn.IFS(--(UPPER(TRIM(T22))="STOCK")*--(UPPER(TRIM(AK22))="TRIMESTRAL"),AJ22,--(UPPER(TRIM(T22))="STOCK")*--(UPPER(TRIM(AK22))="SEMESTRAL")*--(AL22+AN22=0),AJ22,--(UPPER(TRIM(T22))="STOCK")*--(UPPER(TRIM(AK22))="SEMESTRAL")*--(AL22+AN22&gt;0),FALSE,--(UPPER(TRIM(T22))="STOCK")*--(UPPER(TRIM(AK22))="ANUAL")*--(AL22+AM22+AN22=0),AJ22,--(UPPER(TRIM(T22))="STOCK")*--(UPPER(TRIM(AK22))="ANUAL")*--(AL22+AM22+AN22&gt;0),FALSE,--(OR(UPPER(TRIM(T22))="ACUMULADO",UPPER(TRIM(T22))="FLUJO",UPPER(TRIM(T22))="CAPACIDAD"))*--(UPPER(TRIM(AK22))="TRIMESTRAL"),AL22+AM22+AN22+AO22,--(OR(UPPER(TRIM(T22))="ACUMULADO",UPPER(TRIM(T22))="FLUJO",UPPER(TRIM(T22))="CAPACIDAD"))*--(UPPER(TRIM(AK22))="SEMESTRAL"),AM22+AO22,--(OR(UPPER(TRIM(T22))="ACUMULADO",UPPER(TRIM(T22))="FLUJO",UPPER(TRIM(T22))="CAPACIDAD"))*--(UPPER(TRIM(AK22))="ANUAL"),AO22))</f>
        <v>1</v>
      </c>
      <c r="AR22" s="92">
        <f t="shared" si="1"/>
        <v>1</v>
      </c>
      <c r="AS22" s="92">
        <v>1</v>
      </c>
      <c r="AT22" s="114"/>
      <c r="AU22" s="110" t="s">
        <v>138</v>
      </c>
      <c r="AV22" s="40" t="s">
        <v>139</v>
      </c>
    </row>
    <row r="23" spans="1:48" ht="183.6" x14ac:dyDescent="0.3">
      <c r="A23" s="111"/>
      <c r="B23" s="111"/>
      <c r="C23" s="111"/>
      <c r="D23" s="111"/>
      <c r="E23" s="111"/>
      <c r="F23" s="111"/>
      <c r="G23" s="111"/>
      <c r="H23" s="111"/>
      <c r="I23" s="111"/>
      <c r="J23" s="112"/>
      <c r="K23" s="112"/>
      <c r="L23" s="112"/>
      <c r="M23" s="112"/>
      <c r="N23" s="46"/>
      <c r="O23" s="46"/>
      <c r="P23" s="113"/>
      <c r="Q23" s="114"/>
      <c r="R23" s="101" t="s">
        <v>148</v>
      </c>
      <c r="S23" s="101" t="s">
        <v>149</v>
      </c>
      <c r="T23" s="101" t="s">
        <v>91</v>
      </c>
      <c r="U23" s="101">
        <v>0</v>
      </c>
      <c r="V23" s="122" t="s">
        <v>150</v>
      </c>
      <c r="W23" s="122" t="s">
        <v>151</v>
      </c>
      <c r="X23" s="103">
        <v>1</v>
      </c>
      <c r="Y23" s="86">
        <v>1</v>
      </c>
      <c r="Z23" s="103">
        <v>1</v>
      </c>
      <c r="AA23" s="103">
        <v>1</v>
      </c>
      <c r="AB23" s="104">
        <v>1</v>
      </c>
      <c r="AC23" s="105">
        <v>0.25</v>
      </c>
      <c r="AD23" s="105">
        <v>0.23</v>
      </c>
      <c r="AE23" s="123">
        <v>0.25</v>
      </c>
      <c r="AF23" s="106">
        <v>0.27</v>
      </c>
      <c r="AG23" s="92">
        <v>1</v>
      </c>
      <c r="AH23" s="92">
        <v>1</v>
      </c>
      <c r="AI23" s="104">
        <v>0</v>
      </c>
      <c r="AJ23" s="104">
        <v>1</v>
      </c>
      <c r="AK23" s="32" t="s">
        <v>77</v>
      </c>
      <c r="AL23" s="107"/>
      <c r="AM23" s="107"/>
      <c r="AN23" s="107"/>
      <c r="AO23" s="107">
        <v>1</v>
      </c>
      <c r="AP23" s="104"/>
      <c r="AQ23" s="108" cm="1">
        <f t="array" ref="AQ23">IF(_xlfn.IFS(--(UPPER(TRIM(T23))="STOCK")*--(UPPER(TRIM(AK23))="TRIMESTRAL"),AJ23,--(UPPER(TRIM(T23))="STOCK")*--(UPPER(TRIM(AK23))="SEMESTRAL")*--(AL23+AN23=0),AJ23,--(UPPER(TRIM(T23))="STOCK")*--(UPPER(TRIM(AK23))="SEMESTRAL")*--(AL23+AN23&gt;0),FALSE,--(UPPER(TRIM(T23))="STOCK")*--(UPPER(TRIM(AK23))="ANUAL")*--(AL23+AM23+AN23=0),AJ23,--(UPPER(TRIM(T23))="STOCK")*--(UPPER(TRIM(AK23))="ANUAL")*--(AL23+AM23+AN23&gt;0),FALSE,--(OR(UPPER(TRIM(T23))="ACUMULADO",UPPER(TRIM(T23))="FLUJO",UPPER(TRIM(T23))="CAPACIDAD"))*--(UPPER(TRIM(AK23))="TRIMESTRAL"),AL23+AM23+AN23+AO23,--(OR(UPPER(TRIM(T23))="ACUMULADO",UPPER(TRIM(T23))="FLUJO",UPPER(TRIM(T23))="CAPACIDAD"))*--(UPPER(TRIM(AK23))="SEMESTRAL"),AM23+AO23,--(OR(UPPER(TRIM(T23))="ACUMULADO",UPPER(TRIM(T23))="FLUJO",UPPER(TRIM(T23))="CAPACIDAD"))*--(UPPER(TRIM(AK23))="ANUAL"),AO23)&lt;&gt;AJ23,FALSE,_xlfn.IFS(--(UPPER(TRIM(T23))="STOCK")*--(UPPER(TRIM(AK23))="TRIMESTRAL"),AJ23,--(UPPER(TRIM(T23))="STOCK")*--(UPPER(TRIM(AK23))="SEMESTRAL")*--(AL23+AN23=0),AJ23,--(UPPER(TRIM(T23))="STOCK")*--(UPPER(TRIM(AK23))="SEMESTRAL")*--(AL23+AN23&gt;0),FALSE,--(UPPER(TRIM(T23))="STOCK")*--(UPPER(TRIM(AK23))="ANUAL")*--(AL23+AM23+AN23=0),AJ23,--(UPPER(TRIM(T23))="STOCK")*--(UPPER(TRIM(AK23))="ANUAL")*--(AL23+AM23+AN23&gt;0),FALSE,--(OR(UPPER(TRIM(T23))="ACUMULADO",UPPER(TRIM(T23))="FLUJO",UPPER(TRIM(T23))="CAPACIDAD"))*--(UPPER(TRIM(AK23))="TRIMESTRAL"),AL23+AM23+AN23+AO23,--(OR(UPPER(TRIM(T23))="ACUMULADO",UPPER(TRIM(T23))="FLUJO",UPPER(TRIM(T23))="CAPACIDAD"))*--(UPPER(TRIM(AK23))="SEMESTRAL"),AM23+AO23,--(OR(UPPER(TRIM(T23))="ACUMULADO",UPPER(TRIM(T23))="FLUJO",UPPER(TRIM(T23))="CAPACIDAD"))*--(UPPER(TRIM(AK23))="ANUAL"),AO23))</f>
        <v>1</v>
      </c>
      <c r="AR23" s="109">
        <f t="shared" si="1"/>
        <v>1</v>
      </c>
      <c r="AS23" s="92">
        <v>1</v>
      </c>
      <c r="AT23" s="114"/>
      <c r="AU23" s="110" t="s">
        <v>138</v>
      </c>
      <c r="AV23" s="40" t="s">
        <v>139</v>
      </c>
    </row>
    <row r="24" spans="1:48" ht="204" x14ac:dyDescent="0.3">
      <c r="A24" s="124"/>
      <c r="B24" s="124"/>
      <c r="C24" s="124"/>
      <c r="D24" s="124"/>
      <c r="E24" s="124"/>
      <c r="F24" s="124"/>
      <c r="G24" s="124"/>
      <c r="H24" s="124"/>
      <c r="I24" s="124"/>
      <c r="J24" s="125"/>
      <c r="K24" s="125"/>
      <c r="L24" s="125"/>
      <c r="M24" s="125"/>
      <c r="N24" s="59"/>
      <c r="O24" s="59"/>
      <c r="P24" s="126"/>
      <c r="Q24" s="127"/>
      <c r="R24" s="101" t="s">
        <v>152</v>
      </c>
      <c r="S24" s="101" t="s">
        <v>153</v>
      </c>
      <c r="T24" s="101" t="s">
        <v>91</v>
      </c>
      <c r="U24" s="101">
        <v>0</v>
      </c>
      <c r="V24" s="122" t="s">
        <v>154</v>
      </c>
      <c r="W24" s="122" t="s">
        <v>155</v>
      </c>
      <c r="X24" s="103">
        <v>1</v>
      </c>
      <c r="Y24" s="86">
        <v>1</v>
      </c>
      <c r="Z24" s="103">
        <v>1</v>
      </c>
      <c r="AA24" s="103">
        <v>1</v>
      </c>
      <c r="AB24" s="104">
        <v>1</v>
      </c>
      <c r="AC24" s="105">
        <v>0.24</v>
      </c>
      <c r="AD24" s="105">
        <v>0.24</v>
      </c>
      <c r="AE24" s="123">
        <v>0.25</v>
      </c>
      <c r="AF24" s="106">
        <v>0.27</v>
      </c>
      <c r="AG24" s="92">
        <v>1</v>
      </c>
      <c r="AH24" s="92">
        <v>1</v>
      </c>
      <c r="AI24" s="104">
        <v>0</v>
      </c>
      <c r="AJ24" s="104">
        <v>1</v>
      </c>
      <c r="AK24" s="32" t="s">
        <v>77</v>
      </c>
      <c r="AL24" s="107"/>
      <c r="AM24" s="107"/>
      <c r="AN24" s="107"/>
      <c r="AO24" s="107">
        <v>1</v>
      </c>
      <c r="AP24" s="104"/>
      <c r="AQ24" s="108" cm="1">
        <f t="array" ref="AQ24">IF(_xlfn.IFS(--(UPPER(TRIM(T24))="STOCK")*--(UPPER(TRIM(AK24))="TRIMESTRAL"),AJ24,--(UPPER(TRIM(T24))="STOCK")*--(UPPER(TRIM(AK24))="SEMESTRAL")*--(AL24+AN24=0),AJ24,--(UPPER(TRIM(T24))="STOCK")*--(UPPER(TRIM(AK24))="SEMESTRAL")*--(AL24+AN24&gt;0),FALSE,--(UPPER(TRIM(T24))="STOCK")*--(UPPER(TRIM(AK24))="ANUAL")*--(AL24+AM24+AN24=0),AJ24,--(UPPER(TRIM(T24))="STOCK")*--(UPPER(TRIM(AK24))="ANUAL")*--(AL24+AM24+AN24&gt;0),FALSE,--(OR(UPPER(TRIM(T24))="ACUMULADO",UPPER(TRIM(T24))="FLUJO",UPPER(TRIM(T24))="CAPACIDAD"))*--(UPPER(TRIM(AK24))="TRIMESTRAL"),AL24+AM24+AN24+AO24,--(OR(UPPER(TRIM(T24))="ACUMULADO",UPPER(TRIM(T24))="FLUJO",UPPER(TRIM(T24))="CAPACIDAD"))*--(UPPER(TRIM(AK24))="SEMESTRAL"),AM24+AO24,--(OR(UPPER(TRIM(T24))="ACUMULADO",UPPER(TRIM(T24))="FLUJO",UPPER(TRIM(T24))="CAPACIDAD"))*--(UPPER(TRIM(AK24))="ANUAL"),AO24)&lt;&gt;AJ24,FALSE,_xlfn.IFS(--(UPPER(TRIM(T24))="STOCK")*--(UPPER(TRIM(AK24))="TRIMESTRAL"),AJ24,--(UPPER(TRIM(T24))="STOCK")*--(UPPER(TRIM(AK24))="SEMESTRAL")*--(AL24+AN24=0),AJ24,--(UPPER(TRIM(T24))="STOCK")*--(UPPER(TRIM(AK24))="SEMESTRAL")*--(AL24+AN24&gt;0),FALSE,--(UPPER(TRIM(T24))="STOCK")*--(UPPER(TRIM(AK24))="ANUAL")*--(AL24+AM24+AN24=0),AJ24,--(UPPER(TRIM(T24))="STOCK")*--(UPPER(TRIM(AK24))="ANUAL")*--(AL24+AM24+AN24&gt;0),FALSE,--(OR(UPPER(TRIM(T24))="ACUMULADO",UPPER(TRIM(T24))="FLUJO",UPPER(TRIM(T24))="CAPACIDAD"))*--(UPPER(TRIM(AK24))="TRIMESTRAL"),AL24+AM24+AN24+AO24,--(OR(UPPER(TRIM(T24))="ACUMULADO",UPPER(TRIM(T24))="FLUJO",UPPER(TRIM(T24))="CAPACIDAD"))*--(UPPER(TRIM(AK24))="SEMESTRAL"),AM24+AO24,--(OR(UPPER(TRIM(T24))="ACUMULADO",UPPER(TRIM(T24))="FLUJO",UPPER(TRIM(T24))="CAPACIDAD"))*--(UPPER(TRIM(AK24))="ANUAL"),AO24))</f>
        <v>1</v>
      </c>
      <c r="AR24" s="109">
        <f t="shared" si="1"/>
        <v>1</v>
      </c>
      <c r="AS24" s="92">
        <v>1</v>
      </c>
      <c r="AT24" s="127"/>
      <c r="AU24" s="110" t="s">
        <v>138</v>
      </c>
      <c r="AV24" s="40" t="s">
        <v>139</v>
      </c>
    </row>
    <row r="25" spans="1:48" ht="271.95" customHeight="1" x14ac:dyDescent="0.3">
      <c r="A25" s="95" t="s">
        <v>51</v>
      </c>
      <c r="B25" s="95" t="s">
        <v>78</v>
      </c>
      <c r="C25" s="95" t="s">
        <v>58</v>
      </c>
      <c r="D25" s="95" t="s">
        <v>120</v>
      </c>
      <c r="E25" s="95" t="s">
        <v>156</v>
      </c>
      <c r="F25" s="95" t="s">
        <v>157</v>
      </c>
      <c r="G25" s="95" t="s">
        <v>57</v>
      </c>
      <c r="H25" s="95" t="s">
        <v>58</v>
      </c>
      <c r="I25" s="95" t="s">
        <v>58</v>
      </c>
      <c r="J25" s="128"/>
      <c r="K25" s="128"/>
      <c r="L25" s="128"/>
      <c r="M25" s="128"/>
      <c r="N25" s="129"/>
      <c r="O25" s="129"/>
      <c r="P25" s="129"/>
      <c r="Q25" s="130" t="s">
        <v>158</v>
      </c>
      <c r="R25" s="131" t="s">
        <v>159</v>
      </c>
      <c r="S25" s="132" t="s">
        <v>160</v>
      </c>
      <c r="T25" s="101" t="s">
        <v>91</v>
      </c>
      <c r="U25" s="115">
        <v>0</v>
      </c>
      <c r="V25" s="133" t="s">
        <v>161</v>
      </c>
      <c r="W25" s="133" t="s">
        <v>162</v>
      </c>
      <c r="X25" s="34">
        <v>4</v>
      </c>
      <c r="Y25" s="35">
        <v>4</v>
      </c>
      <c r="Z25" s="34">
        <v>4</v>
      </c>
      <c r="AA25" s="34">
        <v>4</v>
      </c>
      <c r="AB25" s="134">
        <v>4</v>
      </c>
      <c r="AC25" s="135">
        <v>4</v>
      </c>
      <c r="AD25" s="135">
        <v>4</v>
      </c>
      <c r="AE25" s="136">
        <v>4</v>
      </c>
      <c r="AF25" s="137">
        <v>4</v>
      </c>
      <c r="AG25" s="32">
        <v>4</v>
      </c>
      <c r="AH25" s="32">
        <v>4</v>
      </c>
      <c r="AI25" s="134">
        <v>0</v>
      </c>
      <c r="AJ25" s="32">
        <v>4</v>
      </c>
      <c r="AK25" s="32" t="s">
        <v>77</v>
      </c>
      <c r="AL25" s="134">
        <v>0</v>
      </c>
      <c r="AM25" s="134">
        <v>0</v>
      </c>
      <c r="AN25" s="134">
        <v>0</v>
      </c>
      <c r="AO25" s="134">
        <v>4</v>
      </c>
      <c r="AP25" s="134"/>
      <c r="AQ25" s="32" cm="1">
        <f t="array" ref="AQ25">IF(_xlfn.IFS(--(UPPER(TRIM(T25))="STOCK")*--(UPPER(TRIM(AK25))="TRIMESTRAL"),AJ25,--(UPPER(TRIM(T25))="STOCK")*--(UPPER(TRIM(AK25))="SEMESTRAL")*--(AL25+AN25=0),AJ25,--(UPPER(TRIM(T25))="STOCK")*--(UPPER(TRIM(AK25))="SEMESTRAL")*--(AL25+AN25&gt;0),FALSE,--(UPPER(TRIM(T25))="STOCK")*--(UPPER(TRIM(AK25))="ANUAL")*--(AL25+AM25+AN25=0),AJ25,--(UPPER(TRIM(T25))="STOCK")*--(UPPER(TRIM(AK25))="ANUAL")*--(AL25+AM25+AN25&gt;0),FALSE,--(OR(UPPER(TRIM(T25))="ACUMULADO",UPPER(TRIM(T25))="FLUJO",UPPER(TRIM(T25))="CAPACIDAD"))*--(UPPER(TRIM(AK25))="TRIMESTRAL"),AL25+AM25+AN25+AO25,--(OR(UPPER(TRIM(T25))="ACUMULADO",UPPER(TRIM(T25))="FLUJO",UPPER(TRIM(T25))="CAPACIDAD"))*--(UPPER(TRIM(AK25))="SEMESTRAL"),AM25+AO25,--(OR(UPPER(TRIM(T25))="ACUMULADO",UPPER(TRIM(T25))="FLUJO",UPPER(TRIM(T25))="CAPACIDAD"))*--(UPPER(TRIM(AK25))="ANUAL"),AO25)&lt;&gt;AJ25,FALSE,_xlfn.IFS(--(UPPER(TRIM(T25))="STOCK")*--(UPPER(TRIM(AK25))="TRIMESTRAL"),AJ25,--(UPPER(TRIM(T25))="STOCK")*--(UPPER(TRIM(AK25))="SEMESTRAL")*--(AL25+AN25=0),AJ25,--(UPPER(TRIM(T25))="STOCK")*--(UPPER(TRIM(AK25))="SEMESTRAL")*--(AL25+AN25&gt;0),FALSE,--(UPPER(TRIM(T25))="STOCK")*--(UPPER(TRIM(AK25))="ANUAL")*--(AL25+AM25+AN25=0),AJ25,--(UPPER(TRIM(T25))="STOCK")*--(UPPER(TRIM(AK25))="ANUAL")*--(AL25+AM25+AN25&gt;0),FALSE,--(OR(UPPER(TRIM(T25))="ACUMULADO",UPPER(TRIM(T25))="FLUJO",UPPER(TRIM(T25))="CAPACIDAD"))*--(UPPER(TRIM(AK25))="TRIMESTRAL"),AL25+AM25+AN25+AO25,--(OR(UPPER(TRIM(T25))="ACUMULADO",UPPER(TRIM(T25))="FLUJO",UPPER(TRIM(T25))="CAPACIDAD"))*--(UPPER(TRIM(AK25))="SEMESTRAL"),AM25+AO25,--(OR(UPPER(TRIM(T25))="ACUMULADO",UPPER(TRIM(T25))="FLUJO",UPPER(TRIM(T25))="CAPACIDAD"))*--(UPPER(TRIM(AK25))="ANUAL"),AO25))</f>
        <v>4</v>
      </c>
      <c r="AR25" s="32">
        <f t="shared" si="1"/>
        <v>4</v>
      </c>
      <c r="AS25" s="32">
        <v>4</v>
      </c>
      <c r="AT25" s="138" t="s">
        <v>163</v>
      </c>
      <c r="AU25" s="132" t="s">
        <v>163</v>
      </c>
      <c r="AV25" s="40" t="s">
        <v>164</v>
      </c>
    </row>
    <row r="26" spans="1:48" ht="102" customHeight="1" x14ac:dyDescent="0.3">
      <c r="A26" s="111"/>
      <c r="B26" s="111"/>
      <c r="C26" s="111"/>
      <c r="D26" s="111"/>
      <c r="E26" s="111"/>
      <c r="F26" s="111"/>
      <c r="G26" s="111"/>
      <c r="H26" s="111"/>
      <c r="I26" s="111"/>
      <c r="J26" s="139"/>
      <c r="K26" s="139"/>
      <c r="L26" s="139"/>
      <c r="M26" s="139"/>
      <c r="N26" s="140"/>
      <c r="O26" s="140"/>
      <c r="P26" s="140"/>
      <c r="Q26" s="141"/>
      <c r="R26" s="131"/>
      <c r="S26" s="31" t="s">
        <v>165</v>
      </c>
      <c r="T26" s="134" t="s">
        <v>63</v>
      </c>
      <c r="U26" s="134">
        <v>4776</v>
      </c>
      <c r="V26" s="133" t="s">
        <v>166</v>
      </c>
      <c r="W26" s="133" t="s">
        <v>167</v>
      </c>
      <c r="X26" s="34">
        <v>49000</v>
      </c>
      <c r="Y26" s="35">
        <v>54594</v>
      </c>
      <c r="Z26" s="34">
        <v>36477</v>
      </c>
      <c r="AA26" s="34">
        <v>305</v>
      </c>
      <c r="AB26" s="134">
        <v>9680</v>
      </c>
      <c r="AC26" s="135">
        <v>26666</v>
      </c>
      <c r="AD26" s="135">
        <v>3496</v>
      </c>
      <c r="AE26" s="136">
        <v>4925</v>
      </c>
      <c r="AF26" s="137">
        <v>665</v>
      </c>
      <c r="AG26" s="32">
        <v>35752</v>
      </c>
      <c r="AH26" s="32">
        <v>35752</v>
      </c>
      <c r="AI26" s="134">
        <v>15213</v>
      </c>
      <c r="AJ26" s="142">
        <v>8497</v>
      </c>
      <c r="AK26" s="32" t="s">
        <v>168</v>
      </c>
      <c r="AL26" s="134">
        <v>0</v>
      </c>
      <c r="AM26" s="134">
        <v>5113</v>
      </c>
      <c r="AN26" s="134">
        <v>0</v>
      </c>
      <c r="AO26" s="134">
        <v>3384</v>
      </c>
      <c r="AP26" s="134"/>
      <c r="AQ26" s="32" cm="1">
        <f t="array" ref="AQ26">IF(_xlfn.IFS(--(UPPER(TRIM(T26))="STOCK")*--(UPPER(TRIM(AK26))="TRIMESTRAL"),AJ26,--(UPPER(TRIM(T26))="STOCK")*--(UPPER(TRIM(AK26))="SEMESTRAL")*--(AL26+AN26=0),AJ26,--(UPPER(TRIM(T26))="STOCK")*--(UPPER(TRIM(AK26))="SEMESTRAL")*--(AL26+AN26&gt;0),FALSE,--(UPPER(TRIM(T26))="STOCK")*--(UPPER(TRIM(AK26))="ANUAL")*--(AL26+AM26+AN26=0),AJ26,--(UPPER(TRIM(T26))="STOCK")*--(UPPER(TRIM(AK26))="ANUAL")*--(AL26+AM26+AN26&gt;0),FALSE,--(OR(UPPER(TRIM(T26))="ACUMULADO",UPPER(TRIM(T26))="FLUJO",UPPER(TRIM(T26))="CAPACIDAD"))*--(UPPER(TRIM(AK26))="TRIMESTRAL"),AL26+AM26+AN26+AO26,--(OR(UPPER(TRIM(T26))="ACUMULADO",UPPER(TRIM(T26))="FLUJO",UPPER(TRIM(T26))="CAPACIDAD"))*--(UPPER(TRIM(AK26))="SEMESTRAL"),AM26+AO26,--(OR(UPPER(TRIM(T26))="ACUMULADO",UPPER(TRIM(T26))="FLUJO",UPPER(TRIM(T26))="CAPACIDAD"))*--(UPPER(TRIM(AK26))="ANUAL"),AO26)&lt;&gt;AJ26,FALSE,_xlfn.IFS(--(UPPER(TRIM(T26))="STOCK")*--(UPPER(TRIM(AK26))="TRIMESTRAL"),AJ26,--(UPPER(TRIM(T26))="STOCK")*--(UPPER(TRIM(AK26))="SEMESTRAL")*--(AL26+AN26=0),AJ26,--(UPPER(TRIM(T26))="STOCK")*--(UPPER(TRIM(AK26))="SEMESTRAL")*--(AL26+AN26&gt;0),FALSE,--(UPPER(TRIM(T26))="STOCK")*--(UPPER(TRIM(AK26))="ANUAL")*--(AL26+AM26+AN26=0),AJ26,--(UPPER(TRIM(T26))="STOCK")*--(UPPER(TRIM(AK26))="ANUAL")*--(AL26+AM26+AN26&gt;0),FALSE,--(OR(UPPER(TRIM(T26))="ACUMULADO",UPPER(TRIM(T26))="FLUJO",UPPER(TRIM(T26))="CAPACIDAD"))*--(UPPER(TRIM(AK26))="TRIMESTRAL"),AL26+AM26+AN26+AO26,--(OR(UPPER(TRIM(T26))="ACUMULADO",UPPER(TRIM(T26))="FLUJO",UPPER(TRIM(T26))="CAPACIDAD"))*--(UPPER(TRIM(AK26))="SEMESTRAL"),AM26+AO26,--(OR(UPPER(TRIM(T26))="ACUMULADO",UPPER(TRIM(T26))="FLUJO",UPPER(TRIM(T26))="CAPACIDAD"))*--(UPPER(TRIM(AK26))="ANUAL"),AO26))</f>
        <v>8497</v>
      </c>
      <c r="AR26" s="32">
        <f t="shared" si="1"/>
        <v>103654</v>
      </c>
      <c r="AS26" s="32">
        <v>90651</v>
      </c>
      <c r="AT26" s="143"/>
      <c r="AU26" s="132" t="s">
        <v>163</v>
      </c>
      <c r="AV26" s="40" t="s">
        <v>164</v>
      </c>
    </row>
    <row r="27" spans="1:48" ht="122.4" x14ac:dyDescent="0.3">
      <c r="A27" s="111"/>
      <c r="B27" s="111"/>
      <c r="C27" s="111"/>
      <c r="D27" s="111"/>
      <c r="E27" s="111"/>
      <c r="F27" s="111"/>
      <c r="G27" s="111"/>
      <c r="H27" s="111"/>
      <c r="I27" s="111"/>
      <c r="J27" s="139"/>
      <c r="K27" s="139"/>
      <c r="L27" s="139"/>
      <c r="M27" s="139"/>
      <c r="N27" s="140"/>
      <c r="O27" s="140"/>
      <c r="P27" s="140"/>
      <c r="Q27" s="141"/>
      <c r="R27" s="131"/>
      <c r="S27" s="132" t="s">
        <v>169</v>
      </c>
      <c r="T27" s="134" t="s">
        <v>63</v>
      </c>
      <c r="U27" s="134">
        <v>0</v>
      </c>
      <c r="V27" s="133" t="s">
        <v>170</v>
      </c>
      <c r="W27" s="133" t="s">
        <v>171</v>
      </c>
      <c r="X27" s="34">
        <v>6000</v>
      </c>
      <c r="Y27" s="35">
        <v>3262</v>
      </c>
      <c r="Z27" s="34">
        <v>2000</v>
      </c>
      <c r="AA27" s="34">
        <v>0</v>
      </c>
      <c r="AB27" s="134">
        <v>2000</v>
      </c>
      <c r="AC27" s="135">
        <v>0</v>
      </c>
      <c r="AD27" s="135">
        <v>0</v>
      </c>
      <c r="AE27" s="136">
        <v>0</v>
      </c>
      <c r="AF27" s="137">
        <v>1298</v>
      </c>
      <c r="AG27" s="32">
        <v>1298</v>
      </c>
      <c r="AH27" s="32">
        <v>1298</v>
      </c>
      <c r="AI27" s="134">
        <v>2702</v>
      </c>
      <c r="AJ27" s="32">
        <v>0</v>
      </c>
      <c r="AK27" s="32" t="s">
        <v>66</v>
      </c>
      <c r="AL27" s="134">
        <v>0</v>
      </c>
      <c r="AM27" s="134">
        <v>0</v>
      </c>
      <c r="AN27" s="134">
        <v>0</v>
      </c>
      <c r="AO27" s="134">
        <v>0</v>
      </c>
      <c r="AP27" s="134"/>
      <c r="AQ27" s="32" cm="1">
        <f t="array" ref="AQ27">IF(_xlfn.IFS(--(UPPER(TRIM(T27))="STOCK")*--(UPPER(TRIM(AK27))="TRIMESTRAL"),AJ27,--(UPPER(TRIM(T27))="STOCK")*--(UPPER(TRIM(AK27))="SEMESTRAL")*--(AL27+AN27=0),AJ27,--(UPPER(TRIM(T27))="STOCK")*--(UPPER(TRIM(AK27))="SEMESTRAL")*--(AL27+AN27&gt;0),FALSE,--(UPPER(TRIM(T27))="STOCK")*--(UPPER(TRIM(AK27))="ANUAL")*--(AL27+AM27+AN27=0),AJ27,--(UPPER(TRIM(T27))="STOCK")*--(UPPER(TRIM(AK27))="ANUAL")*--(AL27+AM27+AN27&gt;0),FALSE,--(OR(UPPER(TRIM(T27))="ACUMULADO",UPPER(TRIM(T27))="FLUJO",UPPER(TRIM(T27))="CAPACIDAD"))*--(UPPER(TRIM(AK27))="TRIMESTRAL"),AL27+AM27+AN27+AO27,--(OR(UPPER(TRIM(T27))="ACUMULADO",UPPER(TRIM(T27))="FLUJO",UPPER(TRIM(T27))="CAPACIDAD"))*--(UPPER(TRIM(AK27))="SEMESTRAL"),AM27+AO27,--(OR(UPPER(TRIM(T27))="ACUMULADO",UPPER(TRIM(T27))="FLUJO",UPPER(TRIM(T27))="CAPACIDAD"))*--(UPPER(TRIM(AK27))="ANUAL"),AO27)&lt;&gt;AJ27,FALSE,_xlfn.IFS(--(UPPER(TRIM(T27))="STOCK")*--(UPPER(TRIM(AK27))="TRIMESTRAL"),AJ27,--(UPPER(TRIM(T27))="STOCK")*--(UPPER(TRIM(AK27))="SEMESTRAL")*--(AL27+AN27=0),AJ27,--(UPPER(TRIM(T27))="STOCK")*--(UPPER(TRIM(AK27))="SEMESTRAL")*--(AL27+AN27&gt;0),FALSE,--(UPPER(TRIM(T27))="STOCK")*--(UPPER(TRIM(AK27))="ANUAL")*--(AL27+AM27+AN27=0),AJ27,--(UPPER(TRIM(T27))="STOCK")*--(UPPER(TRIM(AK27))="ANUAL")*--(AL27+AM27+AN27&gt;0),FALSE,--(OR(UPPER(TRIM(T27))="ACUMULADO",UPPER(TRIM(T27))="FLUJO",UPPER(TRIM(T27))="CAPACIDAD"))*--(UPPER(TRIM(AK27))="TRIMESTRAL"),AL27+AM27+AN27+AO27,--(OR(UPPER(TRIM(T27))="ACUMULADO",UPPER(TRIM(T27))="FLUJO",UPPER(TRIM(T27))="CAPACIDAD"))*--(UPPER(TRIM(AK27))="SEMESTRAL"),AM27+AO27,--(OR(UPPER(TRIM(T27))="ACUMULADO",UPPER(TRIM(T27))="FLUJO",UPPER(TRIM(T27))="CAPACIDAD"))*--(UPPER(TRIM(AK27))="ANUAL"),AO27))</f>
        <v>0</v>
      </c>
      <c r="AR27" s="32">
        <f t="shared" si="1"/>
        <v>10000</v>
      </c>
      <c r="AS27" s="32">
        <v>4560</v>
      </c>
      <c r="AT27" s="143"/>
      <c r="AU27" s="132" t="s">
        <v>163</v>
      </c>
      <c r="AV27" s="40" t="s">
        <v>164</v>
      </c>
    </row>
    <row r="28" spans="1:48" ht="122.4" x14ac:dyDescent="0.3">
      <c r="A28" s="111"/>
      <c r="B28" s="111"/>
      <c r="C28" s="111"/>
      <c r="D28" s="111"/>
      <c r="E28" s="111"/>
      <c r="F28" s="111"/>
      <c r="G28" s="111"/>
      <c r="H28" s="111"/>
      <c r="I28" s="111"/>
      <c r="J28" s="139"/>
      <c r="K28" s="139"/>
      <c r="L28" s="139"/>
      <c r="M28" s="139"/>
      <c r="N28" s="140"/>
      <c r="O28" s="140"/>
      <c r="P28" s="140"/>
      <c r="Q28" s="141"/>
      <c r="R28" s="131" t="s">
        <v>159</v>
      </c>
      <c r="S28" s="134" t="s">
        <v>172</v>
      </c>
      <c r="T28" s="134" t="s">
        <v>63</v>
      </c>
      <c r="U28" s="134">
        <v>19108</v>
      </c>
      <c r="V28" s="133" t="s">
        <v>173</v>
      </c>
      <c r="W28" s="133" t="s">
        <v>174</v>
      </c>
      <c r="X28" s="34">
        <v>550600</v>
      </c>
      <c r="Y28" s="35">
        <v>1477496</v>
      </c>
      <c r="Z28" s="34">
        <v>350958</v>
      </c>
      <c r="AA28" s="34">
        <v>2006</v>
      </c>
      <c r="AB28" s="134">
        <v>106400</v>
      </c>
      <c r="AC28" s="135">
        <v>0</v>
      </c>
      <c r="AD28" s="135">
        <v>321231</v>
      </c>
      <c r="AE28" s="136">
        <v>56812</v>
      </c>
      <c r="AF28" s="137">
        <v>167110</v>
      </c>
      <c r="AG28" s="32">
        <v>545153</v>
      </c>
      <c r="AH28" s="32">
        <v>545153</v>
      </c>
      <c r="AI28" s="134">
        <v>0</v>
      </c>
      <c r="AJ28" s="32">
        <v>22815</v>
      </c>
      <c r="AK28" s="32" t="s">
        <v>77</v>
      </c>
      <c r="AL28" s="134">
        <v>0</v>
      </c>
      <c r="AM28" s="134">
        <v>0</v>
      </c>
      <c r="AN28" s="134">
        <v>0</v>
      </c>
      <c r="AO28" s="134">
        <v>22815</v>
      </c>
      <c r="AP28" s="134"/>
      <c r="AQ28" s="32" cm="1">
        <f t="array" ref="AQ28">IF(_xlfn.IFS(--(UPPER(TRIM(T28))="STOCK")*--(UPPER(TRIM(AK28))="TRIMESTRAL"),AJ28,--(UPPER(TRIM(T28))="STOCK")*--(UPPER(TRIM(AK28))="SEMESTRAL")*--(AL28+AN28=0),AJ28,--(UPPER(TRIM(T28))="STOCK")*--(UPPER(TRIM(AK28))="SEMESTRAL")*--(AL28+AN28&gt;0),FALSE,--(UPPER(TRIM(T28))="STOCK")*--(UPPER(TRIM(AK28))="ANUAL")*--(AL28+AM28+AN28=0),AJ28,--(UPPER(TRIM(T28))="STOCK")*--(UPPER(TRIM(AK28))="ANUAL")*--(AL28+AM28+AN28&gt;0),FALSE,--(OR(UPPER(TRIM(T28))="ACUMULADO",UPPER(TRIM(T28))="FLUJO",UPPER(TRIM(T28))="CAPACIDAD"))*--(UPPER(TRIM(AK28))="TRIMESTRAL"),AL28+AM28+AN28+AO28,--(OR(UPPER(TRIM(T28))="ACUMULADO",UPPER(TRIM(T28))="FLUJO",UPPER(TRIM(T28))="CAPACIDAD"))*--(UPPER(TRIM(AK28))="SEMESTRAL"),AM28+AO28,--(OR(UPPER(TRIM(T28))="ACUMULADO",UPPER(TRIM(T28))="FLUJO",UPPER(TRIM(T28))="CAPACIDAD"))*--(UPPER(TRIM(AK28))="ANUAL"),AO28)&lt;&gt;AJ28,FALSE,_xlfn.IFS(--(UPPER(TRIM(T28))="STOCK")*--(UPPER(TRIM(AK28))="TRIMESTRAL"),AJ28,--(UPPER(TRIM(T28))="STOCK")*--(UPPER(TRIM(AK28))="SEMESTRAL")*--(AL28+AN28=0),AJ28,--(UPPER(TRIM(T28))="STOCK")*--(UPPER(TRIM(AK28))="SEMESTRAL")*--(AL28+AN28&gt;0),FALSE,--(UPPER(TRIM(T28))="STOCK")*--(UPPER(TRIM(AK28))="ANUAL")*--(AL28+AM28+AN28=0),AJ28,--(UPPER(TRIM(T28))="STOCK")*--(UPPER(TRIM(AK28))="ANUAL")*--(AL28+AM28+AN28&gt;0),FALSE,--(OR(UPPER(TRIM(T28))="ACUMULADO",UPPER(TRIM(T28))="FLUJO",UPPER(TRIM(T28))="CAPACIDAD"))*--(UPPER(TRIM(AK28))="TRIMESTRAL"),AL28+AM28+AN28+AO28,--(OR(UPPER(TRIM(T28))="ACUMULADO",UPPER(TRIM(T28))="FLUJO",UPPER(TRIM(T28))="CAPACIDAD"))*--(UPPER(TRIM(AK28))="SEMESTRAL"),AM28+AO28,--(OR(UPPER(TRIM(T28))="ACUMULADO",UPPER(TRIM(T28))="FLUJO",UPPER(TRIM(T28))="CAPACIDAD"))*--(UPPER(TRIM(AK28))="ANUAL"),AO28))</f>
        <v>22815</v>
      </c>
      <c r="AR28" s="32">
        <f t="shared" si="1"/>
        <v>1030773</v>
      </c>
      <c r="AS28" s="32">
        <v>2024655</v>
      </c>
      <c r="AT28" s="143"/>
      <c r="AU28" s="132" t="s">
        <v>163</v>
      </c>
      <c r="AV28" s="40" t="s">
        <v>164</v>
      </c>
    </row>
    <row r="29" spans="1:48" ht="234" customHeight="1" x14ac:dyDescent="0.3">
      <c r="A29" s="111"/>
      <c r="B29" s="111"/>
      <c r="C29" s="111"/>
      <c r="D29" s="111"/>
      <c r="E29" s="111"/>
      <c r="F29" s="111"/>
      <c r="G29" s="111"/>
      <c r="H29" s="111"/>
      <c r="I29" s="111"/>
      <c r="J29" s="139"/>
      <c r="K29" s="139"/>
      <c r="L29" s="139"/>
      <c r="M29" s="139"/>
      <c r="N29" s="140"/>
      <c r="O29" s="140"/>
      <c r="P29" s="140"/>
      <c r="Q29" s="141"/>
      <c r="R29" s="131"/>
      <c r="S29" s="144" t="s">
        <v>175</v>
      </c>
      <c r="T29" s="144" t="s">
        <v>91</v>
      </c>
      <c r="U29" s="144">
        <v>1</v>
      </c>
      <c r="V29" s="133" t="s">
        <v>176</v>
      </c>
      <c r="W29" s="133" t="s">
        <v>177</v>
      </c>
      <c r="X29" s="145">
        <v>1</v>
      </c>
      <c r="Y29" s="86">
        <v>1</v>
      </c>
      <c r="Z29" s="145">
        <v>1</v>
      </c>
      <c r="AA29" s="145">
        <v>1</v>
      </c>
      <c r="AB29" s="144">
        <v>1</v>
      </c>
      <c r="AC29" s="146">
        <v>1</v>
      </c>
      <c r="AD29" s="146">
        <v>1</v>
      </c>
      <c r="AE29" s="147">
        <v>1</v>
      </c>
      <c r="AF29" s="148">
        <v>1</v>
      </c>
      <c r="AG29" s="92">
        <v>1</v>
      </c>
      <c r="AH29" s="92">
        <v>1</v>
      </c>
      <c r="AI29" s="144">
        <v>0</v>
      </c>
      <c r="AJ29" s="149">
        <v>1</v>
      </c>
      <c r="AK29" s="32" t="s">
        <v>66</v>
      </c>
      <c r="AL29" s="144">
        <v>1</v>
      </c>
      <c r="AM29" s="144">
        <v>1</v>
      </c>
      <c r="AN29" s="144">
        <v>1</v>
      </c>
      <c r="AO29" s="144">
        <v>1</v>
      </c>
      <c r="AP29" s="150"/>
      <c r="AQ29" s="108" cm="1">
        <f t="array" ref="AQ29">IF(_xlfn.IFS(--(UPPER(TRIM(T29))="STOCK")*--(UPPER(TRIM(AK29))="TRIMESTRAL"),AJ29,--(UPPER(TRIM(T29))="STOCK")*--(UPPER(TRIM(AK29))="SEMESTRAL")*--(AL29+AN29=0),AJ29,--(UPPER(TRIM(T29))="STOCK")*--(UPPER(TRIM(AK29))="SEMESTRAL")*--(AL29+AN29&gt;0),FALSE,--(UPPER(TRIM(T29))="STOCK")*--(UPPER(TRIM(AK29))="ANUAL")*--(AL29+AM29+AN29=0),AJ29,--(UPPER(TRIM(T29))="STOCK")*--(UPPER(TRIM(AK29))="ANUAL")*--(AL29+AM29+AN29&gt;0),FALSE,--(OR(UPPER(TRIM(T29))="ACUMULADO",UPPER(TRIM(T29))="FLUJO",UPPER(TRIM(T29))="CAPACIDAD"))*--(UPPER(TRIM(AK29))="TRIMESTRAL"),AL29+AM29+AN29+AO29,--(OR(UPPER(TRIM(T29))="ACUMULADO",UPPER(TRIM(T29))="FLUJO",UPPER(TRIM(T29))="CAPACIDAD"))*--(UPPER(TRIM(AK29))="SEMESTRAL"),AM29+AO29,--(OR(UPPER(TRIM(T29))="ACUMULADO",UPPER(TRIM(T29))="FLUJO",UPPER(TRIM(T29))="CAPACIDAD"))*--(UPPER(TRIM(AK29))="ANUAL"),AO29)&lt;&gt;AJ29,FALSE,_xlfn.IFS(--(UPPER(TRIM(T29))="STOCK")*--(UPPER(TRIM(AK29))="TRIMESTRAL"),AJ29,--(UPPER(TRIM(T29))="STOCK")*--(UPPER(TRIM(AK29))="SEMESTRAL")*--(AL29+AN29=0),AJ29,--(UPPER(TRIM(T29))="STOCK")*--(UPPER(TRIM(AK29))="SEMESTRAL")*--(AL29+AN29&gt;0),FALSE,--(UPPER(TRIM(T29))="STOCK")*--(UPPER(TRIM(AK29))="ANUAL")*--(AL29+AM29+AN29=0),AJ29,--(UPPER(TRIM(T29))="STOCK")*--(UPPER(TRIM(AK29))="ANUAL")*--(AL29+AM29+AN29&gt;0),FALSE,--(OR(UPPER(TRIM(T29))="ACUMULADO",UPPER(TRIM(T29))="FLUJO",UPPER(TRIM(T29))="CAPACIDAD"))*--(UPPER(TRIM(AK29))="TRIMESTRAL"),AL29+AM29+AN29+AO29,--(OR(UPPER(TRIM(T29))="ACUMULADO",UPPER(TRIM(T29))="FLUJO",UPPER(TRIM(T29))="CAPACIDAD"))*--(UPPER(TRIM(AK29))="SEMESTRAL"),AM29+AO29,--(OR(UPPER(TRIM(T29))="ACUMULADO",UPPER(TRIM(T29))="FLUJO",UPPER(TRIM(T29))="CAPACIDAD"))*--(UPPER(TRIM(AK29))="ANUAL"),AO29))</f>
        <v>1</v>
      </c>
      <c r="AR29" s="109">
        <f t="shared" si="1"/>
        <v>1</v>
      </c>
      <c r="AS29" s="92">
        <v>1</v>
      </c>
      <c r="AT29" s="143"/>
      <c r="AU29" s="132" t="s">
        <v>163</v>
      </c>
      <c r="AV29" s="40" t="s">
        <v>164</v>
      </c>
    </row>
    <row r="30" spans="1:48" ht="95.4" customHeight="1" x14ac:dyDescent="0.3">
      <c r="A30" s="111"/>
      <c r="B30" s="111"/>
      <c r="C30" s="111"/>
      <c r="D30" s="111"/>
      <c r="E30" s="111"/>
      <c r="F30" s="111"/>
      <c r="G30" s="111"/>
      <c r="H30" s="111"/>
      <c r="I30" s="111"/>
      <c r="J30" s="139"/>
      <c r="K30" s="139"/>
      <c r="L30" s="139"/>
      <c r="M30" s="139"/>
      <c r="N30" s="140"/>
      <c r="O30" s="140"/>
      <c r="P30" s="140"/>
      <c r="Q30" s="141"/>
      <c r="R30" s="131"/>
      <c r="S30" s="31" t="s">
        <v>178</v>
      </c>
      <c r="T30" s="134" t="s">
        <v>63</v>
      </c>
      <c r="U30" s="134">
        <v>3083</v>
      </c>
      <c r="V30" s="133" t="s">
        <v>179</v>
      </c>
      <c r="W30" s="133" t="s">
        <v>180</v>
      </c>
      <c r="X30" s="34">
        <v>1353</v>
      </c>
      <c r="Y30" s="35">
        <v>1691</v>
      </c>
      <c r="Z30" s="34">
        <v>1619</v>
      </c>
      <c r="AA30" s="34">
        <v>0</v>
      </c>
      <c r="AB30" s="134">
        <v>255</v>
      </c>
      <c r="AC30" s="135">
        <v>0</v>
      </c>
      <c r="AD30" s="135">
        <v>0</v>
      </c>
      <c r="AE30" s="136">
        <v>0</v>
      </c>
      <c r="AF30" s="137">
        <v>310</v>
      </c>
      <c r="AG30" s="32">
        <v>310</v>
      </c>
      <c r="AH30" s="32">
        <v>310</v>
      </c>
      <c r="AI30" s="134">
        <v>2309</v>
      </c>
      <c r="AJ30" s="32">
        <v>0</v>
      </c>
      <c r="AK30" s="32" t="s">
        <v>66</v>
      </c>
      <c r="AL30" s="134">
        <v>0</v>
      </c>
      <c r="AM30" s="134">
        <v>0</v>
      </c>
      <c r="AN30" s="134">
        <v>0</v>
      </c>
      <c r="AO30" s="134">
        <v>0</v>
      </c>
      <c r="AP30" s="134"/>
      <c r="AQ30" s="32" cm="1">
        <f t="array" ref="AQ30">IF(_xlfn.IFS(--(UPPER(TRIM(T30))="STOCK")*--(UPPER(TRIM(AK30))="TRIMESTRAL"),AJ30,--(UPPER(TRIM(T30))="STOCK")*--(UPPER(TRIM(AK30))="SEMESTRAL")*--(AL30+AN30=0),AJ30,--(UPPER(TRIM(T30))="STOCK")*--(UPPER(TRIM(AK30))="SEMESTRAL")*--(AL30+AN30&gt;0),FALSE,--(UPPER(TRIM(T30))="STOCK")*--(UPPER(TRIM(AK30))="ANUAL")*--(AL30+AM30+AN30=0),AJ30,--(UPPER(TRIM(T30))="STOCK")*--(UPPER(TRIM(AK30))="ANUAL")*--(AL30+AM30+AN30&gt;0),FALSE,--(OR(UPPER(TRIM(T30))="ACUMULADO",UPPER(TRIM(T30))="FLUJO",UPPER(TRIM(T30))="CAPACIDAD"))*--(UPPER(TRIM(AK30))="TRIMESTRAL"),AL30+AM30+AN30+AO30,--(OR(UPPER(TRIM(T30))="ACUMULADO",UPPER(TRIM(T30))="FLUJO",UPPER(TRIM(T30))="CAPACIDAD"))*--(UPPER(TRIM(AK30))="SEMESTRAL"),AM30+AO30,--(OR(UPPER(TRIM(T30))="ACUMULADO",UPPER(TRIM(T30))="FLUJO",UPPER(TRIM(T30))="CAPACIDAD"))*--(UPPER(TRIM(AK30))="ANUAL"),AO30)&lt;&gt;AJ30,FALSE,_xlfn.IFS(--(UPPER(TRIM(T30))="STOCK")*--(UPPER(TRIM(AK30))="TRIMESTRAL"),AJ30,--(UPPER(TRIM(T30))="STOCK")*--(UPPER(TRIM(AK30))="SEMESTRAL")*--(AL30+AN30=0),AJ30,--(UPPER(TRIM(T30))="STOCK")*--(UPPER(TRIM(AK30))="SEMESTRAL")*--(AL30+AN30&gt;0),FALSE,--(UPPER(TRIM(T30))="STOCK")*--(UPPER(TRIM(AK30))="ANUAL")*--(AL30+AM30+AN30=0),AJ30,--(UPPER(TRIM(T30))="STOCK")*--(UPPER(TRIM(AK30))="ANUAL")*--(AL30+AM30+AN30&gt;0),FALSE,--(OR(UPPER(TRIM(T30))="ACUMULADO",UPPER(TRIM(T30))="FLUJO",UPPER(TRIM(T30))="CAPACIDAD"))*--(UPPER(TRIM(AK30))="TRIMESTRAL"),AL30+AM30+AN30+AO30,--(OR(UPPER(TRIM(T30))="ACUMULADO",UPPER(TRIM(T30))="FLUJO",UPPER(TRIM(T30))="CAPACIDAD"))*--(UPPER(TRIM(AK30))="SEMESTRAL"),AM30+AO30,--(OR(UPPER(TRIM(T30))="ACUMULADO",UPPER(TRIM(T30))="FLUJO",UPPER(TRIM(T30))="CAPACIDAD"))*--(UPPER(TRIM(AK30))="ANUAL"),AO30))</f>
        <v>0</v>
      </c>
      <c r="AR30" s="32">
        <f t="shared" si="1"/>
        <v>3227</v>
      </c>
      <c r="AS30" s="32">
        <v>2001</v>
      </c>
      <c r="AT30" s="143"/>
      <c r="AU30" s="132" t="s">
        <v>163</v>
      </c>
      <c r="AV30" s="40" t="s">
        <v>164</v>
      </c>
    </row>
    <row r="31" spans="1:48" ht="99.6" customHeight="1" x14ac:dyDescent="0.3">
      <c r="A31" s="111"/>
      <c r="B31" s="111"/>
      <c r="C31" s="111"/>
      <c r="D31" s="111"/>
      <c r="E31" s="111"/>
      <c r="F31" s="111"/>
      <c r="G31" s="111"/>
      <c r="H31" s="111"/>
      <c r="I31" s="111"/>
      <c r="J31" s="139"/>
      <c r="K31" s="139"/>
      <c r="L31" s="139"/>
      <c r="M31" s="139"/>
      <c r="N31" s="140"/>
      <c r="O31" s="140"/>
      <c r="P31" s="140"/>
      <c r="Q31" s="141"/>
      <c r="R31" s="131" t="s">
        <v>181</v>
      </c>
      <c r="S31" s="132" t="s">
        <v>182</v>
      </c>
      <c r="T31" s="132" t="s">
        <v>63</v>
      </c>
      <c r="U31" s="134">
        <v>0</v>
      </c>
      <c r="V31" s="133" t="s">
        <v>183</v>
      </c>
      <c r="W31" s="133" t="s">
        <v>184</v>
      </c>
      <c r="X31" s="34">
        <v>2000</v>
      </c>
      <c r="Y31" s="35">
        <v>877</v>
      </c>
      <c r="Z31" s="34">
        <v>2000</v>
      </c>
      <c r="AA31" s="34">
        <v>605</v>
      </c>
      <c r="AB31" s="134">
        <v>2000</v>
      </c>
      <c r="AC31" s="135">
        <v>1608</v>
      </c>
      <c r="AD31" s="135">
        <v>0</v>
      </c>
      <c r="AE31" s="136">
        <v>1173</v>
      </c>
      <c r="AF31" s="137">
        <v>6243</v>
      </c>
      <c r="AG31" s="32">
        <v>9024</v>
      </c>
      <c r="AH31" s="32">
        <v>9024</v>
      </c>
      <c r="AI31" s="134">
        <v>0</v>
      </c>
      <c r="AJ31" s="32">
        <v>0</v>
      </c>
      <c r="AK31" s="32" t="s">
        <v>66</v>
      </c>
      <c r="AL31" s="134">
        <v>0</v>
      </c>
      <c r="AM31" s="134">
        <v>0</v>
      </c>
      <c r="AN31" s="134">
        <v>0</v>
      </c>
      <c r="AO31" s="134">
        <v>0</v>
      </c>
      <c r="AP31" s="134"/>
      <c r="AQ31" s="32" cm="1">
        <f t="array" ref="AQ31">IF(_xlfn.IFS(--(UPPER(TRIM(T31))="STOCK")*--(UPPER(TRIM(AK31))="TRIMESTRAL"),AJ31,--(UPPER(TRIM(T31))="STOCK")*--(UPPER(TRIM(AK31))="SEMESTRAL")*--(AL31+AN31=0),AJ31,--(UPPER(TRIM(T31))="STOCK")*--(UPPER(TRIM(AK31))="SEMESTRAL")*--(AL31+AN31&gt;0),FALSE,--(UPPER(TRIM(T31))="STOCK")*--(UPPER(TRIM(AK31))="ANUAL")*--(AL31+AM31+AN31=0),AJ31,--(UPPER(TRIM(T31))="STOCK")*--(UPPER(TRIM(AK31))="ANUAL")*--(AL31+AM31+AN31&gt;0),FALSE,--(OR(UPPER(TRIM(T31))="ACUMULADO",UPPER(TRIM(T31))="FLUJO",UPPER(TRIM(T31))="CAPACIDAD"))*--(UPPER(TRIM(AK31))="TRIMESTRAL"),AL31+AM31+AN31+AO31,--(OR(UPPER(TRIM(T31))="ACUMULADO",UPPER(TRIM(T31))="FLUJO",UPPER(TRIM(T31))="CAPACIDAD"))*--(UPPER(TRIM(AK31))="SEMESTRAL"),AM31+AO31,--(OR(UPPER(TRIM(T31))="ACUMULADO",UPPER(TRIM(T31))="FLUJO",UPPER(TRIM(T31))="CAPACIDAD"))*--(UPPER(TRIM(AK31))="ANUAL"),AO31)&lt;&gt;AJ31,FALSE,_xlfn.IFS(--(UPPER(TRIM(T31))="STOCK")*--(UPPER(TRIM(AK31))="TRIMESTRAL"),AJ31,--(UPPER(TRIM(T31))="STOCK")*--(UPPER(TRIM(AK31))="SEMESTRAL")*--(AL31+AN31=0),AJ31,--(UPPER(TRIM(T31))="STOCK")*--(UPPER(TRIM(AK31))="SEMESTRAL")*--(AL31+AN31&gt;0),FALSE,--(UPPER(TRIM(T31))="STOCK")*--(UPPER(TRIM(AK31))="ANUAL")*--(AL31+AM31+AN31=0),AJ31,--(UPPER(TRIM(T31))="STOCK")*--(UPPER(TRIM(AK31))="ANUAL")*--(AL31+AM31+AN31&gt;0),FALSE,--(OR(UPPER(TRIM(T31))="ACUMULADO",UPPER(TRIM(T31))="FLUJO",UPPER(TRIM(T31))="CAPACIDAD"))*--(UPPER(TRIM(AK31))="TRIMESTRAL"),AL31+AM31+AN31+AO31,--(OR(UPPER(TRIM(T31))="ACUMULADO",UPPER(TRIM(T31))="FLUJO",UPPER(TRIM(T31))="CAPACIDAD"))*--(UPPER(TRIM(AK31))="SEMESTRAL"),AM31+AO31,--(OR(UPPER(TRIM(T31))="ACUMULADO",UPPER(TRIM(T31))="FLUJO",UPPER(TRIM(T31))="CAPACIDAD"))*--(UPPER(TRIM(AK31))="ANUAL"),AO31))</f>
        <v>0</v>
      </c>
      <c r="AR31" s="32">
        <f t="shared" si="1"/>
        <v>6000</v>
      </c>
      <c r="AS31" s="32">
        <v>10506</v>
      </c>
      <c r="AT31" s="143"/>
      <c r="AU31" s="132" t="s">
        <v>163</v>
      </c>
      <c r="AV31" s="40" t="s">
        <v>164</v>
      </c>
    </row>
    <row r="32" spans="1:48" ht="367.2" x14ac:dyDescent="0.3">
      <c r="A32" s="111"/>
      <c r="B32" s="111"/>
      <c r="C32" s="111"/>
      <c r="D32" s="111"/>
      <c r="E32" s="111"/>
      <c r="F32" s="111"/>
      <c r="G32" s="111"/>
      <c r="H32" s="111"/>
      <c r="I32" s="111"/>
      <c r="J32" s="139"/>
      <c r="K32" s="139"/>
      <c r="L32" s="139"/>
      <c r="M32" s="139"/>
      <c r="N32" s="140"/>
      <c r="O32" s="140"/>
      <c r="P32" s="140"/>
      <c r="Q32" s="141"/>
      <c r="R32" s="131"/>
      <c r="S32" s="31" t="s">
        <v>185</v>
      </c>
      <c r="T32" s="132" t="s">
        <v>63</v>
      </c>
      <c r="U32" s="134">
        <v>9742</v>
      </c>
      <c r="V32" s="133" t="s">
        <v>183</v>
      </c>
      <c r="W32" s="133" t="s">
        <v>184</v>
      </c>
      <c r="X32" s="34">
        <v>2000</v>
      </c>
      <c r="Y32" s="35">
        <v>877</v>
      </c>
      <c r="Z32" s="34">
        <v>2000</v>
      </c>
      <c r="AA32" s="34">
        <v>605</v>
      </c>
      <c r="AB32" s="134">
        <v>2000</v>
      </c>
      <c r="AC32" s="135">
        <v>1608</v>
      </c>
      <c r="AD32" s="135">
        <v>0</v>
      </c>
      <c r="AE32" s="136">
        <v>1173</v>
      </c>
      <c r="AF32" s="137">
        <v>6243</v>
      </c>
      <c r="AG32" s="32">
        <v>9024</v>
      </c>
      <c r="AH32" s="32">
        <v>9024</v>
      </c>
      <c r="AI32" s="134">
        <v>0</v>
      </c>
      <c r="AJ32" s="151">
        <v>3000</v>
      </c>
      <c r="AK32" s="32" t="s">
        <v>66</v>
      </c>
      <c r="AL32" s="134">
        <v>0</v>
      </c>
      <c r="AM32" s="134">
        <v>0</v>
      </c>
      <c r="AN32" s="134">
        <v>1500</v>
      </c>
      <c r="AO32" s="134">
        <v>1500</v>
      </c>
      <c r="AP32" s="134"/>
      <c r="AQ32" s="32" cm="1">
        <f t="array" ref="AQ32">IF(_xlfn.IFS(--(UPPER(TRIM(T32))="STOCK")*--(UPPER(TRIM(AK32))="TRIMESTRAL"),AJ32,--(UPPER(TRIM(T32))="STOCK")*--(UPPER(TRIM(AK32))="SEMESTRAL")*--(AL32+AN32=0),AJ32,--(UPPER(TRIM(T32))="STOCK")*--(UPPER(TRIM(AK32))="SEMESTRAL")*--(AL32+AN32&gt;0),FALSE,--(UPPER(TRIM(T32))="STOCK")*--(UPPER(TRIM(AK32))="ANUAL")*--(AL32+AM32+AN32=0),AJ32,--(UPPER(TRIM(T32))="STOCK")*--(UPPER(TRIM(AK32))="ANUAL")*--(AL32+AM32+AN32&gt;0),FALSE,--(OR(UPPER(TRIM(T32))="ACUMULADO",UPPER(TRIM(T32))="FLUJO",UPPER(TRIM(T32))="CAPACIDAD"))*--(UPPER(TRIM(AK32))="TRIMESTRAL"),AL32+AM32+AN32+AO32,--(OR(UPPER(TRIM(T32))="ACUMULADO",UPPER(TRIM(T32))="FLUJO",UPPER(TRIM(T32))="CAPACIDAD"))*--(UPPER(TRIM(AK32))="SEMESTRAL"),AM32+AO32,--(OR(UPPER(TRIM(T32))="ACUMULADO",UPPER(TRIM(T32))="FLUJO",UPPER(TRIM(T32))="CAPACIDAD"))*--(UPPER(TRIM(AK32))="ANUAL"),AO32)&lt;&gt;AJ32,FALSE,_xlfn.IFS(--(UPPER(TRIM(T32))="STOCK")*--(UPPER(TRIM(AK32))="TRIMESTRAL"),AJ32,--(UPPER(TRIM(T32))="STOCK")*--(UPPER(TRIM(AK32))="SEMESTRAL")*--(AL32+AN32=0),AJ32,--(UPPER(TRIM(T32))="STOCK")*--(UPPER(TRIM(AK32))="SEMESTRAL")*--(AL32+AN32&gt;0),FALSE,--(UPPER(TRIM(T32))="STOCK")*--(UPPER(TRIM(AK32))="ANUAL")*--(AL32+AM32+AN32=0),AJ32,--(UPPER(TRIM(T32))="STOCK")*--(UPPER(TRIM(AK32))="ANUAL")*--(AL32+AM32+AN32&gt;0),FALSE,--(OR(UPPER(TRIM(T32))="ACUMULADO",UPPER(TRIM(T32))="FLUJO",UPPER(TRIM(T32))="CAPACIDAD"))*--(UPPER(TRIM(AK32))="TRIMESTRAL"),AL32+AM32+AN32+AO32,--(OR(UPPER(TRIM(T32))="ACUMULADO",UPPER(TRIM(T32))="FLUJO",UPPER(TRIM(T32))="CAPACIDAD"))*--(UPPER(TRIM(AK32))="SEMESTRAL"),AM32+AO32,--(OR(UPPER(TRIM(T32))="ACUMULADO",UPPER(TRIM(T32))="FLUJO",UPPER(TRIM(T32))="CAPACIDAD"))*--(UPPER(TRIM(AK32))="ANUAL"),AO32))</f>
        <v>3000</v>
      </c>
      <c r="AR32" s="32">
        <f t="shared" si="1"/>
        <v>9000</v>
      </c>
      <c r="AS32" s="32">
        <v>10506</v>
      </c>
      <c r="AT32" s="143"/>
      <c r="AU32" s="132" t="s">
        <v>163</v>
      </c>
      <c r="AV32" s="40" t="s">
        <v>164</v>
      </c>
    </row>
    <row r="33" spans="1:48" ht="409.6" x14ac:dyDescent="0.3">
      <c r="A33" s="111"/>
      <c r="B33" s="111"/>
      <c r="C33" s="111"/>
      <c r="D33" s="111"/>
      <c r="E33" s="111"/>
      <c r="F33" s="111"/>
      <c r="G33" s="111"/>
      <c r="H33" s="111"/>
      <c r="I33" s="111"/>
      <c r="J33" s="139"/>
      <c r="K33" s="139"/>
      <c r="L33" s="139"/>
      <c r="M33" s="139"/>
      <c r="N33" s="140"/>
      <c r="O33" s="140"/>
      <c r="P33" s="140"/>
      <c r="Q33" s="141"/>
      <c r="R33" s="131"/>
      <c r="S33" s="31" t="s">
        <v>186</v>
      </c>
      <c r="T33" s="132" t="s">
        <v>63</v>
      </c>
      <c r="U33" s="134">
        <v>1</v>
      </c>
      <c r="V33" s="133" t="s">
        <v>187</v>
      </c>
      <c r="W33" s="133" t="s">
        <v>188</v>
      </c>
      <c r="X33" s="34">
        <v>16</v>
      </c>
      <c r="Y33" s="35">
        <v>16</v>
      </c>
      <c r="Z33" s="34">
        <v>15</v>
      </c>
      <c r="AA33" s="34">
        <v>15</v>
      </c>
      <c r="AB33" s="134">
        <v>15</v>
      </c>
      <c r="AC33" s="135">
        <v>0</v>
      </c>
      <c r="AD33" s="135">
        <v>0</v>
      </c>
      <c r="AE33" s="136">
        <v>18</v>
      </c>
      <c r="AF33" s="137">
        <v>7</v>
      </c>
      <c r="AG33" s="32">
        <v>25</v>
      </c>
      <c r="AH33" s="32">
        <v>25</v>
      </c>
      <c r="AI33" s="134">
        <v>0</v>
      </c>
      <c r="AJ33" s="151">
        <v>25</v>
      </c>
      <c r="AK33" s="32" t="s">
        <v>66</v>
      </c>
      <c r="AL33" s="134">
        <v>0</v>
      </c>
      <c r="AM33" s="134">
        <v>10</v>
      </c>
      <c r="AN33" s="134">
        <v>10</v>
      </c>
      <c r="AO33" s="134">
        <v>5</v>
      </c>
      <c r="AP33" s="134"/>
      <c r="AQ33" s="32" cm="1">
        <f t="array" ref="AQ33">IF(_xlfn.IFS(--(UPPER(TRIM(T33))="STOCK")*--(UPPER(TRIM(AK33))="TRIMESTRAL"),AJ33,--(UPPER(TRIM(T33))="STOCK")*--(UPPER(TRIM(AK33))="SEMESTRAL")*--(AL33+AN33=0),AJ33,--(UPPER(TRIM(T33))="STOCK")*--(UPPER(TRIM(AK33))="SEMESTRAL")*--(AL33+AN33&gt;0),FALSE,--(UPPER(TRIM(T33))="STOCK")*--(UPPER(TRIM(AK33))="ANUAL")*--(AL33+AM33+AN33=0),AJ33,--(UPPER(TRIM(T33))="STOCK")*--(UPPER(TRIM(AK33))="ANUAL")*--(AL33+AM33+AN33&gt;0),FALSE,--(OR(UPPER(TRIM(T33))="ACUMULADO",UPPER(TRIM(T33))="FLUJO",UPPER(TRIM(T33))="CAPACIDAD"))*--(UPPER(TRIM(AK33))="TRIMESTRAL"),AL33+AM33+AN33+AO33,--(OR(UPPER(TRIM(T33))="ACUMULADO",UPPER(TRIM(T33))="FLUJO",UPPER(TRIM(T33))="CAPACIDAD"))*--(UPPER(TRIM(AK33))="SEMESTRAL"),AM33+AO33,--(OR(UPPER(TRIM(T33))="ACUMULADO",UPPER(TRIM(T33))="FLUJO",UPPER(TRIM(T33))="CAPACIDAD"))*--(UPPER(TRIM(AK33))="ANUAL"),AO33)&lt;&gt;AJ33,FALSE,_xlfn.IFS(--(UPPER(TRIM(T33))="STOCK")*--(UPPER(TRIM(AK33))="TRIMESTRAL"),AJ33,--(UPPER(TRIM(T33))="STOCK")*--(UPPER(TRIM(AK33))="SEMESTRAL")*--(AL33+AN33=0),AJ33,--(UPPER(TRIM(T33))="STOCK")*--(UPPER(TRIM(AK33))="SEMESTRAL")*--(AL33+AN33&gt;0),FALSE,--(UPPER(TRIM(T33))="STOCK")*--(UPPER(TRIM(AK33))="ANUAL")*--(AL33+AM33+AN33=0),AJ33,--(UPPER(TRIM(T33))="STOCK")*--(UPPER(TRIM(AK33))="ANUAL")*--(AL33+AM33+AN33&gt;0),FALSE,--(OR(UPPER(TRIM(T33))="ACUMULADO",UPPER(TRIM(T33))="FLUJO",UPPER(TRIM(T33))="CAPACIDAD"))*--(UPPER(TRIM(AK33))="TRIMESTRAL"),AL33+AM33+AN33+AO33,--(OR(UPPER(TRIM(T33))="ACUMULADO",UPPER(TRIM(T33))="FLUJO",UPPER(TRIM(T33))="CAPACIDAD"))*--(UPPER(TRIM(AK33))="SEMESTRAL"),AM33+AO33,--(OR(UPPER(TRIM(T33))="ACUMULADO",UPPER(TRIM(T33))="FLUJO",UPPER(TRIM(T33))="CAPACIDAD"))*--(UPPER(TRIM(AK33))="ANUAL"),AO33))</f>
        <v>25</v>
      </c>
      <c r="AR33" s="32">
        <f t="shared" si="1"/>
        <v>71</v>
      </c>
      <c r="AS33" s="32">
        <v>56</v>
      </c>
      <c r="AT33" s="143"/>
      <c r="AU33" s="132" t="s">
        <v>163</v>
      </c>
      <c r="AV33" s="40" t="s">
        <v>164</v>
      </c>
    </row>
    <row r="34" spans="1:48" ht="224.4" x14ac:dyDescent="0.3">
      <c r="A34" s="111"/>
      <c r="B34" s="111"/>
      <c r="C34" s="111"/>
      <c r="D34" s="111"/>
      <c r="E34" s="111"/>
      <c r="F34" s="111"/>
      <c r="G34" s="111"/>
      <c r="H34" s="111"/>
      <c r="I34" s="111"/>
      <c r="J34" s="139"/>
      <c r="K34" s="139"/>
      <c r="L34" s="139"/>
      <c r="M34" s="139"/>
      <c r="N34" s="140"/>
      <c r="O34" s="140"/>
      <c r="P34" s="140"/>
      <c r="Q34" s="141"/>
      <c r="R34" s="131"/>
      <c r="S34" s="31" t="s">
        <v>189</v>
      </c>
      <c r="T34" s="132" t="s">
        <v>63</v>
      </c>
      <c r="U34" s="134">
        <v>347200</v>
      </c>
      <c r="V34" s="133" t="s">
        <v>190</v>
      </c>
      <c r="W34" s="133" t="s">
        <v>191</v>
      </c>
      <c r="X34" s="34">
        <v>20000</v>
      </c>
      <c r="Y34" s="35">
        <v>10309</v>
      </c>
      <c r="Z34" s="34">
        <v>16000</v>
      </c>
      <c r="AA34" s="34">
        <v>9295</v>
      </c>
      <c r="AB34" s="134">
        <v>16000</v>
      </c>
      <c r="AC34" s="135">
        <v>19654</v>
      </c>
      <c r="AD34" s="135">
        <v>0</v>
      </c>
      <c r="AE34" s="136">
        <v>0</v>
      </c>
      <c r="AF34" s="137">
        <v>42399</v>
      </c>
      <c r="AG34" s="32">
        <v>62053</v>
      </c>
      <c r="AH34" s="32">
        <v>62053</v>
      </c>
      <c r="AI34" s="134">
        <v>0</v>
      </c>
      <c r="AJ34" s="151">
        <v>10000</v>
      </c>
      <c r="AK34" s="32" t="s">
        <v>66</v>
      </c>
      <c r="AL34" s="134">
        <v>0</v>
      </c>
      <c r="AM34" s="134">
        <v>0</v>
      </c>
      <c r="AN34" s="134">
        <v>2000</v>
      </c>
      <c r="AO34" s="134">
        <v>8000</v>
      </c>
      <c r="AP34" s="134"/>
      <c r="AQ34" s="32" cm="1">
        <f t="array" ref="AQ34">IF(_xlfn.IFS(--(UPPER(TRIM(T34))="STOCK")*--(UPPER(TRIM(AK34))="TRIMESTRAL"),AJ34,--(UPPER(TRIM(T34))="STOCK")*--(UPPER(TRIM(AK34))="SEMESTRAL")*--(AL34+AN34=0),AJ34,--(UPPER(TRIM(T34))="STOCK")*--(UPPER(TRIM(AK34))="SEMESTRAL")*--(AL34+AN34&gt;0),FALSE,--(UPPER(TRIM(T34))="STOCK")*--(UPPER(TRIM(AK34))="ANUAL")*--(AL34+AM34+AN34=0),AJ34,--(UPPER(TRIM(T34))="STOCK")*--(UPPER(TRIM(AK34))="ANUAL")*--(AL34+AM34+AN34&gt;0),FALSE,--(OR(UPPER(TRIM(T34))="ACUMULADO",UPPER(TRIM(T34))="FLUJO",UPPER(TRIM(T34))="CAPACIDAD"))*--(UPPER(TRIM(AK34))="TRIMESTRAL"),AL34+AM34+AN34+AO34,--(OR(UPPER(TRIM(T34))="ACUMULADO",UPPER(TRIM(T34))="FLUJO",UPPER(TRIM(T34))="CAPACIDAD"))*--(UPPER(TRIM(AK34))="SEMESTRAL"),AM34+AO34,--(OR(UPPER(TRIM(T34))="ACUMULADO",UPPER(TRIM(T34))="FLUJO",UPPER(TRIM(T34))="CAPACIDAD"))*--(UPPER(TRIM(AK34))="ANUAL"),AO34)&lt;&gt;AJ34,FALSE,_xlfn.IFS(--(UPPER(TRIM(T34))="STOCK")*--(UPPER(TRIM(AK34))="TRIMESTRAL"),AJ34,--(UPPER(TRIM(T34))="STOCK")*--(UPPER(TRIM(AK34))="SEMESTRAL")*--(AL34+AN34=0),AJ34,--(UPPER(TRIM(T34))="STOCK")*--(UPPER(TRIM(AK34))="SEMESTRAL")*--(AL34+AN34&gt;0),FALSE,--(UPPER(TRIM(T34))="STOCK")*--(UPPER(TRIM(AK34))="ANUAL")*--(AL34+AM34+AN34=0),AJ34,--(UPPER(TRIM(T34))="STOCK")*--(UPPER(TRIM(AK34))="ANUAL")*--(AL34+AM34+AN34&gt;0),FALSE,--(OR(UPPER(TRIM(T34))="ACUMULADO",UPPER(TRIM(T34))="FLUJO",UPPER(TRIM(T34))="CAPACIDAD"))*--(UPPER(TRIM(AK34))="TRIMESTRAL"),AL34+AM34+AN34+AO34,--(OR(UPPER(TRIM(T34))="ACUMULADO",UPPER(TRIM(T34))="FLUJO",UPPER(TRIM(T34))="CAPACIDAD"))*--(UPPER(TRIM(AK34))="SEMESTRAL"),AM34+AO34,--(OR(UPPER(TRIM(T34))="ACUMULADO",UPPER(TRIM(T34))="FLUJO",UPPER(TRIM(T34))="CAPACIDAD"))*--(UPPER(TRIM(AK34))="ANUAL"),AO34))</f>
        <v>10000</v>
      </c>
      <c r="AR34" s="32">
        <f t="shared" si="1"/>
        <v>62000</v>
      </c>
      <c r="AS34" s="32">
        <v>81657</v>
      </c>
      <c r="AT34" s="143"/>
      <c r="AU34" s="132" t="s">
        <v>163</v>
      </c>
      <c r="AV34" s="40" t="s">
        <v>164</v>
      </c>
    </row>
    <row r="35" spans="1:48" ht="367.2" x14ac:dyDescent="0.3">
      <c r="A35" s="111"/>
      <c r="B35" s="111"/>
      <c r="C35" s="111"/>
      <c r="D35" s="111"/>
      <c r="E35" s="111"/>
      <c r="F35" s="111"/>
      <c r="G35" s="111"/>
      <c r="H35" s="111"/>
      <c r="I35" s="111"/>
      <c r="J35" s="139"/>
      <c r="K35" s="139"/>
      <c r="L35" s="139"/>
      <c r="M35" s="139"/>
      <c r="N35" s="140"/>
      <c r="O35" s="140"/>
      <c r="P35" s="140"/>
      <c r="Q35" s="141"/>
      <c r="R35" s="131"/>
      <c r="S35" s="31" t="s">
        <v>192</v>
      </c>
      <c r="T35" s="132" t="s">
        <v>63</v>
      </c>
      <c r="U35" s="134">
        <v>33942</v>
      </c>
      <c r="V35" s="133" t="s">
        <v>193</v>
      </c>
      <c r="W35" s="133" t="s">
        <v>194</v>
      </c>
      <c r="X35" s="34">
        <v>3000</v>
      </c>
      <c r="Y35" s="35">
        <v>3243</v>
      </c>
      <c r="Z35" s="34">
        <v>2550</v>
      </c>
      <c r="AA35" s="34">
        <v>3377</v>
      </c>
      <c r="AB35" s="134">
        <v>2550</v>
      </c>
      <c r="AC35" s="135">
        <v>0</v>
      </c>
      <c r="AD35" s="135">
        <v>0</v>
      </c>
      <c r="AE35" s="136">
        <v>0</v>
      </c>
      <c r="AF35" s="137">
        <v>4772</v>
      </c>
      <c r="AG35" s="32">
        <v>4772</v>
      </c>
      <c r="AH35" s="32">
        <v>4772</v>
      </c>
      <c r="AI35" s="134">
        <v>0</v>
      </c>
      <c r="AJ35" s="151">
        <v>1300</v>
      </c>
      <c r="AK35" s="32" t="s">
        <v>168</v>
      </c>
      <c r="AL35" s="134"/>
      <c r="AM35" s="134">
        <v>0</v>
      </c>
      <c r="AN35" s="134"/>
      <c r="AO35" s="134">
        <v>1300</v>
      </c>
      <c r="AP35" s="134"/>
      <c r="AQ35" s="32" cm="1">
        <f t="array" ref="AQ35">IF(_xlfn.IFS(--(UPPER(TRIM(T35))="STOCK")*--(UPPER(TRIM(AK35))="TRIMESTRAL"),AJ35,--(UPPER(TRIM(T35))="STOCK")*--(UPPER(TRIM(AK35))="SEMESTRAL")*--(AL35+AN35=0),AJ35,--(UPPER(TRIM(T35))="STOCK")*--(UPPER(TRIM(AK35))="SEMESTRAL")*--(AL35+AN35&gt;0),FALSE,--(UPPER(TRIM(T35))="STOCK")*--(UPPER(TRIM(AK35))="ANUAL")*--(AL35+AM35+AN35=0),AJ35,--(UPPER(TRIM(T35))="STOCK")*--(UPPER(TRIM(AK35))="ANUAL")*--(AL35+AM35+AN35&gt;0),FALSE,--(OR(UPPER(TRIM(T35))="ACUMULADO",UPPER(TRIM(T35))="FLUJO",UPPER(TRIM(T35))="CAPACIDAD"))*--(UPPER(TRIM(AK35))="TRIMESTRAL"),AL35+AM35+AN35+AO35,--(OR(UPPER(TRIM(T35))="ACUMULADO",UPPER(TRIM(T35))="FLUJO",UPPER(TRIM(T35))="CAPACIDAD"))*--(UPPER(TRIM(AK35))="SEMESTRAL"),AM35+AO35,--(OR(UPPER(TRIM(T35))="ACUMULADO",UPPER(TRIM(T35))="FLUJO",UPPER(TRIM(T35))="CAPACIDAD"))*--(UPPER(TRIM(AK35))="ANUAL"),AO35)&lt;&gt;AJ35,FALSE,_xlfn.IFS(--(UPPER(TRIM(T35))="STOCK")*--(UPPER(TRIM(AK35))="TRIMESTRAL"),AJ35,--(UPPER(TRIM(T35))="STOCK")*--(UPPER(TRIM(AK35))="SEMESTRAL")*--(AL35+AN35=0),AJ35,--(UPPER(TRIM(T35))="STOCK")*--(UPPER(TRIM(AK35))="SEMESTRAL")*--(AL35+AN35&gt;0),FALSE,--(UPPER(TRIM(T35))="STOCK")*--(UPPER(TRIM(AK35))="ANUAL")*--(AL35+AM35+AN35=0),AJ35,--(UPPER(TRIM(T35))="STOCK")*--(UPPER(TRIM(AK35))="ANUAL")*--(AL35+AM35+AN35&gt;0),FALSE,--(OR(UPPER(TRIM(T35))="ACUMULADO",UPPER(TRIM(T35))="FLUJO",UPPER(TRIM(T35))="CAPACIDAD"))*--(UPPER(TRIM(AK35))="TRIMESTRAL"),AL35+AM35+AN35+AO35,--(OR(UPPER(TRIM(T35))="ACUMULADO",UPPER(TRIM(T35))="FLUJO",UPPER(TRIM(T35))="CAPACIDAD"))*--(UPPER(TRIM(AK35))="SEMESTRAL"),AM35+AO35,--(OR(UPPER(TRIM(T35))="ACUMULADO",UPPER(TRIM(T35))="FLUJO",UPPER(TRIM(T35))="CAPACIDAD"))*--(UPPER(TRIM(AK35))="ANUAL"),AO35))</f>
        <v>1300</v>
      </c>
      <c r="AR35" s="32">
        <f t="shared" si="1"/>
        <v>9400</v>
      </c>
      <c r="AS35" s="32">
        <v>11392</v>
      </c>
      <c r="AT35" s="143"/>
      <c r="AU35" s="132" t="s">
        <v>163</v>
      </c>
      <c r="AV35" s="40" t="s">
        <v>164</v>
      </c>
    </row>
    <row r="36" spans="1:48" ht="81.599999999999994" customHeight="1" x14ac:dyDescent="0.3">
      <c r="A36" s="111"/>
      <c r="B36" s="111"/>
      <c r="C36" s="111"/>
      <c r="D36" s="111"/>
      <c r="E36" s="111"/>
      <c r="F36" s="111"/>
      <c r="G36" s="111"/>
      <c r="H36" s="111"/>
      <c r="I36" s="111"/>
      <c r="J36" s="139"/>
      <c r="K36" s="139"/>
      <c r="L36" s="139"/>
      <c r="M36" s="139"/>
      <c r="N36" s="140"/>
      <c r="O36" s="140"/>
      <c r="P36" s="140"/>
      <c r="Q36" s="141"/>
      <c r="R36" s="152" t="s">
        <v>195</v>
      </c>
      <c r="S36" s="65" t="s">
        <v>196</v>
      </c>
      <c r="T36" s="134" t="s">
        <v>63</v>
      </c>
      <c r="U36" s="115">
        <v>30000</v>
      </c>
      <c r="V36" s="133" t="s">
        <v>197</v>
      </c>
      <c r="W36" s="133" t="s">
        <v>198</v>
      </c>
      <c r="X36" s="116">
        <v>17750</v>
      </c>
      <c r="Y36" s="35">
        <v>40444</v>
      </c>
      <c r="Z36" s="116">
        <v>42000</v>
      </c>
      <c r="AA36" s="116">
        <v>48057</v>
      </c>
      <c r="AB36" s="115">
        <v>24159</v>
      </c>
      <c r="AC36" s="118">
        <v>5410</v>
      </c>
      <c r="AD36" s="118">
        <v>0</v>
      </c>
      <c r="AE36" s="153">
        <v>0</v>
      </c>
      <c r="AF36" s="154">
        <v>4114</v>
      </c>
      <c r="AG36" s="32">
        <v>9524</v>
      </c>
      <c r="AH36" s="32">
        <v>9524</v>
      </c>
      <c r="AI36" s="115">
        <v>2676</v>
      </c>
      <c r="AJ36" s="73">
        <v>10000</v>
      </c>
      <c r="AK36" s="32" t="s">
        <v>168</v>
      </c>
      <c r="AL36" s="115">
        <v>0</v>
      </c>
      <c r="AM36" s="115">
        <v>1500</v>
      </c>
      <c r="AN36" s="115">
        <v>0</v>
      </c>
      <c r="AO36" s="115">
        <v>8500</v>
      </c>
      <c r="AP36" s="115"/>
      <c r="AQ36" s="32" cm="1">
        <f t="array" ref="AQ36">IF(_xlfn.IFS(--(UPPER(TRIM(T36))="STOCK")*--(UPPER(TRIM(AK36))="TRIMESTRAL"),AJ36,--(UPPER(TRIM(T36))="STOCK")*--(UPPER(TRIM(AK36))="SEMESTRAL")*--(AL36+AN36=0),AJ36,--(UPPER(TRIM(T36))="STOCK")*--(UPPER(TRIM(AK36))="SEMESTRAL")*--(AL36+AN36&gt;0),FALSE,--(UPPER(TRIM(T36))="STOCK")*--(UPPER(TRIM(AK36))="ANUAL")*--(AL36+AM36+AN36=0),AJ36,--(UPPER(TRIM(T36))="STOCK")*--(UPPER(TRIM(AK36))="ANUAL")*--(AL36+AM36+AN36&gt;0),FALSE,--(OR(UPPER(TRIM(T36))="ACUMULADO",UPPER(TRIM(T36))="FLUJO",UPPER(TRIM(T36))="CAPACIDAD"))*--(UPPER(TRIM(AK36))="TRIMESTRAL"),AL36+AM36+AN36+AO36,--(OR(UPPER(TRIM(T36))="ACUMULADO",UPPER(TRIM(T36))="FLUJO",UPPER(TRIM(T36))="CAPACIDAD"))*--(UPPER(TRIM(AK36))="SEMESTRAL"),AM36+AO36,--(OR(UPPER(TRIM(T36))="ACUMULADO",UPPER(TRIM(T36))="FLUJO",UPPER(TRIM(T36))="CAPACIDAD"))*--(UPPER(TRIM(AK36))="ANUAL"),AO36)&lt;&gt;AJ36,FALSE,_xlfn.IFS(--(UPPER(TRIM(T36))="STOCK")*--(UPPER(TRIM(AK36))="TRIMESTRAL"),AJ36,--(UPPER(TRIM(T36))="STOCK")*--(UPPER(TRIM(AK36))="SEMESTRAL")*--(AL36+AN36=0),AJ36,--(UPPER(TRIM(T36))="STOCK")*--(UPPER(TRIM(AK36))="SEMESTRAL")*--(AL36+AN36&gt;0),FALSE,--(UPPER(TRIM(T36))="STOCK")*--(UPPER(TRIM(AK36))="ANUAL")*--(AL36+AM36+AN36=0),AJ36,--(UPPER(TRIM(T36))="STOCK")*--(UPPER(TRIM(AK36))="ANUAL")*--(AL36+AM36+AN36&gt;0),FALSE,--(OR(UPPER(TRIM(T36))="ACUMULADO",UPPER(TRIM(T36))="FLUJO",UPPER(TRIM(T36))="CAPACIDAD"))*--(UPPER(TRIM(AK36))="TRIMESTRAL"),AL36+AM36+AN36+AO36,--(OR(UPPER(TRIM(T36))="ACUMULADO",UPPER(TRIM(T36))="FLUJO",UPPER(TRIM(T36))="CAPACIDAD"))*--(UPPER(TRIM(AK36))="SEMESTRAL"),AM36+AO36,--(OR(UPPER(TRIM(T36))="ACUMULADO",UPPER(TRIM(T36))="FLUJO",UPPER(TRIM(T36))="CAPACIDAD"))*--(UPPER(TRIM(AK36))="ANUAL"),AO36))</f>
        <v>10000</v>
      </c>
      <c r="AR36" s="32">
        <f t="shared" si="1"/>
        <v>93909</v>
      </c>
      <c r="AS36" s="32">
        <v>98025</v>
      </c>
      <c r="AT36" s="143"/>
      <c r="AU36" s="132" t="s">
        <v>163</v>
      </c>
      <c r="AV36" s="40" t="s">
        <v>164</v>
      </c>
    </row>
    <row r="37" spans="1:48" ht="326.39999999999998" x14ac:dyDescent="0.3">
      <c r="A37" s="111"/>
      <c r="B37" s="111"/>
      <c r="C37" s="111"/>
      <c r="D37" s="111"/>
      <c r="E37" s="111"/>
      <c r="F37" s="111"/>
      <c r="G37" s="111"/>
      <c r="H37" s="111"/>
      <c r="I37" s="111"/>
      <c r="J37" s="139"/>
      <c r="K37" s="139"/>
      <c r="L37" s="139"/>
      <c r="M37" s="139"/>
      <c r="N37" s="140"/>
      <c r="O37" s="140"/>
      <c r="P37" s="140"/>
      <c r="Q37" s="141"/>
      <c r="R37" s="152"/>
      <c r="S37" s="101" t="s">
        <v>199</v>
      </c>
      <c r="T37" s="134" t="s">
        <v>63</v>
      </c>
      <c r="U37" s="115">
        <v>946</v>
      </c>
      <c r="V37" s="133" t="s">
        <v>200</v>
      </c>
      <c r="W37" s="133" t="s">
        <v>201</v>
      </c>
      <c r="X37" s="116">
        <v>120</v>
      </c>
      <c r="Y37" s="35">
        <v>133.94999999999999</v>
      </c>
      <c r="Z37" s="116">
        <v>117</v>
      </c>
      <c r="AA37" s="116">
        <v>122.03</v>
      </c>
      <c r="AB37" s="115">
        <v>107</v>
      </c>
      <c r="AC37" s="155">
        <v>15.94</v>
      </c>
      <c r="AD37" s="155">
        <v>14.43</v>
      </c>
      <c r="AE37" s="156">
        <v>64.900000000000006</v>
      </c>
      <c r="AF37" s="157">
        <v>11.88</v>
      </c>
      <c r="AG37" s="32">
        <v>107.15</v>
      </c>
      <c r="AH37" s="32">
        <v>107.15</v>
      </c>
      <c r="AI37" s="115">
        <v>0</v>
      </c>
      <c r="AJ37" s="73">
        <v>40</v>
      </c>
      <c r="AK37" s="32" t="s">
        <v>66</v>
      </c>
      <c r="AL37" s="115">
        <v>0</v>
      </c>
      <c r="AM37" s="115">
        <v>15</v>
      </c>
      <c r="AN37" s="115">
        <v>25</v>
      </c>
      <c r="AO37" s="115">
        <v>0</v>
      </c>
      <c r="AP37" s="115"/>
      <c r="AQ37" s="32" cm="1">
        <f t="array" ref="AQ37">IF(_xlfn.IFS(--(UPPER(TRIM(T37))="STOCK")*--(UPPER(TRIM(AK37))="TRIMESTRAL"),AJ37,--(UPPER(TRIM(T37))="STOCK")*--(UPPER(TRIM(AK37))="SEMESTRAL")*--(AL37+AN37=0),AJ37,--(UPPER(TRIM(T37))="STOCK")*--(UPPER(TRIM(AK37))="SEMESTRAL")*--(AL37+AN37&gt;0),FALSE,--(UPPER(TRIM(T37))="STOCK")*--(UPPER(TRIM(AK37))="ANUAL")*--(AL37+AM37+AN37=0),AJ37,--(UPPER(TRIM(T37))="STOCK")*--(UPPER(TRIM(AK37))="ANUAL")*--(AL37+AM37+AN37&gt;0),FALSE,--(OR(UPPER(TRIM(T37))="ACUMULADO",UPPER(TRIM(T37))="FLUJO",UPPER(TRIM(T37))="CAPACIDAD"))*--(UPPER(TRIM(AK37))="TRIMESTRAL"),AL37+AM37+AN37+AO37,--(OR(UPPER(TRIM(T37))="ACUMULADO",UPPER(TRIM(T37))="FLUJO",UPPER(TRIM(T37))="CAPACIDAD"))*--(UPPER(TRIM(AK37))="SEMESTRAL"),AM37+AO37,--(OR(UPPER(TRIM(T37))="ACUMULADO",UPPER(TRIM(T37))="FLUJO",UPPER(TRIM(T37))="CAPACIDAD"))*--(UPPER(TRIM(AK37))="ANUAL"),AO37)&lt;&gt;AJ37,FALSE,_xlfn.IFS(--(UPPER(TRIM(T37))="STOCK")*--(UPPER(TRIM(AK37))="TRIMESTRAL"),AJ37,--(UPPER(TRIM(T37))="STOCK")*--(UPPER(TRIM(AK37))="SEMESTRAL")*--(AL37+AN37=0),AJ37,--(UPPER(TRIM(T37))="STOCK")*--(UPPER(TRIM(AK37))="SEMESTRAL")*--(AL37+AN37&gt;0),FALSE,--(UPPER(TRIM(T37))="STOCK")*--(UPPER(TRIM(AK37))="ANUAL")*--(AL37+AM37+AN37=0),AJ37,--(UPPER(TRIM(T37))="STOCK")*--(UPPER(TRIM(AK37))="ANUAL")*--(AL37+AM37+AN37&gt;0),FALSE,--(OR(UPPER(TRIM(T37))="ACUMULADO",UPPER(TRIM(T37))="FLUJO",UPPER(TRIM(T37))="CAPACIDAD"))*--(UPPER(TRIM(AK37))="TRIMESTRAL"),AL37+AM37+AN37+AO37,--(OR(UPPER(TRIM(T37))="ACUMULADO",UPPER(TRIM(T37))="FLUJO",UPPER(TRIM(T37))="CAPACIDAD"))*--(UPPER(TRIM(AK37))="SEMESTRAL"),AM37+AO37,--(OR(UPPER(TRIM(T37))="ACUMULADO",UPPER(TRIM(T37))="FLUJO",UPPER(TRIM(T37))="CAPACIDAD"))*--(UPPER(TRIM(AK37))="ANUAL"),AO37))</f>
        <v>40</v>
      </c>
      <c r="AR37" s="32">
        <f t="shared" si="1"/>
        <v>384</v>
      </c>
      <c r="AS37" s="32">
        <v>363.13</v>
      </c>
      <c r="AT37" s="143"/>
      <c r="AU37" s="132" t="s">
        <v>163</v>
      </c>
      <c r="AV37" s="40" t="s">
        <v>164</v>
      </c>
    </row>
    <row r="38" spans="1:48" ht="367.2" x14ac:dyDescent="0.3">
      <c r="A38" s="111"/>
      <c r="B38" s="111"/>
      <c r="C38" s="111"/>
      <c r="D38" s="111"/>
      <c r="E38" s="111"/>
      <c r="F38" s="111"/>
      <c r="G38" s="111"/>
      <c r="H38" s="111"/>
      <c r="I38" s="111"/>
      <c r="J38" s="139"/>
      <c r="K38" s="139"/>
      <c r="L38" s="139"/>
      <c r="M38" s="139"/>
      <c r="N38" s="140"/>
      <c r="O38" s="140"/>
      <c r="P38" s="140"/>
      <c r="Q38" s="141"/>
      <c r="R38" s="152"/>
      <c r="S38" s="65" t="s">
        <v>202</v>
      </c>
      <c r="T38" s="134" t="s">
        <v>63</v>
      </c>
      <c r="U38" s="115">
        <v>8686</v>
      </c>
      <c r="V38" s="133" t="s">
        <v>203</v>
      </c>
      <c r="W38" s="133" t="s">
        <v>204</v>
      </c>
      <c r="X38" s="116">
        <v>1000</v>
      </c>
      <c r="Y38" s="35">
        <v>1000</v>
      </c>
      <c r="Z38" s="116">
        <v>500</v>
      </c>
      <c r="AA38" s="116">
        <v>1100</v>
      </c>
      <c r="AB38" s="115">
        <v>500</v>
      </c>
      <c r="AC38" s="118">
        <v>0</v>
      </c>
      <c r="AD38" s="118">
        <v>200</v>
      </c>
      <c r="AE38" s="153">
        <v>300</v>
      </c>
      <c r="AF38" s="154">
        <v>0</v>
      </c>
      <c r="AG38" s="32">
        <v>500</v>
      </c>
      <c r="AH38" s="32">
        <v>500</v>
      </c>
      <c r="AI38" s="115">
        <v>0</v>
      </c>
      <c r="AJ38" s="73">
        <v>600</v>
      </c>
      <c r="AK38" s="32" t="s">
        <v>66</v>
      </c>
      <c r="AL38" s="115">
        <v>0</v>
      </c>
      <c r="AM38" s="115">
        <v>100</v>
      </c>
      <c r="AN38" s="115">
        <v>300</v>
      </c>
      <c r="AO38" s="115">
        <v>200</v>
      </c>
      <c r="AP38" s="115"/>
      <c r="AQ38" s="32" cm="1">
        <f t="array" ref="AQ38">IF(_xlfn.IFS(--(UPPER(TRIM(T38))="STOCK")*--(UPPER(TRIM(AK38))="TRIMESTRAL"),AJ38,--(UPPER(TRIM(T38))="STOCK")*--(UPPER(TRIM(AK38))="SEMESTRAL")*--(AL38+AN38=0),AJ38,--(UPPER(TRIM(T38))="STOCK")*--(UPPER(TRIM(AK38))="SEMESTRAL")*--(AL38+AN38&gt;0),FALSE,--(UPPER(TRIM(T38))="STOCK")*--(UPPER(TRIM(AK38))="ANUAL")*--(AL38+AM38+AN38=0),AJ38,--(UPPER(TRIM(T38))="STOCK")*--(UPPER(TRIM(AK38))="ANUAL")*--(AL38+AM38+AN38&gt;0),FALSE,--(OR(UPPER(TRIM(T38))="ACUMULADO",UPPER(TRIM(T38))="FLUJO",UPPER(TRIM(T38))="CAPACIDAD"))*--(UPPER(TRIM(AK38))="TRIMESTRAL"),AL38+AM38+AN38+AO38,--(OR(UPPER(TRIM(T38))="ACUMULADO",UPPER(TRIM(T38))="FLUJO",UPPER(TRIM(T38))="CAPACIDAD"))*--(UPPER(TRIM(AK38))="SEMESTRAL"),AM38+AO38,--(OR(UPPER(TRIM(T38))="ACUMULADO",UPPER(TRIM(T38))="FLUJO",UPPER(TRIM(T38))="CAPACIDAD"))*--(UPPER(TRIM(AK38))="ANUAL"),AO38)&lt;&gt;AJ38,FALSE,_xlfn.IFS(--(UPPER(TRIM(T38))="STOCK")*--(UPPER(TRIM(AK38))="TRIMESTRAL"),AJ38,--(UPPER(TRIM(T38))="STOCK")*--(UPPER(TRIM(AK38))="SEMESTRAL")*--(AL38+AN38=0),AJ38,--(UPPER(TRIM(T38))="STOCK")*--(UPPER(TRIM(AK38))="SEMESTRAL")*--(AL38+AN38&gt;0),FALSE,--(UPPER(TRIM(T38))="STOCK")*--(UPPER(TRIM(AK38))="ANUAL")*--(AL38+AM38+AN38=0),AJ38,--(UPPER(TRIM(T38))="STOCK")*--(UPPER(TRIM(AK38))="ANUAL")*--(AL38+AM38+AN38&gt;0),FALSE,--(OR(UPPER(TRIM(T38))="ACUMULADO",UPPER(TRIM(T38))="FLUJO",UPPER(TRIM(T38))="CAPACIDAD"))*--(UPPER(TRIM(AK38))="TRIMESTRAL"),AL38+AM38+AN38+AO38,--(OR(UPPER(TRIM(T38))="ACUMULADO",UPPER(TRIM(T38))="FLUJO",UPPER(TRIM(T38))="CAPACIDAD"))*--(UPPER(TRIM(AK38))="SEMESTRAL"),AM38+AO38,--(OR(UPPER(TRIM(T38))="ACUMULADO",UPPER(TRIM(T38))="FLUJO",UPPER(TRIM(T38))="CAPACIDAD"))*--(UPPER(TRIM(AK38))="ANUAL"),AO38))</f>
        <v>600</v>
      </c>
      <c r="AR38" s="32">
        <f t="shared" si="1"/>
        <v>2600</v>
      </c>
      <c r="AS38" s="32">
        <v>2600</v>
      </c>
      <c r="AT38" s="143"/>
      <c r="AU38" s="132" t="s">
        <v>163</v>
      </c>
      <c r="AV38" s="40" t="s">
        <v>164</v>
      </c>
    </row>
    <row r="39" spans="1:48" ht="409.6" x14ac:dyDescent="0.3">
      <c r="A39" s="111"/>
      <c r="B39" s="111"/>
      <c r="C39" s="111"/>
      <c r="D39" s="111"/>
      <c r="E39" s="111"/>
      <c r="F39" s="111"/>
      <c r="G39" s="111"/>
      <c r="H39" s="111"/>
      <c r="I39" s="111"/>
      <c r="J39" s="139"/>
      <c r="K39" s="139"/>
      <c r="L39" s="139"/>
      <c r="M39" s="139"/>
      <c r="N39" s="140"/>
      <c r="O39" s="140"/>
      <c r="P39" s="140"/>
      <c r="Q39" s="141"/>
      <c r="R39" s="152"/>
      <c r="S39" s="101" t="s">
        <v>205</v>
      </c>
      <c r="T39" s="134" t="s">
        <v>63</v>
      </c>
      <c r="U39" s="115">
        <v>1000</v>
      </c>
      <c r="V39" s="133" t="s">
        <v>206</v>
      </c>
      <c r="W39" s="133" t="s">
        <v>207</v>
      </c>
      <c r="X39" s="116">
        <v>2000</v>
      </c>
      <c r="Y39" s="35">
        <v>3847</v>
      </c>
      <c r="Z39" s="116">
        <v>2700</v>
      </c>
      <c r="AA39" s="116">
        <v>2874</v>
      </c>
      <c r="AB39" s="115">
        <v>2500</v>
      </c>
      <c r="AC39" s="118">
        <v>0</v>
      </c>
      <c r="AD39" s="118">
        <v>793</v>
      </c>
      <c r="AE39" s="153">
        <v>837</v>
      </c>
      <c r="AF39" s="154">
        <v>1195</v>
      </c>
      <c r="AG39" s="32">
        <v>2825</v>
      </c>
      <c r="AH39" s="32">
        <v>2825</v>
      </c>
      <c r="AI39" s="115">
        <v>0</v>
      </c>
      <c r="AJ39" s="73">
        <v>2200</v>
      </c>
      <c r="AK39" s="32" t="s">
        <v>66</v>
      </c>
      <c r="AL39" s="115">
        <v>0</v>
      </c>
      <c r="AM39" s="115">
        <v>360</v>
      </c>
      <c r="AN39" s="115">
        <v>1110</v>
      </c>
      <c r="AO39" s="115">
        <v>730</v>
      </c>
      <c r="AP39" s="115"/>
      <c r="AQ39" s="32" cm="1">
        <f t="array" ref="AQ39">IF(_xlfn.IFS(--(UPPER(TRIM(T39))="STOCK")*--(UPPER(TRIM(AK39))="TRIMESTRAL"),AJ39,--(UPPER(TRIM(T39))="STOCK")*--(UPPER(TRIM(AK39))="SEMESTRAL")*--(AL39+AN39=0),AJ39,--(UPPER(TRIM(T39))="STOCK")*--(UPPER(TRIM(AK39))="SEMESTRAL")*--(AL39+AN39&gt;0),FALSE,--(UPPER(TRIM(T39))="STOCK")*--(UPPER(TRIM(AK39))="ANUAL")*--(AL39+AM39+AN39=0),AJ39,--(UPPER(TRIM(T39))="STOCK")*--(UPPER(TRIM(AK39))="ANUAL")*--(AL39+AM39+AN39&gt;0),FALSE,--(OR(UPPER(TRIM(T39))="ACUMULADO",UPPER(TRIM(T39))="FLUJO",UPPER(TRIM(T39))="CAPACIDAD"))*--(UPPER(TRIM(AK39))="TRIMESTRAL"),AL39+AM39+AN39+AO39,--(OR(UPPER(TRIM(T39))="ACUMULADO",UPPER(TRIM(T39))="FLUJO",UPPER(TRIM(T39))="CAPACIDAD"))*--(UPPER(TRIM(AK39))="SEMESTRAL"),AM39+AO39,--(OR(UPPER(TRIM(T39))="ACUMULADO",UPPER(TRIM(T39))="FLUJO",UPPER(TRIM(T39))="CAPACIDAD"))*--(UPPER(TRIM(AK39))="ANUAL"),AO39)&lt;&gt;AJ39,FALSE,_xlfn.IFS(--(UPPER(TRIM(T39))="STOCK")*--(UPPER(TRIM(AK39))="TRIMESTRAL"),AJ39,--(UPPER(TRIM(T39))="STOCK")*--(UPPER(TRIM(AK39))="SEMESTRAL")*--(AL39+AN39=0),AJ39,--(UPPER(TRIM(T39))="STOCK")*--(UPPER(TRIM(AK39))="SEMESTRAL")*--(AL39+AN39&gt;0),FALSE,--(UPPER(TRIM(T39))="STOCK")*--(UPPER(TRIM(AK39))="ANUAL")*--(AL39+AM39+AN39=0),AJ39,--(UPPER(TRIM(T39))="STOCK")*--(UPPER(TRIM(AK39))="ANUAL")*--(AL39+AM39+AN39&gt;0),FALSE,--(OR(UPPER(TRIM(T39))="ACUMULADO",UPPER(TRIM(T39))="FLUJO",UPPER(TRIM(T39))="CAPACIDAD"))*--(UPPER(TRIM(AK39))="TRIMESTRAL"),AL39+AM39+AN39+AO39,--(OR(UPPER(TRIM(T39))="ACUMULADO",UPPER(TRIM(T39))="FLUJO",UPPER(TRIM(T39))="CAPACIDAD"))*--(UPPER(TRIM(AK39))="SEMESTRAL"),AM39+AO39,--(OR(UPPER(TRIM(T39))="ACUMULADO",UPPER(TRIM(T39))="FLUJO",UPPER(TRIM(T39))="CAPACIDAD"))*--(UPPER(TRIM(AK39))="ANUAL"),AO39))</f>
        <v>2200</v>
      </c>
      <c r="AR39" s="32">
        <f t="shared" si="1"/>
        <v>9400</v>
      </c>
      <c r="AS39" s="32">
        <v>9546</v>
      </c>
      <c r="AT39" s="143"/>
      <c r="AU39" s="132" t="s">
        <v>163</v>
      </c>
      <c r="AV39" s="40" t="s">
        <v>164</v>
      </c>
    </row>
    <row r="40" spans="1:48" ht="178.2" customHeight="1" x14ac:dyDescent="0.3">
      <c r="A40" s="111"/>
      <c r="B40" s="111"/>
      <c r="C40" s="111"/>
      <c r="D40" s="111"/>
      <c r="E40" s="111"/>
      <c r="F40" s="111"/>
      <c r="G40" s="111"/>
      <c r="H40" s="111"/>
      <c r="I40" s="111"/>
      <c r="J40" s="139"/>
      <c r="K40" s="139"/>
      <c r="L40" s="139"/>
      <c r="M40" s="139"/>
      <c r="N40" s="140"/>
      <c r="O40" s="140"/>
      <c r="P40" s="140"/>
      <c r="Q40" s="141"/>
      <c r="R40" s="152"/>
      <c r="S40" s="101" t="s">
        <v>208</v>
      </c>
      <c r="T40" s="134" t="s">
        <v>63</v>
      </c>
      <c r="U40" s="115">
        <v>4</v>
      </c>
      <c r="V40" s="133" t="s">
        <v>209</v>
      </c>
      <c r="W40" s="133" t="s">
        <v>210</v>
      </c>
      <c r="X40" s="116">
        <v>4</v>
      </c>
      <c r="Y40" s="35">
        <v>4</v>
      </c>
      <c r="Z40" s="116">
        <v>6</v>
      </c>
      <c r="AA40" s="116">
        <v>6</v>
      </c>
      <c r="AB40" s="115">
        <v>6</v>
      </c>
      <c r="AC40" s="118">
        <v>0</v>
      </c>
      <c r="AD40" s="118">
        <v>0</v>
      </c>
      <c r="AE40" s="153">
        <v>0</v>
      </c>
      <c r="AF40" s="154">
        <v>6</v>
      </c>
      <c r="AG40" s="32">
        <v>6</v>
      </c>
      <c r="AH40" s="32">
        <v>6</v>
      </c>
      <c r="AI40" s="115">
        <v>0</v>
      </c>
      <c r="AJ40" s="73">
        <v>6</v>
      </c>
      <c r="AK40" s="32" t="s">
        <v>66</v>
      </c>
      <c r="AL40" s="115">
        <v>0</v>
      </c>
      <c r="AM40" s="115">
        <v>1</v>
      </c>
      <c r="AN40" s="115">
        <v>3</v>
      </c>
      <c r="AO40" s="115">
        <v>2</v>
      </c>
      <c r="AP40" s="115"/>
      <c r="AQ40" s="32" cm="1">
        <f t="array" ref="AQ40">IF(_xlfn.IFS(--(UPPER(TRIM(T40))="STOCK")*--(UPPER(TRIM(AK40))="TRIMESTRAL"),AJ40,--(UPPER(TRIM(T40))="STOCK")*--(UPPER(TRIM(AK40))="SEMESTRAL")*--(AL40+AN40=0),AJ40,--(UPPER(TRIM(T40))="STOCK")*--(UPPER(TRIM(AK40))="SEMESTRAL")*--(AL40+AN40&gt;0),FALSE,--(UPPER(TRIM(T40))="STOCK")*--(UPPER(TRIM(AK40))="ANUAL")*--(AL40+AM40+AN40=0),AJ40,--(UPPER(TRIM(T40))="STOCK")*--(UPPER(TRIM(AK40))="ANUAL")*--(AL40+AM40+AN40&gt;0),FALSE,--(OR(UPPER(TRIM(T40))="ACUMULADO",UPPER(TRIM(T40))="FLUJO",UPPER(TRIM(T40))="CAPACIDAD"))*--(UPPER(TRIM(AK40))="TRIMESTRAL"),AL40+AM40+AN40+AO40,--(OR(UPPER(TRIM(T40))="ACUMULADO",UPPER(TRIM(T40))="FLUJO",UPPER(TRIM(T40))="CAPACIDAD"))*--(UPPER(TRIM(AK40))="SEMESTRAL"),AM40+AO40,--(OR(UPPER(TRIM(T40))="ACUMULADO",UPPER(TRIM(T40))="FLUJO",UPPER(TRIM(T40))="CAPACIDAD"))*--(UPPER(TRIM(AK40))="ANUAL"),AO40)&lt;&gt;AJ40,FALSE,_xlfn.IFS(--(UPPER(TRIM(T40))="STOCK")*--(UPPER(TRIM(AK40))="TRIMESTRAL"),AJ40,--(UPPER(TRIM(T40))="STOCK")*--(UPPER(TRIM(AK40))="SEMESTRAL")*--(AL40+AN40=0),AJ40,--(UPPER(TRIM(T40))="STOCK")*--(UPPER(TRIM(AK40))="SEMESTRAL")*--(AL40+AN40&gt;0),FALSE,--(UPPER(TRIM(T40))="STOCK")*--(UPPER(TRIM(AK40))="ANUAL")*--(AL40+AM40+AN40=0),AJ40,--(UPPER(TRIM(T40))="STOCK")*--(UPPER(TRIM(AK40))="ANUAL")*--(AL40+AM40+AN40&gt;0),FALSE,--(OR(UPPER(TRIM(T40))="ACUMULADO",UPPER(TRIM(T40))="FLUJO",UPPER(TRIM(T40))="CAPACIDAD"))*--(UPPER(TRIM(AK40))="TRIMESTRAL"),AL40+AM40+AN40+AO40,--(OR(UPPER(TRIM(T40))="ACUMULADO",UPPER(TRIM(T40))="FLUJO",UPPER(TRIM(T40))="CAPACIDAD"))*--(UPPER(TRIM(AK40))="SEMESTRAL"),AM40+AO40,--(OR(UPPER(TRIM(T40))="ACUMULADO",UPPER(TRIM(T40))="FLUJO",UPPER(TRIM(T40))="CAPACIDAD"))*--(UPPER(TRIM(AK40))="ANUAL"),AO40))</f>
        <v>6</v>
      </c>
      <c r="AR40" s="32">
        <f t="shared" si="1"/>
        <v>22</v>
      </c>
      <c r="AS40" s="32">
        <v>16</v>
      </c>
      <c r="AT40" s="143"/>
      <c r="AU40" s="132" t="s">
        <v>163</v>
      </c>
      <c r="AV40" s="40" t="s">
        <v>164</v>
      </c>
    </row>
    <row r="41" spans="1:48" ht="122.4" x14ac:dyDescent="0.3">
      <c r="A41" s="124"/>
      <c r="B41" s="124"/>
      <c r="C41" s="124"/>
      <c r="D41" s="124"/>
      <c r="E41" s="124"/>
      <c r="F41" s="124"/>
      <c r="G41" s="124"/>
      <c r="H41" s="124"/>
      <c r="I41" s="124"/>
      <c r="J41" s="158"/>
      <c r="K41" s="158"/>
      <c r="L41" s="158"/>
      <c r="M41" s="158"/>
      <c r="N41" s="159"/>
      <c r="O41" s="159"/>
      <c r="P41" s="159"/>
      <c r="Q41" s="160"/>
      <c r="R41" s="161" t="s">
        <v>211</v>
      </c>
      <c r="S41" s="101" t="s">
        <v>212</v>
      </c>
      <c r="T41" s="134" t="s">
        <v>63</v>
      </c>
      <c r="U41" s="115">
        <v>0</v>
      </c>
      <c r="V41" s="133" t="s">
        <v>213</v>
      </c>
      <c r="W41" s="133" t="s">
        <v>214</v>
      </c>
      <c r="X41" s="162"/>
      <c r="Y41" s="162"/>
      <c r="Z41" s="162">
        <v>32980</v>
      </c>
      <c r="AA41" s="162">
        <v>16053</v>
      </c>
      <c r="AB41" s="162">
        <v>12764</v>
      </c>
      <c r="AC41" s="162">
        <v>27219</v>
      </c>
      <c r="AD41" s="162">
        <v>7075</v>
      </c>
      <c r="AE41" s="163">
        <v>3463</v>
      </c>
      <c r="AF41" s="163">
        <v>2900</v>
      </c>
      <c r="AG41" s="80">
        <v>40657</v>
      </c>
      <c r="AH41" s="80">
        <v>40657</v>
      </c>
      <c r="AI41" s="162"/>
      <c r="AJ41" s="162" t="s">
        <v>215</v>
      </c>
      <c r="AK41" s="162" t="s">
        <v>215</v>
      </c>
      <c r="AL41" s="162" t="s">
        <v>215</v>
      </c>
      <c r="AM41" s="162" t="s">
        <v>215</v>
      </c>
      <c r="AN41" s="162" t="s">
        <v>215</v>
      </c>
      <c r="AO41" s="162" t="s">
        <v>215</v>
      </c>
      <c r="AP41" s="117"/>
      <c r="AQ41" s="162" t="s">
        <v>215</v>
      </c>
      <c r="AR41" s="80">
        <v>45744</v>
      </c>
      <c r="AS41" s="80">
        <v>56710</v>
      </c>
      <c r="AT41" s="164"/>
      <c r="AU41" s="132" t="s">
        <v>163</v>
      </c>
      <c r="AV41" s="40" t="s">
        <v>164</v>
      </c>
    </row>
    <row r="42" spans="1:48" ht="265.2" x14ac:dyDescent="0.3">
      <c r="A42" s="23" t="s">
        <v>51</v>
      </c>
      <c r="B42" s="23" t="s">
        <v>216</v>
      </c>
      <c r="C42" s="23" t="s">
        <v>53</v>
      </c>
      <c r="D42" s="23" t="s">
        <v>120</v>
      </c>
      <c r="E42" s="23" t="s">
        <v>217</v>
      </c>
      <c r="F42" s="23" t="s">
        <v>218</v>
      </c>
      <c r="G42" s="23" t="s">
        <v>57</v>
      </c>
      <c r="H42" s="23" t="s">
        <v>219</v>
      </c>
      <c r="I42" s="23" t="s">
        <v>220</v>
      </c>
      <c r="J42" s="165">
        <v>16904865271</v>
      </c>
      <c r="K42" s="166">
        <v>16892365271</v>
      </c>
      <c r="L42" s="165">
        <v>32902071348</v>
      </c>
      <c r="M42" s="165">
        <v>25320373985</v>
      </c>
      <c r="N42" s="167">
        <v>32322834021</v>
      </c>
      <c r="O42" s="167">
        <v>26871199779</v>
      </c>
      <c r="P42" s="168">
        <v>43600605827</v>
      </c>
      <c r="Q42" s="30" t="s">
        <v>221</v>
      </c>
      <c r="R42" s="30" t="s">
        <v>222</v>
      </c>
      <c r="S42" s="101" t="s">
        <v>223</v>
      </c>
      <c r="T42" s="31" t="s">
        <v>63</v>
      </c>
      <c r="U42" s="115">
        <v>0</v>
      </c>
      <c r="V42" s="33" t="s">
        <v>224</v>
      </c>
      <c r="W42" s="33" t="s">
        <v>225</v>
      </c>
      <c r="X42" s="116"/>
      <c r="Y42" s="116"/>
      <c r="Z42" s="34">
        <v>716000</v>
      </c>
      <c r="AA42" s="34">
        <v>756579</v>
      </c>
      <c r="AB42" s="32">
        <v>90000</v>
      </c>
      <c r="AC42" s="156">
        <v>0</v>
      </c>
      <c r="AD42" s="156">
        <v>0</v>
      </c>
      <c r="AE42" s="153">
        <v>0</v>
      </c>
      <c r="AF42" s="154">
        <v>93234</v>
      </c>
      <c r="AG42" s="32">
        <v>93234</v>
      </c>
      <c r="AH42" s="32">
        <v>93234</v>
      </c>
      <c r="AI42" s="115">
        <v>0</v>
      </c>
      <c r="AJ42" s="115">
        <v>90000</v>
      </c>
      <c r="AK42" s="32" t="s">
        <v>77</v>
      </c>
      <c r="AL42" s="115">
        <v>0</v>
      </c>
      <c r="AM42" s="115">
        <v>0</v>
      </c>
      <c r="AN42" s="115">
        <v>0</v>
      </c>
      <c r="AO42" s="115">
        <v>90000</v>
      </c>
      <c r="AP42" s="115"/>
      <c r="AQ42" s="32" cm="1">
        <f t="array" ref="AQ42">IF(_xlfn.IFS(--(UPPER(TRIM(T42))="STOCK")*--(UPPER(TRIM(AK42))="TRIMESTRAL"),AJ42,--(UPPER(TRIM(T42))="STOCK")*--(UPPER(TRIM(AK42))="SEMESTRAL")*--(AL42+AN42=0),AJ42,--(UPPER(TRIM(T42))="STOCK")*--(UPPER(TRIM(AK42))="SEMESTRAL")*--(AL42+AN42&gt;0),FALSE,--(UPPER(TRIM(T42))="STOCK")*--(UPPER(TRIM(AK42))="ANUAL")*--(AL42+AM42+AN42=0),AJ42,--(UPPER(TRIM(T42))="STOCK")*--(UPPER(TRIM(AK42))="ANUAL")*--(AL42+AM42+AN42&gt;0),FALSE,--(OR(UPPER(TRIM(T42))="ACUMULADO",UPPER(TRIM(T42))="FLUJO",UPPER(TRIM(T42))="CAPACIDAD"))*--(UPPER(TRIM(AK42))="TRIMESTRAL"),AL42+AM42+AN42+AO42,--(OR(UPPER(TRIM(T42))="ACUMULADO",UPPER(TRIM(T42))="FLUJO",UPPER(TRIM(T42))="CAPACIDAD"))*--(UPPER(TRIM(AK42))="SEMESTRAL"),AM42+AO42,--(OR(UPPER(TRIM(T42))="ACUMULADO",UPPER(TRIM(T42))="FLUJO",UPPER(TRIM(T42))="CAPACIDAD"))*--(UPPER(TRIM(AK42))="ANUAL"),AO42)&lt;&gt;AJ42,FALSE,_xlfn.IFS(--(UPPER(TRIM(T42))="STOCK")*--(UPPER(TRIM(AK42))="TRIMESTRAL"),AJ42,--(UPPER(TRIM(T42))="STOCK")*--(UPPER(TRIM(AK42))="SEMESTRAL")*--(AL42+AN42=0),AJ42,--(UPPER(TRIM(T42))="STOCK")*--(UPPER(TRIM(AK42))="SEMESTRAL")*--(AL42+AN42&gt;0),FALSE,--(UPPER(TRIM(T42))="STOCK")*--(UPPER(TRIM(AK42))="ANUAL")*--(AL42+AM42+AN42=0),AJ42,--(UPPER(TRIM(T42))="STOCK")*--(UPPER(TRIM(AK42))="ANUAL")*--(AL42+AM42+AN42&gt;0),FALSE,--(OR(UPPER(TRIM(T42))="ACUMULADO",UPPER(TRIM(T42))="FLUJO",UPPER(TRIM(T42))="CAPACIDAD"))*--(UPPER(TRIM(AK42))="TRIMESTRAL"),AL42+AM42+AN42+AO42,--(OR(UPPER(TRIM(T42))="ACUMULADO",UPPER(TRIM(T42))="FLUJO",UPPER(TRIM(T42))="CAPACIDAD"))*--(UPPER(TRIM(AK42))="SEMESTRAL"),AM42+AO42,--(OR(UPPER(TRIM(T42))="ACUMULADO",UPPER(TRIM(T42))="FLUJO",UPPER(TRIM(T42))="CAPACIDAD"))*--(UPPER(TRIM(AK42))="ANUAL"),AO42))</f>
        <v>90000</v>
      </c>
      <c r="AR42" s="32">
        <f t="shared" ref="AR42:AR55" si="2">+_xlfn.IFS(T42="Acumulado",X42+Z42+AB42+AJ42,T42="Capacidad",AJ42,T42="Flujo",AJ42,T42="Reducción",AJ42,T42="Stock",AJ42)</f>
        <v>896000</v>
      </c>
      <c r="AS42" s="32">
        <v>849813</v>
      </c>
      <c r="AT42" s="30" t="s">
        <v>226</v>
      </c>
      <c r="AU42" s="169" t="s">
        <v>226</v>
      </c>
      <c r="AV42" s="40" t="s">
        <v>227</v>
      </c>
    </row>
    <row r="43" spans="1:48" ht="124.95" customHeight="1" x14ac:dyDescent="0.3">
      <c r="A43" s="41"/>
      <c r="B43" s="41"/>
      <c r="C43" s="41"/>
      <c r="D43" s="41"/>
      <c r="E43" s="41"/>
      <c r="F43" s="41"/>
      <c r="G43" s="41"/>
      <c r="H43" s="41"/>
      <c r="I43" s="41"/>
      <c r="J43" s="170"/>
      <c r="K43" s="171"/>
      <c r="L43" s="170"/>
      <c r="M43" s="170"/>
      <c r="N43" s="46"/>
      <c r="O43" s="46"/>
      <c r="P43" s="172"/>
      <c r="Q43" s="48"/>
      <c r="R43" s="48"/>
      <c r="S43" s="173" t="s">
        <v>228</v>
      </c>
      <c r="T43" s="31" t="s">
        <v>63</v>
      </c>
      <c r="U43" s="32">
        <v>0</v>
      </c>
      <c r="V43" s="33" t="s">
        <v>229</v>
      </c>
      <c r="W43" s="33" t="s">
        <v>229</v>
      </c>
      <c r="X43" s="34">
        <v>111000</v>
      </c>
      <c r="Y43" s="34">
        <v>141914</v>
      </c>
      <c r="Z43" s="34">
        <v>3500</v>
      </c>
      <c r="AA43" s="34">
        <v>4713</v>
      </c>
      <c r="AB43" s="32">
        <v>35330</v>
      </c>
      <c r="AC43" s="37">
        <v>0</v>
      </c>
      <c r="AD43" s="37">
        <v>0</v>
      </c>
      <c r="AE43" s="174">
        <v>815</v>
      </c>
      <c r="AF43" s="175">
        <v>39893</v>
      </c>
      <c r="AG43" s="32">
        <v>40708</v>
      </c>
      <c r="AH43" s="32">
        <v>40708</v>
      </c>
      <c r="AI43" s="32">
        <v>0</v>
      </c>
      <c r="AJ43" s="32">
        <v>15000</v>
      </c>
      <c r="AK43" s="32" t="s">
        <v>66</v>
      </c>
      <c r="AL43" s="32">
        <v>5000</v>
      </c>
      <c r="AM43" s="32">
        <v>5000</v>
      </c>
      <c r="AN43" s="32">
        <v>5000</v>
      </c>
      <c r="AO43" s="32"/>
      <c r="AP43" s="32">
        <v>0</v>
      </c>
      <c r="AQ43" s="32" cm="1">
        <f t="array" ref="AQ43">IF(_xlfn.IFS(--(UPPER(TRIM(T43))="STOCK")*--(UPPER(TRIM(AK43))="TRIMESTRAL"),AJ43,--(UPPER(TRIM(T43))="STOCK")*--(UPPER(TRIM(AK43))="SEMESTRAL")*--(AL43+AN43=0),AJ43,--(UPPER(TRIM(T43))="STOCK")*--(UPPER(TRIM(AK43))="SEMESTRAL")*--(AL43+AN43&gt;0),FALSE,--(UPPER(TRIM(T43))="STOCK")*--(UPPER(TRIM(AK43))="ANUAL")*--(AL43+AM43+AN43=0),AJ43,--(UPPER(TRIM(T43))="STOCK")*--(UPPER(TRIM(AK43))="ANUAL")*--(AL43+AM43+AN43&gt;0),FALSE,--(OR(UPPER(TRIM(T43))="ACUMULADO",UPPER(TRIM(T43))="FLUJO",UPPER(TRIM(T43))="CAPACIDAD"))*--(UPPER(TRIM(AK43))="TRIMESTRAL"),AL43+AM43+AN43+AO43,--(OR(UPPER(TRIM(T43))="ACUMULADO",UPPER(TRIM(T43))="FLUJO",UPPER(TRIM(T43))="CAPACIDAD"))*--(UPPER(TRIM(AK43))="SEMESTRAL"),AM43+AO43,--(OR(UPPER(TRIM(T43))="ACUMULADO",UPPER(TRIM(T43))="FLUJO",UPPER(TRIM(T43))="CAPACIDAD"))*--(UPPER(TRIM(AK43))="ANUAL"),AO43)&lt;&gt;AJ43,FALSE,_xlfn.IFS(--(UPPER(TRIM(T43))="STOCK")*--(UPPER(TRIM(AK43))="TRIMESTRAL"),AJ43,--(UPPER(TRIM(T43))="STOCK")*--(UPPER(TRIM(AK43))="SEMESTRAL")*--(AL43+AN43=0),AJ43,--(UPPER(TRIM(T43))="STOCK")*--(UPPER(TRIM(AK43))="SEMESTRAL")*--(AL43+AN43&gt;0),FALSE,--(UPPER(TRIM(T43))="STOCK")*--(UPPER(TRIM(AK43))="ANUAL")*--(AL43+AM43+AN43=0),AJ43,--(UPPER(TRIM(T43))="STOCK")*--(UPPER(TRIM(AK43))="ANUAL")*--(AL43+AM43+AN43&gt;0),FALSE,--(OR(UPPER(TRIM(T43))="ACUMULADO",UPPER(TRIM(T43))="FLUJO",UPPER(TRIM(T43))="CAPACIDAD"))*--(UPPER(TRIM(AK43))="TRIMESTRAL"),AL43+AM43+AN43+AO43,--(OR(UPPER(TRIM(T43))="ACUMULADO",UPPER(TRIM(T43))="FLUJO",UPPER(TRIM(T43))="CAPACIDAD"))*--(UPPER(TRIM(AK43))="SEMESTRAL"),AM43+AO43,--(OR(UPPER(TRIM(T43))="ACUMULADO",UPPER(TRIM(T43))="FLUJO",UPPER(TRIM(T43))="CAPACIDAD"))*--(UPPER(TRIM(AK43))="ANUAL"),AO43))</f>
        <v>15000</v>
      </c>
      <c r="AR43" s="32">
        <f t="shared" si="2"/>
        <v>164830</v>
      </c>
      <c r="AS43" s="32">
        <v>187335</v>
      </c>
      <c r="AT43" s="48"/>
      <c r="AU43" s="169" t="s">
        <v>226</v>
      </c>
      <c r="AV43" s="40" t="s">
        <v>227</v>
      </c>
    </row>
    <row r="44" spans="1:48" ht="217.95" customHeight="1" x14ac:dyDescent="0.3">
      <c r="A44" s="54"/>
      <c r="B44" s="54"/>
      <c r="C44" s="54"/>
      <c r="D44" s="54"/>
      <c r="E44" s="54"/>
      <c r="F44" s="54"/>
      <c r="G44" s="54"/>
      <c r="H44" s="54"/>
      <c r="I44" s="54"/>
      <c r="J44" s="176"/>
      <c r="K44" s="177"/>
      <c r="L44" s="176"/>
      <c r="M44" s="176"/>
      <c r="N44" s="59"/>
      <c r="O44" s="59"/>
      <c r="P44" s="178"/>
      <c r="Q44" s="49"/>
      <c r="R44" s="49"/>
      <c r="S44" s="173" t="s">
        <v>230</v>
      </c>
      <c r="T44" s="31" t="s">
        <v>231</v>
      </c>
      <c r="U44" s="32">
        <v>2071846</v>
      </c>
      <c r="V44" s="33" t="s">
        <v>232</v>
      </c>
      <c r="W44" s="33" t="s">
        <v>232</v>
      </c>
      <c r="X44" s="34">
        <v>2581846</v>
      </c>
      <c r="Y44" s="34">
        <v>594180</v>
      </c>
      <c r="Z44" s="34">
        <v>3131846</v>
      </c>
      <c r="AA44" s="34">
        <v>3217294</v>
      </c>
      <c r="AB44" s="32">
        <v>3681846</v>
      </c>
      <c r="AC44" s="37">
        <v>0</v>
      </c>
      <c r="AD44" s="37">
        <v>0</v>
      </c>
      <c r="AE44" s="174">
        <v>455</v>
      </c>
      <c r="AF44" s="175">
        <v>6819</v>
      </c>
      <c r="AG44" s="32">
        <v>3224568</v>
      </c>
      <c r="AH44" s="32">
        <v>3224568</v>
      </c>
      <c r="AI44" s="32">
        <v>1007278</v>
      </c>
      <c r="AJ44" s="32">
        <v>4231846</v>
      </c>
      <c r="AK44" s="32" t="s">
        <v>77</v>
      </c>
      <c r="AL44" s="32">
        <v>0</v>
      </c>
      <c r="AM44" s="32">
        <v>0</v>
      </c>
      <c r="AN44" s="32">
        <v>0</v>
      </c>
      <c r="AO44" s="32">
        <v>4231846</v>
      </c>
      <c r="AP44" s="32">
        <v>0</v>
      </c>
      <c r="AQ44" s="32" cm="1">
        <f t="array" ref="AQ44">IF(_xlfn.IFS(--(UPPER(TRIM(T44))="STOCK")*--(UPPER(TRIM(AK44))="TRIMESTRAL"),AJ44,--(UPPER(TRIM(T44))="STOCK")*--(UPPER(TRIM(AK44))="SEMESTRAL")*--(AL44+AN44=0),AJ44,--(UPPER(TRIM(T44))="STOCK")*--(UPPER(TRIM(AK44))="SEMESTRAL")*--(AL44+AN44&gt;0),FALSE,--(UPPER(TRIM(T44))="STOCK")*--(UPPER(TRIM(AK44))="ANUAL")*--(AL44+AM44+AN44=0),AJ44,--(UPPER(TRIM(T44))="STOCK")*--(UPPER(TRIM(AK44))="ANUAL")*--(AL44+AM44+AN44&gt;0),FALSE,--(OR(UPPER(TRIM(T44))="ACUMULADO",UPPER(TRIM(T44))="FLUJO",UPPER(TRIM(T44))="CAPACIDAD"))*--(UPPER(TRIM(AK44))="TRIMESTRAL"),AL44+AM44+AN44+AO44,--(OR(UPPER(TRIM(T44))="ACUMULADO",UPPER(TRIM(T44))="FLUJO",UPPER(TRIM(T44))="CAPACIDAD"))*--(UPPER(TRIM(AK44))="SEMESTRAL"),AM44+AO44,--(OR(UPPER(TRIM(T44))="ACUMULADO",UPPER(TRIM(T44))="FLUJO",UPPER(TRIM(T44))="CAPACIDAD"))*--(UPPER(TRIM(AK44))="ANUAL"),AO44)&lt;&gt;AJ44,FALSE,_xlfn.IFS(--(UPPER(TRIM(T44))="STOCK")*--(UPPER(TRIM(AK44))="TRIMESTRAL"),AJ44,--(UPPER(TRIM(T44))="STOCK")*--(UPPER(TRIM(AK44))="SEMESTRAL")*--(AL44+AN44=0),AJ44,--(UPPER(TRIM(T44))="STOCK")*--(UPPER(TRIM(AK44))="SEMESTRAL")*--(AL44+AN44&gt;0),FALSE,--(UPPER(TRIM(T44))="STOCK")*--(UPPER(TRIM(AK44))="ANUAL")*--(AL44+AM44+AN44=0),AJ44,--(UPPER(TRIM(T44))="STOCK")*--(UPPER(TRIM(AK44))="ANUAL")*--(AL44+AM44+AN44&gt;0),FALSE,--(OR(UPPER(TRIM(T44))="ACUMULADO",UPPER(TRIM(T44))="FLUJO",UPPER(TRIM(T44))="CAPACIDAD"))*--(UPPER(TRIM(AK44))="TRIMESTRAL"),AL44+AM44+AN44+AO44,--(OR(UPPER(TRIM(T44))="ACUMULADO",UPPER(TRIM(T44))="FLUJO",UPPER(TRIM(T44))="CAPACIDAD"))*--(UPPER(TRIM(AK44))="SEMESTRAL"),AM44+AO44,--(OR(UPPER(TRIM(T44))="ACUMULADO",UPPER(TRIM(T44))="FLUJO",UPPER(TRIM(T44))="CAPACIDAD"))*--(UPPER(TRIM(AK44))="ANUAL"),AO44))</f>
        <v>4231846</v>
      </c>
      <c r="AR44" s="32">
        <f t="shared" si="2"/>
        <v>4231846</v>
      </c>
      <c r="AS44" s="32">
        <v>3224568</v>
      </c>
      <c r="AT44" s="49"/>
      <c r="AU44" s="169" t="s">
        <v>226</v>
      </c>
      <c r="AV44" s="40" t="s">
        <v>227</v>
      </c>
    </row>
    <row r="45" spans="1:48" ht="183.6" customHeight="1" x14ac:dyDescent="0.3">
      <c r="A45" s="23" t="s">
        <v>233</v>
      </c>
      <c r="B45" s="23" t="s">
        <v>234</v>
      </c>
      <c r="C45" s="23" t="s">
        <v>53</v>
      </c>
      <c r="D45" s="23" t="s">
        <v>235</v>
      </c>
      <c r="E45" s="23" t="s">
        <v>236</v>
      </c>
      <c r="F45" s="23" t="s">
        <v>237</v>
      </c>
      <c r="G45" s="23" t="s">
        <v>57</v>
      </c>
      <c r="H45" s="179" t="s">
        <v>238</v>
      </c>
      <c r="I45" s="23" t="s">
        <v>239</v>
      </c>
      <c r="J45" s="165">
        <v>55213854175</v>
      </c>
      <c r="K45" s="166">
        <v>51630365911.800003</v>
      </c>
      <c r="L45" s="165">
        <v>153962861409</v>
      </c>
      <c r="M45" s="165">
        <v>83324933299.990005</v>
      </c>
      <c r="N45" s="167">
        <v>85231886797</v>
      </c>
      <c r="O45" s="167">
        <v>45157437720.199997</v>
      </c>
      <c r="P45" s="168">
        <v>77564354113</v>
      </c>
      <c r="Q45" s="30" t="s">
        <v>240</v>
      </c>
      <c r="R45" s="31" t="s">
        <v>241</v>
      </c>
      <c r="S45" s="31" t="s">
        <v>242</v>
      </c>
      <c r="T45" s="31" t="s">
        <v>231</v>
      </c>
      <c r="U45" s="109">
        <v>0.75700000000000001</v>
      </c>
      <c r="V45" s="180" t="s">
        <v>243</v>
      </c>
      <c r="W45" s="180" t="s">
        <v>244</v>
      </c>
      <c r="X45" s="181">
        <v>0.77700000000000002</v>
      </c>
      <c r="Y45" s="181">
        <v>0.77700000000000002</v>
      </c>
      <c r="Z45" s="181">
        <v>0.79700000000000004</v>
      </c>
      <c r="AA45" s="181">
        <v>0.79699999999999993</v>
      </c>
      <c r="AB45" s="182">
        <v>0.81699999999999995</v>
      </c>
      <c r="AC45" s="183">
        <v>0</v>
      </c>
      <c r="AD45" s="183">
        <v>0</v>
      </c>
      <c r="AE45" s="90">
        <v>0</v>
      </c>
      <c r="AF45" s="184">
        <v>0.81899999999999995</v>
      </c>
      <c r="AG45" s="185">
        <v>0.81899999999999995</v>
      </c>
      <c r="AH45" s="185">
        <v>0.81899999999999995</v>
      </c>
      <c r="AI45" s="109">
        <v>0</v>
      </c>
      <c r="AJ45" s="182">
        <v>0.83699999999999997</v>
      </c>
      <c r="AK45" s="32" t="s">
        <v>77</v>
      </c>
      <c r="AL45" s="182">
        <v>0</v>
      </c>
      <c r="AM45" s="182">
        <v>0</v>
      </c>
      <c r="AN45" s="182">
        <v>0</v>
      </c>
      <c r="AO45" s="182">
        <v>0.83699999999999997</v>
      </c>
      <c r="AP45" s="92"/>
      <c r="AQ45" s="108" cm="1">
        <f t="array" ref="AQ45">IF(_xlfn.IFS(--(UPPER(TRIM(T45))="STOCK")*--(UPPER(TRIM(AK45))="TRIMESTRAL"),AJ45,--(UPPER(TRIM(T45))="STOCK")*--(UPPER(TRIM(AK45))="SEMESTRAL")*--(AL45+AN45=0),AJ45,--(UPPER(TRIM(T45))="STOCK")*--(UPPER(TRIM(AK45))="SEMESTRAL")*--(AL45+AN45&gt;0),FALSE,--(UPPER(TRIM(T45))="STOCK")*--(UPPER(TRIM(AK45))="ANUAL")*--(AL45+AM45+AN45=0),AJ45,--(UPPER(TRIM(T45))="STOCK")*--(UPPER(TRIM(AK45))="ANUAL")*--(AL45+AM45+AN45&gt;0),FALSE,--(OR(UPPER(TRIM(T45))="ACUMULADO",UPPER(TRIM(T45))="FLUJO",UPPER(TRIM(T45))="CAPACIDAD"))*--(UPPER(TRIM(AK45))="TRIMESTRAL"),AL45+AM45+AN45+AO45,--(OR(UPPER(TRIM(T45))="ACUMULADO",UPPER(TRIM(T45))="FLUJO",UPPER(TRIM(T45))="CAPACIDAD"))*--(UPPER(TRIM(AK45))="SEMESTRAL"),AM45+AO45,--(OR(UPPER(TRIM(T45))="ACUMULADO",UPPER(TRIM(T45))="FLUJO",UPPER(TRIM(T45))="CAPACIDAD"))*--(UPPER(TRIM(AK45))="ANUAL"),AO45)&lt;&gt;AJ45,FALSE,_xlfn.IFS(--(UPPER(TRIM(T45))="STOCK")*--(UPPER(TRIM(AK45))="TRIMESTRAL"),AJ45,--(UPPER(TRIM(T45))="STOCK")*--(UPPER(TRIM(AK45))="SEMESTRAL")*--(AL45+AN45=0),AJ45,--(UPPER(TRIM(T45))="STOCK")*--(UPPER(TRIM(AK45))="SEMESTRAL")*--(AL45+AN45&gt;0),FALSE,--(UPPER(TRIM(T45))="STOCK")*--(UPPER(TRIM(AK45))="ANUAL")*--(AL45+AM45+AN45=0),AJ45,--(UPPER(TRIM(T45))="STOCK")*--(UPPER(TRIM(AK45))="ANUAL")*--(AL45+AM45+AN45&gt;0),FALSE,--(OR(UPPER(TRIM(T45))="ACUMULADO",UPPER(TRIM(T45))="FLUJO",UPPER(TRIM(T45))="CAPACIDAD"))*--(UPPER(TRIM(AK45))="TRIMESTRAL"),AL45+AM45+AN45+AO45,--(OR(UPPER(TRIM(T45))="ACUMULADO",UPPER(TRIM(T45))="FLUJO",UPPER(TRIM(T45))="CAPACIDAD"))*--(UPPER(TRIM(AK45))="SEMESTRAL"),AM45+AO45,--(OR(UPPER(TRIM(T45))="ACUMULADO",UPPER(TRIM(T45))="FLUJO",UPPER(TRIM(T45))="CAPACIDAD"))*--(UPPER(TRIM(AK45))="ANUAL"),AO45))</f>
        <v>0.83699999999999997</v>
      </c>
      <c r="AR45" s="109">
        <f t="shared" si="2"/>
        <v>0.83699999999999997</v>
      </c>
      <c r="AS45" s="186">
        <v>0.81899999999999995</v>
      </c>
      <c r="AT45" s="30" t="s">
        <v>245</v>
      </c>
      <c r="AU45" s="187" t="s">
        <v>245</v>
      </c>
      <c r="AV45" s="40" t="s">
        <v>246</v>
      </c>
    </row>
    <row r="46" spans="1:48" ht="204" x14ac:dyDescent="0.3">
      <c r="A46" s="41"/>
      <c r="B46" s="41"/>
      <c r="C46" s="41"/>
      <c r="D46" s="41"/>
      <c r="E46" s="41"/>
      <c r="F46" s="41"/>
      <c r="G46" s="41"/>
      <c r="H46" s="188"/>
      <c r="I46" s="41"/>
      <c r="J46" s="170"/>
      <c r="K46" s="171"/>
      <c r="L46" s="170"/>
      <c r="M46" s="170"/>
      <c r="N46" s="46"/>
      <c r="O46" s="46"/>
      <c r="P46" s="172"/>
      <c r="Q46" s="48"/>
      <c r="R46" s="31" t="s">
        <v>247</v>
      </c>
      <c r="S46" s="31" t="s">
        <v>248</v>
      </c>
      <c r="T46" s="31" t="s">
        <v>231</v>
      </c>
      <c r="U46" s="186">
        <v>0.53400000000000003</v>
      </c>
      <c r="V46" s="189" t="s">
        <v>249</v>
      </c>
      <c r="W46" s="189" t="s">
        <v>250</v>
      </c>
      <c r="X46" s="181">
        <v>0.54900000000000004</v>
      </c>
      <c r="Y46" s="181">
        <v>0.54900000000000004</v>
      </c>
      <c r="Z46" s="181">
        <v>0.56400000000000006</v>
      </c>
      <c r="AA46" s="181">
        <v>0.56399999999999995</v>
      </c>
      <c r="AB46" s="182">
        <v>0.57399999999999995</v>
      </c>
      <c r="AC46" s="183">
        <v>0</v>
      </c>
      <c r="AD46" s="183">
        <v>0</v>
      </c>
      <c r="AE46" s="90">
        <v>0</v>
      </c>
      <c r="AF46" s="184">
        <v>0.59899999999999998</v>
      </c>
      <c r="AG46" s="185">
        <v>0.59899999999999998</v>
      </c>
      <c r="AH46" s="185">
        <v>0.59899999999999998</v>
      </c>
      <c r="AI46" s="109">
        <v>0</v>
      </c>
      <c r="AJ46" s="182">
        <v>0.59399999999999997</v>
      </c>
      <c r="AK46" s="32" t="s">
        <v>77</v>
      </c>
      <c r="AL46" s="182">
        <v>0</v>
      </c>
      <c r="AM46" s="182">
        <v>0</v>
      </c>
      <c r="AN46" s="182">
        <v>0</v>
      </c>
      <c r="AO46" s="182">
        <v>0.59399999999999997</v>
      </c>
      <c r="AP46" s="92"/>
      <c r="AQ46" s="108" cm="1">
        <f t="array" ref="AQ46">IF(_xlfn.IFS(--(UPPER(TRIM(T46))="STOCK")*--(UPPER(TRIM(AK46))="TRIMESTRAL"),AJ46,--(UPPER(TRIM(T46))="STOCK")*--(UPPER(TRIM(AK46))="SEMESTRAL")*--(AL46+AN46=0),AJ46,--(UPPER(TRIM(T46))="STOCK")*--(UPPER(TRIM(AK46))="SEMESTRAL")*--(AL46+AN46&gt;0),FALSE,--(UPPER(TRIM(T46))="STOCK")*--(UPPER(TRIM(AK46))="ANUAL")*--(AL46+AM46+AN46=0),AJ46,--(UPPER(TRIM(T46))="STOCK")*--(UPPER(TRIM(AK46))="ANUAL")*--(AL46+AM46+AN46&gt;0),FALSE,--(OR(UPPER(TRIM(T46))="ACUMULADO",UPPER(TRIM(T46))="FLUJO",UPPER(TRIM(T46))="CAPACIDAD"))*--(UPPER(TRIM(AK46))="TRIMESTRAL"),AL46+AM46+AN46+AO46,--(OR(UPPER(TRIM(T46))="ACUMULADO",UPPER(TRIM(T46))="FLUJO",UPPER(TRIM(T46))="CAPACIDAD"))*--(UPPER(TRIM(AK46))="SEMESTRAL"),AM46+AO46,--(OR(UPPER(TRIM(T46))="ACUMULADO",UPPER(TRIM(T46))="FLUJO",UPPER(TRIM(T46))="CAPACIDAD"))*--(UPPER(TRIM(AK46))="ANUAL"),AO46)&lt;&gt;AJ46,FALSE,_xlfn.IFS(--(UPPER(TRIM(T46))="STOCK")*--(UPPER(TRIM(AK46))="TRIMESTRAL"),AJ46,--(UPPER(TRIM(T46))="STOCK")*--(UPPER(TRIM(AK46))="SEMESTRAL")*--(AL46+AN46=0),AJ46,--(UPPER(TRIM(T46))="STOCK")*--(UPPER(TRIM(AK46))="SEMESTRAL")*--(AL46+AN46&gt;0),FALSE,--(UPPER(TRIM(T46))="STOCK")*--(UPPER(TRIM(AK46))="ANUAL")*--(AL46+AM46+AN46=0),AJ46,--(UPPER(TRIM(T46))="STOCK")*--(UPPER(TRIM(AK46))="ANUAL")*--(AL46+AM46+AN46&gt;0),FALSE,--(OR(UPPER(TRIM(T46))="ACUMULADO",UPPER(TRIM(T46))="FLUJO",UPPER(TRIM(T46))="CAPACIDAD"))*--(UPPER(TRIM(AK46))="TRIMESTRAL"),AL46+AM46+AN46+AO46,--(OR(UPPER(TRIM(T46))="ACUMULADO",UPPER(TRIM(T46))="FLUJO",UPPER(TRIM(T46))="CAPACIDAD"))*--(UPPER(TRIM(AK46))="SEMESTRAL"),AM46+AO46,--(OR(UPPER(TRIM(T46))="ACUMULADO",UPPER(TRIM(T46))="FLUJO",UPPER(TRIM(T46))="CAPACIDAD"))*--(UPPER(TRIM(AK46))="ANUAL"),AO46))</f>
        <v>0.59399999999999997</v>
      </c>
      <c r="AR46" s="109">
        <f t="shared" si="2"/>
        <v>0.59399999999999997</v>
      </c>
      <c r="AS46" s="186">
        <v>0.59899999999999998</v>
      </c>
      <c r="AT46" s="48"/>
      <c r="AU46" s="187" t="s">
        <v>245</v>
      </c>
      <c r="AV46" s="40" t="s">
        <v>246</v>
      </c>
    </row>
    <row r="47" spans="1:48" s="197" customFormat="1" ht="183.6" customHeight="1" x14ac:dyDescent="0.3">
      <c r="A47" s="41"/>
      <c r="B47" s="41"/>
      <c r="C47" s="41"/>
      <c r="D47" s="41"/>
      <c r="E47" s="41"/>
      <c r="F47" s="41"/>
      <c r="G47" s="41"/>
      <c r="H47" s="188"/>
      <c r="I47" s="41"/>
      <c r="J47" s="170"/>
      <c r="K47" s="171"/>
      <c r="L47" s="170"/>
      <c r="M47" s="170"/>
      <c r="N47" s="46"/>
      <c r="O47" s="46"/>
      <c r="P47" s="172"/>
      <c r="Q47" s="48"/>
      <c r="R47" s="63" t="s">
        <v>251</v>
      </c>
      <c r="S47" s="63" t="s">
        <v>252</v>
      </c>
      <c r="T47" s="63" t="s">
        <v>63</v>
      </c>
      <c r="U47" s="190">
        <v>0</v>
      </c>
      <c r="V47" s="191" t="s">
        <v>253</v>
      </c>
      <c r="W47" s="192" t="s">
        <v>254</v>
      </c>
      <c r="X47" s="193">
        <v>4000</v>
      </c>
      <c r="Y47" s="35">
        <v>4001</v>
      </c>
      <c r="Z47" s="193">
        <v>11000</v>
      </c>
      <c r="AA47" s="193">
        <v>12139</v>
      </c>
      <c r="AB47" s="190">
        <v>10000</v>
      </c>
      <c r="AC47" s="194">
        <v>832</v>
      </c>
      <c r="AD47" s="194">
        <v>3727</v>
      </c>
      <c r="AE47" s="195">
        <v>5405</v>
      </c>
      <c r="AF47" s="196">
        <v>2801</v>
      </c>
      <c r="AG47" s="32">
        <v>12765</v>
      </c>
      <c r="AH47" s="32">
        <v>12765</v>
      </c>
      <c r="AI47" s="190">
        <v>0</v>
      </c>
      <c r="AJ47" s="190">
        <v>4000</v>
      </c>
      <c r="AK47" s="32" t="s">
        <v>66</v>
      </c>
      <c r="AL47" s="190">
        <v>400</v>
      </c>
      <c r="AM47" s="190">
        <v>1200</v>
      </c>
      <c r="AN47" s="190">
        <v>1200</v>
      </c>
      <c r="AO47" s="190">
        <v>1200</v>
      </c>
      <c r="AP47" s="190"/>
      <c r="AQ47" s="32" cm="1">
        <f t="array" ref="AQ47">IF(_xlfn.IFS(--(UPPER(TRIM(T47))="STOCK")*--(UPPER(TRIM(AK47))="TRIMESTRAL"),AJ47,--(UPPER(TRIM(T47))="STOCK")*--(UPPER(TRIM(AK47))="SEMESTRAL")*--(AL47+AN47=0),AJ47,--(UPPER(TRIM(T47))="STOCK")*--(UPPER(TRIM(AK47))="SEMESTRAL")*--(AL47+AN47&gt;0),FALSE,--(UPPER(TRIM(T47))="STOCK")*--(UPPER(TRIM(AK47))="ANUAL")*--(AL47+AM47+AN47=0),AJ47,--(UPPER(TRIM(T47))="STOCK")*--(UPPER(TRIM(AK47))="ANUAL")*--(AL47+AM47+AN47&gt;0),FALSE,--(OR(UPPER(TRIM(T47))="ACUMULADO",UPPER(TRIM(T47))="FLUJO",UPPER(TRIM(T47))="CAPACIDAD"))*--(UPPER(TRIM(AK47))="TRIMESTRAL"),AL47+AM47+AN47+AO47,--(OR(UPPER(TRIM(T47))="ACUMULADO",UPPER(TRIM(T47))="FLUJO",UPPER(TRIM(T47))="CAPACIDAD"))*--(UPPER(TRIM(AK47))="SEMESTRAL"),AM47+AO47,--(OR(UPPER(TRIM(T47))="ACUMULADO",UPPER(TRIM(T47))="FLUJO",UPPER(TRIM(T47))="CAPACIDAD"))*--(UPPER(TRIM(AK47))="ANUAL"),AO47)&lt;&gt;AJ47,FALSE,_xlfn.IFS(--(UPPER(TRIM(T47))="STOCK")*--(UPPER(TRIM(AK47))="TRIMESTRAL"),AJ47,--(UPPER(TRIM(T47))="STOCK")*--(UPPER(TRIM(AK47))="SEMESTRAL")*--(AL47+AN47=0),AJ47,--(UPPER(TRIM(T47))="STOCK")*--(UPPER(TRIM(AK47))="SEMESTRAL")*--(AL47+AN47&gt;0),FALSE,--(UPPER(TRIM(T47))="STOCK")*--(UPPER(TRIM(AK47))="ANUAL")*--(AL47+AM47+AN47=0),AJ47,--(UPPER(TRIM(T47))="STOCK")*--(UPPER(TRIM(AK47))="ANUAL")*--(AL47+AM47+AN47&gt;0),FALSE,--(OR(UPPER(TRIM(T47))="ACUMULADO",UPPER(TRIM(T47))="FLUJO",UPPER(TRIM(T47))="CAPACIDAD"))*--(UPPER(TRIM(AK47))="TRIMESTRAL"),AL47+AM47+AN47+AO47,--(OR(UPPER(TRIM(T47))="ACUMULADO",UPPER(TRIM(T47))="FLUJO",UPPER(TRIM(T47))="CAPACIDAD"))*--(UPPER(TRIM(AK47))="SEMESTRAL"),AM47+AO47,--(OR(UPPER(TRIM(T47))="ACUMULADO",UPPER(TRIM(T47))="FLUJO",UPPER(TRIM(T47))="CAPACIDAD"))*--(UPPER(TRIM(AK47))="ANUAL"),AO47))</f>
        <v>4000</v>
      </c>
      <c r="AR47" s="32">
        <f t="shared" si="2"/>
        <v>29000</v>
      </c>
      <c r="AS47" s="32">
        <v>28905</v>
      </c>
      <c r="AT47" s="48"/>
      <c r="AU47" s="187" t="s">
        <v>245</v>
      </c>
      <c r="AV47" s="40" t="s">
        <v>246</v>
      </c>
    </row>
    <row r="48" spans="1:48" ht="183.6" x14ac:dyDescent="0.3">
      <c r="A48" s="54"/>
      <c r="B48" s="54"/>
      <c r="C48" s="54"/>
      <c r="D48" s="54"/>
      <c r="E48" s="54"/>
      <c r="F48" s="54"/>
      <c r="G48" s="54"/>
      <c r="H48" s="198"/>
      <c r="I48" s="54"/>
      <c r="J48" s="176"/>
      <c r="K48" s="177"/>
      <c r="L48" s="176"/>
      <c r="M48" s="176"/>
      <c r="N48" s="59"/>
      <c r="O48" s="59"/>
      <c r="P48" s="178"/>
      <c r="Q48" s="49"/>
      <c r="R48" s="63" t="s">
        <v>255</v>
      </c>
      <c r="S48" s="63" t="s">
        <v>255</v>
      </c>
      <c r="T48" s="63" t="s">
        <v>74</v>
      </c>
      <c r="U48" s="190">
        <v>651</v>
      </c>
      <c r="V48" s="191" t="s">
        <v>256</v>
      </c>
      <c r="W48" s="191" t="s">
        <v>257</v>
      </c>
      <c r="X48" s="193">
        <v>800</v>
      </c>
      <c r="Y48" s="35">
        <v>809</v>
      </c>
      <c r="Z48" s="193">
        <v>800</v>
      </c>
      <c r="AA48" s="193">
        <v>880</v>
      </c>
      <c r="AB48" s="190">
        <v>800</v>
      </c>
      <c r="AC48" s="194">
        <v>206</v>
      </c>
      <c r="AD48" s="194">
        <v>158</v>
      </c>
      <c r="AE48" s="195">
        <v>284</v>
      </c>
      <c r="AF48" s="196">
        <v>157</v>
      </c>
      <c r="AG48" s="32">
        <v>805</v>
      </c>
      <c r="AH48" s="32">
        <v>805</v>
      </c>
      <c r="AI48" s="190">
        <v>0</v>
      </c>
      <c r="AJ48" s="190">
        <v>800</v>
      </c>
      <c r="AK48" s="32" t="s">
        <v>66</v>
      </c>
      <c r="AL48" s="190">
        <v>80</v>
      </c>
      <c r="AM48" s="190">
        <v>240</v>
      </c>
      <c r="AN48" s="190">
        <v>240</v>
      </c>
      <c r="AO48" s="190">
        <v>240</v>
      </c>
      <c r="AP48" s="190"/>
      <c r="AQ48" s="32" cm="1">
        <f t="array" ref="AQ48">IF(_xlfn.IFS(--(UPPER(TRIM(T48))="STOCK")*--(UPPER(TRIM(AK48))="TRIMESTRAL"),AJ48,--(UPPER(TRIM(T48))="STOCK")*--(UPPER(TRIM(AK48))="SEMESTRAL")*--(AL48+AN48=0),AJ48,--(UPPER(TRIM(T48))="STOCK")*--(UPPER(TRIM(AK48))="SEMESTRAL")*--(AL48+AN48&gt;0),FALSE,--(UPPER(TRIM(T48))="STOCK")*--(UPPER(TRIM(AK48))="ANUAL")*--(AL48+AM48+AN48=0),AJ48,--(UPPER(TRIM(T48))="STOCK")*--(UPPER(TRIM(AK48))="ANUAL")*--(AL48+AM48+AN48&gt;0),FALSE,--(OR(UPPER(TRIM(T48))="ACUMULADO",UPPER(TRIM(T48))="FLUJO",UPPER(TRIM(T48))="CAPACIDAD"))*--(UPPER(TRIM(AK48))="TRIMESTRAL"),AL48+AM48+AN48+AO48,--(OR(UPPER(TRIM(T48))="ACUMULADO",UPPER(TRIM(T48))="FLUJO",UPPER(TRIM(T48))="CAPACIDAD"))*--(UPPER(TRIM(AK48))="SEMESTRAL"),AM48+AO48,--(OR(UPPER(TRIM(T48))="ACUMULADO",UPPER(TRIM(T48))="FLUJO",UPPER(TRIM(T48))="CAPACIDAD"))*--(UPPER(TRIM(AK48))="ANUAL"),AO48)&lt;&gt;AJ48,FALSE,_xlfn.IFS(--(UPPER(TRIM(T48))="STOCK")*--(UPPER(TRIM(AK48))="TRIMESTRAL"),AJ48,--(UPPER(TRIM(T48))="STOCK")*--(UPPER(TRIM(AK48))="SEMESTRAL")*--(AL48+AN48=0),AJ48,--(UPPER(TRIM(T48))="STOCK")*--(UPPER(TRIM(AK48))="SEMESTRAL")*--(AL48+AN48&gt;0),FALSE,--(UPPER(TRIM(T48))="STOCK")*--(UPPER(TRIM(AK48))="ANUAL")*--(AL48+AM48+AN48=0),AJ48,--(UPPER(TRIM(T48))="STOCK")*--(UPPER(TRIM(AK48))="ANUAL")*--(AL48+AM48+AN48&gt;0),FALSE,--(OR(UPPER(TRIM(T48))="ACUMULADO",UPPER(TRIM(T48))="FLUJO",UPPER(TRIM(T48))="CAPACIDAD"))*--(UPPER(TRIM(AK48))="TRIMESTRAL"),AL48+AM48+AN48+AO48,--(OR(UPPER(TRIM(T48))="ACUMULADO",UPPER(TRIM(T48))="FLUJO",UPPER(TRIM(T48))="CAPACIDAD"))*--(UPPER(TRIM(AK48))="SEMESTRAL"),AM48+AO48,--(OR(UPPER(TRIM(T48))="ACUMULADO",UPPER(TRIM(T48))="FLUJO",UPPER(TRIM(T48))="CAPACIDAD"))*--(UPPER(TRIM(AK48))="ANUAL"),AO48))</f>
        <v>800</v>
      </c>
      <c r="AR48" s="32">
        <f t="shared" si="2"/>
        <v>800</v>
      </c>
      <c r="AS48" s="32">
        <v>805</v>
      </c>
      <c r="AT48" s="49"/>
      <c r="AU48" s="187" t="s">
        <v>245</v>
      </c>
      <c r="AV48" s="40" t="s">
        <v>246</v>
      </c>
    </row>
    <row r="49" spans="1:48" ht="409.6" x14ac:dyDescent="0.3">
      <c r="A49" s="199" t="s">
        <v>258</v>
      </c>
      <c r="B49" s="199" t="s">
        <v>259</v>
      </c>
      <c r="C49" s="199" t="s">
        <v>53</v>
      </c>
      <c r="D49" s="199" t="s">
        <v>260</v>
      </c>
      <c r="E49" s="199" t="s">
        <v>261</v>
      </c>
      <c r="F49" s="199" t="s">
        <v>262</v>
      </c>
      <c r="G49" s="199" t="s">
        <v>57</v>
      </c>
      <c r="H49" s="199" t="s">
        <v>263</v>
      </c>
      <c r="I49" s="199" t="s">
        <v>220</v>
      </c>
      <c r="J49" s="70">
        <v>30908200346</v>
      </c>
      <c r="K49" s="70">
        <v>25199465325.68</v>
      </c>
      <c r="L49" s="70">
        <v>253814428549</v>
      </c>
      <c r="M49" s="200">
        <v>161670998977.28</v>
      </c>
      <c r="N49" s="201">
        <v>272244897286.42999</v>
      </c>
      <c r="O49" s="201">
        <v>196988320082.85999</v>
      </c>
      <c r="P49" s="201">
        <v>123674670781</v>
      </c>
      <c r="Q49" s="173" t="s">
        <v>264</v>
      </c>
      <c r="R49" s="173" t="s">
        <v>265</v>
      </c>
      <c r="S49" s="173" t="s">
        <v>266</v>
      </c>
      <c r="T49" s="202" t="s">
        <v>63</v>
      </c>
      <c r="U49" s="190">
        <v>0</v>
      </c>
      <c r="V49" s="191" t="s">
        <v>267</v>
      </c>
      <c r="W49" s="191" t="s">
        <v>229</v>
      </c>
      <c r="X49" s="193">
        <v>70000</v>
      </c>
      <c r="Y49" s="35">
        <v>47230</v>
      </c>
      <c r="Z49" s="193">
        <v>113925</v>
      </c>
      <c r="AA49" s="193">
        <v>133610</v>
      </c>
      <c r="AB49" s="190">
        <v>315592</v>
      </c>
      <c r="AC49" s="203">
        <v>10056</v>
      </c>
      <c r="AD49" s="203">
        <v>127647</v>
      </c>
      <c r="AE49" s="194">
        <v>47580</v>
      </c>
      <c r="AF49" s="196">
        <v>84780</v>
      </c>
      <c r="AG49" s="32">
        <v>270063</v>
      </c>
      <c r="AH49" s="32">
        <v>270063</v>
      </c>
      <c r="AI49" s="190">
        <v>56905</v>
      </c>
      <c r="AJ49" s="190">
        <v>94674</v>
      </c>
      <c r="AK49" s="32" t="s">
        <v>66</v>
      </c>
      <c r="AL49" s="190">
        <v>36046</v>
      </c>
      <c r="AM49" s="190"/>
      <c r="AN49" s="190">
        <v>58628</v>
      </c>
      <c r="AO49" s="190"/>
      <c r="AP49" s="204">
        <v>0</v>
      </c>
      <c r="AQ49" s="32" cm="1">
        <f t="array" ref="AQ49">IF(_xlfn.IFS(--(UPPER(TRIM(T49))="STOCK")*--(UPPER(TRIM(AK49))="TRIMESTRAL"),AJ49,--(UPPER(TRIM(T49))="STOCK")*--(UPPER(TRIM(AK49))="SEMESTRAL")*--(AL49+AN49=0),AJ49,--(UPPER(TRIM(T49))="STOCK")*--(UPPER(TRIM(AK49))="SEMESTRAL")*--(AL49+AN49&gt;0),FALSE,--(UPPER(TRIM(T49))="STOCK")*--(UPPER(TRIM(AK49))="ANUAL")*--(AL49+AM49+AN49=0),AJ49,--(UPPER(TRIM(T49))="STOCK")*--(UPPER(TRIM(AK49))="ANUAL")*--(AL49+AM49+AN49&gt;0),FALSE,--(OR(UPPER(TRIM(T49))="ACUMULADO",UPPER(TRIM(T49))="FLUJO",UPPER(TRIM(T49))="CAPACIDAD"))*--(UPPER(TRIM(AK49))="TRIMESTRAL"),AL49+AM49+AN49+AO49,--(OR(UPPER(TRIM(T49))="ACUMULADO",UPPER(TRIM(T49))="FLUJO",UPPER(TRIM(T49))="CAPACIDAD"))*--(UPPER(TRIM(AK49))="SEMESTRAL"),AM49+AO49,--(OR(UPPER(TRIM(T49))="ACUMULADO",UPPER(TRIM(T49))="FLUJO",UPPER(TRIM(T49))="CAPACIDAD"))*--(UPPER(TRIM(AK49))="ANUAL"),AO49)&lt;&gt;AJ49,FALSE,_xlfn.IFS(--(UPPER(TRIM(T49))="STOCK")*--(UPPER(TRIM(AK49))="TRIMESTRAL"),AJ49,--(UPPER(TRIM(T49))="STOCK")*--(UPPER(TRIM(AK49))="SEMESTRAL")*--(AL49+AN49=0),AJ49,--(UPPER(TRIM(T49))="STOCK")*--(UPPER(TRIM(AK49))="SEMESTRAL")*--(AL49+AN49&gt;0),FALSE,--(UPPER(TRIM(T49))="STOCK")*--(UPPER(TRIM(AK49))="ANUAL")*--(AL49+AM49+AN49=0),AJ49,--(UPPER(TRIM(T49))="STOCK")*--(UPPER(TRIM(AK49))="ANUAL")*--(AL49+AM49+AN49&gt;0),FALSE,--(OR(UPPER(TRIM(T49))="ACUMULADO",UPPER(TRIM(T49))="FLUJO",UPPER(TRIM(T49))="CAPACIDAD"))*--(UPPER(TRIM(AK49))="TRIMESTRAL"),AL49+AM49+AN49+AO49,--(OR(UPPER(TRIM(T49))="ACUMULADO",UPPER(TRIM(T49))="FLUJO",UPPER(TRIM(T49))="CAPACIDAD"))*--(UPPER(TRIM(AK49))="SEMESTRAL"),AM49+AO49,--(OR(UPPER(TRIM(T49))="ACUMULADO",UPPER(TRIM(T49))="FLUJO",UPPER(TRIM(T49))="CAPACIDAD"))*--(UPPER(TRIM(AK49))="ANUAL"),AO49))</f>
        <v>94674</v>
      </c>
      <c r="AR49" s="32">
        <f t="shared" si="2"/>
        <v>594191</v>
      </c>
      <c r="AS49" s="32">
        <v>450903</v>
      </c>
      <c r="AT49" s="63" t="s">
        <v>268</v>
      </c>
      <c r="AU49" s="205" t="s">
        <v>268</v>
      </c>
      <c r="AV49" s="50" t="s">
        <v>269</v>
      </c>
    </row>
    <row r="50" spans="1:48" ht="142.80000000000001" x14ac:dyDescent="0.3">
      <c r="A50" s="67" t="s">
        <v>51</v>
      </c>
      <c r="B50" s="67" t="s">
        <v>216</v>
      </c>
      <c r="C50" s="67" t="s">
        <v>53</v>
      </c>
      <c r="D50" s="67" t="s">
        <v>120</v>
      </c>
      <c r="E50" s="67" t="s">
        <v>270</v>
      </c>
      <c r="F50" s="67" t="s">
        <v>271</v>
      </c>
      <c r="G50" s="67" t="s">
        <v>57</v>
      </c>
      <c r="H50" s="67" t="s">
        <v>58</v>
      </c>
      <c r="I50" s="67" t="s">
        <v>220</v>
      </c>
      <c r="J50" s="206">
        <f>'[1]1. Iniciativas-PA (2)'!M16</f>
        <v>6050000000</v>
      </c>
      <c r="K50" s="206">
        <f>'[1]1. Iniciativas-PA (2)'!N16</f>
        <v>0</v>
      </c>
      <c r="L50" s="206">
        <v>12894700000</v>
      </c>
      <c r="M50" s="206">
        <v>11116188734</v>
      </c>
      <c r="N50" s="207">
        <v>9796842149</v>
      </c>
      <c r="O50" s="207">
        <v>5628927382</v>
      </c>
      <c r="P50" s="207">
        <v>9426927818</v>
      </c>
      <c r="Q50" s="31" t="s">
        <v>221</v>
      </c>
      <c r="R50" s="31" t="s">
        <v>272</v>
      </c>
      <c r="S50" s="31" t="s">
        <v>273</v>
      </c>
      <c r="T50" s="31" t="s">
        <v>63</v>
      </c>
      <c r="U50" s="32">
        <v>0</v>
      </c>
      <c r="V50" s="33" t="s">
        <v>274</v>
      </c>
      <c r="W50" s="33" t="s">
        <v>275</v>
      </c>
      <c r="X50" s="34">
        <v>730000</v>
      </c>
      <c r="Y50" s="34">
        <v>835531</v>
      </c>
      <c r="Z50" s="34">
        <v>1057000</v>
      </c>
      <c r="AA50" s="34">
        <v>1136988</v>
      </c>
      <c r="AB50" s="32">
        <v>1400000</v>
      </c>
      <c r="AC50" s="37">
        <v>0</v>
      </c>
      <c r="AD50" s="37">
        <v>274107</v>
      </c>
      <c r="AE50" s="174">
        <v>479881</v>
      </c>
      <c r="AF50" s="175">
        <v>726661</v>
      </c>
      <c r="AG50" s="32">
        <v>1480649</v>
      </c>
      <c r="AH50" s="32">
        <v>1480649</v>
      </c>
      <c r="AI50" s="32">
        <v>0</v>
      </c>
      <c r="AJ50" s="32">
        <v>1013000</v>
      </c>
      <c r="AK50" s="32" t="s">
        <v>66</v>
      </c>
      <c r="AL50" s="32">
        <v>337666.66666666669</v>
      </c>
      <c r="AM50" s="32">
        <v>337666.66666666669</v>
      </c>
      <c r="AN50" s="32">
        <v>337666.66666666669</v>
      </c>
      <c r="AO50" s="32"/>
      <c r="AP50" s="32">
        <v>0</v>
      </c>
      <c r="AQ50" s="32" cm="1">
        <f t="array" ref="AQ50">IF(_xlfn.IFS(--(UPPER(TRIM(T50))="STOCK")*--(UPPER(TRIM(AK50))="TRIMESTRAL"),AJ50,--(UPPER(TRIM(T50))="STOCK")*--(UPPER(TRIM(AK50))="SEMESTRAL")*--(AL50+AN50=0),AJ50,--(UPPER(TRIM(T50))="STOCK")*--(UPPER(TRIM(AK50))="SEMESTRAL")*--(AL50+AN50&gt;0),FALSE,--(UPPER(TRIM(T50))="STOCK")*--(UPPER(TRIM(AK50))="ANUAL")*--(AL50+AM50+AN50=0),AJ50,--(UPPER(TRIM(T50))="STOCK")*--(UPPER(TRIM(AK50))="ANUAL")*--(AL50+AM50+AN50&gt;0),FALSE,--(OR(UPPER(TRIM(T50))="ACUMULADO",UPPER(TRIM(T50))="FLUJO",UPPER(TRIM(T50))="CAPACIDAD"))*--(UPPER(TRIM(AK50))="TRIMESTRAL"),AL50+AM50+AN50+AO50,--(OR(UPPER(TRIM(T50))="ACUMULADO",UPPER(TRIM(T50))="FLUJO",UPPER(TRIM(T50))="CAPACIDAD"))*--(UPPER(TRIM(AK50))="SEMESTRAL"),AM50+AO50,--(OR(UPPER(TRIM(T50))="ACUMULADO",UPPER(TRIM(T50))="FLUJO",UPPER(TRIM(T50))="CAPACIDAD"))*--(UPPER(TRIM(AK50))="ANUAL"),AO50)&lt;&gt;AJ50,FALSE,_xlfn.IFS(--(UPPER(TRIM(T50))="STOCK")*--(UPPER(TRIM(AK50))="TRIMESTRAL"),AJ50,--(UPPER(TRIM(T50))="STOCK")*--(UPPER(TRIM(AK50))="SEMESTRAL")*--(AL50+AN50=0),AJ50,--(UPPER(TRIM(T50))="STOCK")*--(UPPER(TRIM(AK50))="SEMESTRAL")*--(AL50+AN50&gt;0),FALSE,--(UPPER(TRIM(T50))="STOCK")*--(UPPER(TRIM(AK50))="ANUAL")*--(AL50+AM50+AN50=0),AJ50,--(UPPER(TRIM(T50))="STOCK")*--(UPPER(TRIM(AK50))="ANUAL")*--(AL50+AM50+AN50&gt;0),FALSE,--(OR(UPPER(TRIM(T50))="ACUMULADO",UPPER(TRIM(T50))="FLUJO",UPPER(TRIM(T50))="CAPACIDAD"))*--(UPPER(TRIM(AK50))="TRIMESTRAL"),AL50+AM50+AN50+AO50,--(OR(UPPER(TRIM(T50))="ACUMULADO",UPPER(TRIM(T50))="FLUJO",UPPER(TRIM(T50))="CAPACIDAD"))*--(UPPER(TRIM(AK50))="SEMESTRAL"),AM50+AO50,--(OR(UPPER(TRIM(T50))="ACUMULADO",UPPER(TRIM(T50))="FLUJO",UPPER(TRIM(T50))="CAPACIDAD"))*--(UPPER(TRIM(AK50))="ANUAL"),AO50))</f>
        <v>1013000</v>
      </c>
      <c r="AR50" s="32">
        <f t="shared" si="2"/>
        <v>4200000</v>
      </c>
      <c r="AS50" s="32">
        <v>3453168</v>
      </c>
      <c r="AT50" s="31" t="s">
        <v>226</v>
      </c>
      <c r="AU50" s="169" t="s">
        <v>226</v>
      </c>
      <c r="AV50" s="50" t="s">
        <v>276</v>
      </c>
    </row>
    <row r="51" spans="1:48" ht="265.2" customHeight="1" x14ac:dyDescent="0.3">
      <c r="A51" s="208" t="s">
        <v>233</v>
      </c>
      <c r="B51" s="208" t="s">
        <v>277</v>
      </c>
      <c r="C51" s="208" t="s">
        <v>58</v>
      </c>
      <c r="D51" s="208" t="s">
        <v>235</v>
      </c>
      <c r="E51" s="208" t="s">
        <v>278</v>
      </c>
      <c r="F51" s="208" t="s">
        <v>279</v>
      </c>
      <c r="G51" s="208" t="s">
        <v>57</v>
      </c>
      <c r="H51" s="208" t="s">
        <v>58</v>
      </c>
      <c r="I51" s="208" t="s">
        <v>58</v>
      </c>
      <c r="J51" s="209"/>
      <c r="K51" s="128"/>
      <c r="L51" s="209"/>
      <c r="M51" s="209"/>
      <c r="N51" s="210"/>
      <c r="O51" s="210"/>
      <c r="P51" s="210"/>
      <c r="Q51" s="131" t="s">
        <v>280</v>
      </c>
      <c r="R51" s="131" t="s">
        <v>281</v>
      </c>
      <c r="S51" s="132" t="s">
        <v>282</v>
      </c>
      <c r="T51" s="132" t="s">
        <v>91</v>
      </c>
      <c r="U51" s="134">
        <v>3</v>
      </c>
      <c r="V51" s="211" t="s">
        <v>283</v>
      </c>
      <c r="W51" s="211" t="s">
        <v>284</v>
      </c>
      <c r="X51" s="34">
        <v>3</v>
      </c>
      <c r="Y51" s="35">
        <v>3</v>
      </c>
      <c r="Z51" s="34">
        <v>3</v>
      </c>
      <c r="AA51" s="34">
        <v>3</v>
      </c>
      <c r="AB51" s="212">
        <v>3</v>
      </c>
      <c r="AC51" s="135">
        <v>3</v>
      </c>
      <c r="AD51" s="135">
        <v>3</v>
      </c>
      <c r="AE51" s="213">
        <v>3</v>
      </c>
      <c r="AF51" s="214">
        <v>3</v>
      </c>
      <c r="AG51" s="32">
        <v>3</v>
      </c>
      <c r="AH51" s="32">
        <v>3</v>
      </c>
      <c r="AI51" s="134">
        <v>0</v>
      </c>
      <c r="AJ51" s="134">
        <v>3</v>
      </c>
      <c r="AK51" s="32" t="s">
        <v>66</v>
      </c>
      <c r="AL51" s="134">
        <v>3</v>
      </c>
      <c r="AM51" s="134">
        <v>3</v>
      </c>
      <c r="AN51" s="134">
        <v>3</v>
      </c>
      <c r="AO51" s="134">
        <v>3</v>
      </c>
      <c r="AP51" s="134"/>
      <c r="AQ51" s="32" cm="1">
        <f t="array" ref="AQ51">IF(_xlfn.IFS(--(UPPER(TRIM(T51))="STOCK")*--(UPPER(TRIM(AK51))="TRIMESTRAL"),AJ51,--(UPPER(TRIM(T51))="STOCK")*--(UPPER(TRIM(AK51))="SEMESTRAL")*--(AL51+AN51=0),AJ51,--(UPPER(TRIM(T51))="STOCK")*--(UPPER(TRIM(AK51))="SEMESTRAL")*--(AL51+AN51&gt;0),FALSE,--(UPPER(TRIM(T51))="STOCK")*--(UPPER(TRIM(AK51))="ANUAL")*--(AL51+AM51+AN51=0),AJ51,--(UPPER(TRIM(T51))="STOCK")*--(UPPER(TRIM(AK51))="ANUAL")*--(AL51+AM51+AN51&gt;0),FALSE,--(OR(UPPER(TRIM(T51))="ACUMULADO",UPPER(TRIM(T51))="FLUJO",UPPER(TRIM(T51))="CAPACIDAD"))*--(UPPER(TRIM(AK51))="TRIMESTRAL"),AL51+AM51+AN51+AO51,--(OR(UPPER(TRIM(T51))="ACUMULADO",UPPER(TRIM(T51))="FLUJO",UPPER(TRIM(T51))="CAPACIDAD"))*--(UPPER(TRIM(AK51))="SEMESTRAL"),AM51+AO51,--(OR(UPPER(TRIM(T51))="ACUMULADO",UPPER(TRIM(T51))="FLUJO",UPPER(TRIM(T51))="CAPACIDAD"))*--(UPPER(TRIM(AK51))="ANUAL"),AO51)&lt;&gt;AJ51,FALSE,_xlfn.IFS(--(UPPER(TRIM(T51))="STOCK")*--(UPPER(TRIM(AK51))="TRIMESTRAL"),AJ51,--(UPPER(TRIM(T51))="STOCK")*--(UPPER(TRIM(AK51))="SEMESTRAL")*--(AL51+AN51=0),AJ51,--(UPPER(TRIM(T51))="STOCK")*--(UPPER(TRIM(AK51))="SEMESTRAL")*--(AL51+AN51&gt;0),FALSE,--(UPPER(TRIM(T51))="STOCK")*--(UPPER(TRIM(AK51))="ANUAL")*--(AL51+AM51+AN51=0),AJ51,--(UPPER(TRIM(T51))="STOCK")*--(UPPER(TRIM(AK51))="ANUAL")*--(AL51+AM51+AN51&gt;0),FALSE,--(OR(UPPER(TRIM(T51))="ACUMULADO",UPPER(TRIM(T51))="FLUJO",UPPER(TRIM(T51))="CAPACIDAD"))*--(UPPER(TRIM(AK51))="TRIMESTRAL"),AL51+AM51+AN51+AO51,--(OR(UPPER(TRIM(T51))="ACUMULADO",UPPER(TRIM(T51))="FLUJO",UPPER(TRIM(T51))="CAPACIDAD"))*--(UPPER(TRIM(AK51))="SEMESTRAL"),AM51+AO51,--(OR(UPPER(TRIM(T51))="ACUMULADO",UPPER(TRIM(T51))="FLUJO",UPPER(TRIM(T51))="CAPACIDAD"))*--(UPPER(TRIM(AK51))="ANUAL"),AO51))</f>
        <v>3</v>
      </c>
      <c r="AR51" s="32">
        <f t="shared" si="2"/>
        <v>3</v>
      </c>
      <c r="AS51" s="62">
        <v>3</v>
      </c>
      <c r="AT51" s="138" t="s">
        <v>285</v>
      </c>
      <c r="AU51" s="132" t="s">
        <v>285</v>
      </c>
      <c r="AV51" s="50" t="s">
        <v>286</v>
      </c>
    </row>
    <row r="52" spans="1:48" ht="110.4" customHeight="1" x14ac:dyDescent="0.3">
      <c r="A52" s="208"/>
      <c r="B52" s="208"/>
      <c r="C52" s="208"/>
      <c r="D52" s="208"/>
      <c r="E52" s="208"/>
      <c r="F52" s="208"/>
      <c r="G52" s="208"/>
      <c r="H52" s="208"/>
      <c r="I52" s="208"/>
      <c r="J52" s="209"/>
      <c r="K52" s="139"/>
      <c r="L52" s="209"/>
      <c r="M52" s="209"/>
      <c r="N52" s="46"/>
      <c r="O52" s="46"/>
      <c r="P52" s="210"/>
      <c r="Q52" s="131"/>
      <c r="R52" s="131"/>
      <c r="S52" s="132" t="s">
        <v>287</v>
      </c>
      <c r="T52" s="132" t="s">
        <v>74</v>
      </c>
      <c r="U52" s="134">
        <v>150</v>
      </c>
      <c r="V52" s="211" t="s">
        <v>288</v>
      </c>
      <c r="W52" s="211" t="s">
        <v>289</v>
      </c>
      <c r="X52" s="34">
        <v>124</v>
      </c>
      <c r="Y52" s="35">
        <v>124</v>
      </c>
      <c r="Z52" s="34">
        <v>120</v>
      </c>
      <c r="AA52" s="34">
        <v>120</v>
      </c>
      <c r="AB52" s="134">
        <v>124</v>
      </c>
      <c r="AC52" s="135">
        <v>11</v>
      </c>
      <c r="AD52" s="135">
        <v>46</v>
      </c>
      <c r="AE52" s="213">
        <v>33</v>
      </c>
      <c r="AF52" s="214">
        <v>34</v>
      </c>
      <c r="AG52" s="32">
        <v>124</v>
      </c>
      <c r="AH52" s="32">
        <v>124</v>
      </c>
      <c r="AI52" s="134">
        <v>0</v>
      </c>
      <c r="AJ52" s="134">
        <v>127</v>
      </c>
      <c r="AK52" s="32" t="s">
        <v>66</v>
      </c>
      <c r="AL52" s="134">
        <v>15</v>
      </c>
      <c r="AM52" s="134">
        <v>45</v>
      </c>
      <c r="AN52" s="134">
        <v>35</v>
      </c>
      <c r="AO52" s="134">
        <v>32</v>
      </c>
      <c r="AP52" s="134"/>
      <c r="AQ52" s="32" cm="1">
        <f t="array" ref="AQ52">IF(_xlfn.IFS(--(UPPER(TRIM(T52))="STOCK")*--(UPPER(TRIM(AK52))="TRIMESTRAL"),AJ52,--(UPPER(TRIM(T52))="STOCK")*--(UPPER(TRIM(AK52))="SEMESTRAL")*--(AL52+AN52=0),AJ52,--(UPPER(TRIM(T52))="STOCK")*--(UPPER(TRIM(AK52))="SEMESTRAL")*--(AL52+AN52&gt;0),FALSE,--(UPPER(TRIM(T52))="STOCK")*--(UPPER(TRIM(AK52))="ANUAL")*--(AL52+AM52+AN52=0),AJ52,--(UPPER(TRIM(T52))="STOCK")*--(UPPER(TRIM(AK52))="ANUAL")*--(AL52+AM52+AN52&gt;0),FALSE,--(OR(UPPER(TRIM(T52))="ACUMULADO",UPPER(TRIM(T52))="FLUJO",UPPER(TRIM(T52))="CAPACIDAD"))*--(UPPER(TRIM(AK52))="TRIMESTRAL"),AL52+AM52+AN52+AO52,--(OR(UPPER(TRIM(T52))="ACUMULADO",UPPER(TRIM(T52))="FLUJO",UPPER(TRIM(T52))="CAPACIDAD"))*--(UPPER(TRIM(AK52))="SEMESTRAL"),AM52+AO52,--(OR(UPPER(TRIM(T52))="ACUMULADO",UPPER(TRIM(T52))="FLUJO",UPPER(TRIM(T52))="CAPACIDAD"))*--(UPPER(TRIM(AK52))="ANUAL"),AO52)&lt;&gt;AJ52,FALSE,_xlfn.IFS(--(UPPER(TRIM(T52))="STOCK")*--(UPPER(TRIM(AK52))="TRIMESTRAL"),AJ52,--(UPPER(TRIM(T52))="STOCK")*--(UPPER(TRIM(AK52))="SEMESTRAL")*--(AL52+AN52=0),AJ52,--(UPPER(TRIM(T52))="STOCK")*--(UPPER(TRIM(AK52))="SEMESTRAL")*--(AL52+AN52&gt;0),FALSE,--(UPPER(TRIM(T52))="STOCK")*--(UPPER(TRIM(AK52))="ANUAL")*--(AL52+AM52+AN52=0),AJ52,--(UPPER(TRIM(T52))="STOCK")*--(UPPER(TRIM(AK52))="ANUAL")*--(AL52+AM52+AN52&gt;0),FALSE,--(OR(UPPER(TRIM(T52))="ACUMULADO",UPPER(TRIM(T52))="FLUJO",UPPER(TRIM(T52))="CAPACIDAD"))*--(UPPER(TRIM(AK52))="TRIMESTRAL"),AL52+AM52+AN52+AO52,--(OR(UPPER(TRIM(T52))="ACUMULADO",UPPER(TRIM(T52))="FLUJO",UPPER(TRIM(T52))="CAPACIDAD"))*--(UPPER(TRIM(AK52))="SEMESTRAL"),AM52+AO52,--(OR(UPPER(TRIM(T52))="ACUMULADO",UPPER(TRIM(T52))="FLUJO",UPPER(TRIM(T52))="CAPACIDAD"))*--(UPPER(TRIM(AK52))="ANUAL"),AO52))</f>
        <v>127</v>
      </c>
      <c r="AR52" s="32">
        <f t="shared" si="2"/>
        <v>127</v>
      </c>
      <c r="AS52" s="62">
        <v>124</v>
      </c>
      <c r="AT52" s="143"/>
      <c r="AU52" s="132" t="s">
        <v>285</v>
      </c>
      <c r="AV52" s="50" t="s">
        <v>286</v>
      </c>
    </row>
    <row r="53" spans="1:48" ht="163.19999999999999" x14ac:dyDescent="0.3">
      <c r="A53" s="208"/>
      <c r="B53" s="208"/>
      <c r="C53" s="208"/>
      <c r="D53" s="208"/>
      <c r="E53" s="208"/>
      <c r="F53" s="208"/>
      <c r="G53" s="208"/>
      <c r="H53" s="208"/>
      <c r="I53" s="208" t="s">
        <v>58</v>
      </c>
      <c r="J53" s="209"/>
      <c r="K53" s="139"/>
      <c r="L53" s="209"/>
      <c r="M53" s="209"/>
      <c r="N53" s="46"/>
      <c r="O53" s="46"/>
      <c r="P53" s="210"/>
      <c r="Q53" s="131"/>
      <c r="R53" s="131"/>
      <c r="S53" s="132" t="s">
        <v>290</v>
      </c>
      <c r="T53" s="132" t="s">
        <v>91</v>
      </c>
      <c r="U53" s="134">
        <v>0</v>
      </c>
      <c r="V53" s="211" t="s">
        <v>291</v>
      </c>
      <c r="W53" s="211" t="s">
        <v>292</v>
      </c>
      <c r="X53" s="34">
        <v>1</v>
      </c>
      <c r="Y53" s="35">
        <v>1</v>
      </c>
      <c r="Z53" s="34">
        <v>1</v>
      </c>
      <c r="AA53" s="34">
        <v>1</v>
      </c>
      <c r="AB53" s="134">
        <v>1</v>
      </c>
      <c r="AC53" s="215">
        <v>0.25</v>
      </c>
      <c r="AD53" s="215">
        <v>0.25</v>
      </c>
      <c r="AE53" s="216">
        <v>0.25</v>
      </c>
      <c r="AF53" s="217">
        <v>0.25</v>
      </c>
      <c r="AG53" s="32">
        <v>1</v>
      </c>
      <c r="AH53" s="32">
        <v>1</v>
      </c>
      <c r="AI53" s="134">
        <v>0</v>
      </c>
      <c r="AJ53" s="134">
        <v>1</v>
      </c>
      <c r="AK53" s="32" t="s">
        <v>66</v>
      </c>
      <c r="AL53" s="134">
        <v>1</v>
      </c>
      <c r="AM53" s="134">
        <v>1</v>
      </c>
      <c r="AN53" s="134">
        <v>1</v>
      </c>
      <c r="AO53" s="134">
        <v>1</v>
      </c>
      <c r="AP53" s="134"/>
      <c r="AQ53" s="32" cm="1">
        <f t="array" ref="AQ53">IF(_xlfn.IFS(--(UPPER(TRIM(T53))="STOCK")*--(UPPER(TRIM(AK53))="TRIMESTRAL"),AJ53,--(UPPER(TRIM(T53))="STOCK")*--(UPPER(TRIM(AK53))="SEMESTRAL")*--(AL53+AN53=0),AJ53,--(UPPER(TRIM(T53))="STOCK")*--(UPPER(TRIM(AK53))="SEMESTRAL")*--(AL53+AN53&gt;0),FALSE,--(UPPER(TRIM(T53))="STOCK")*--(UPPER(TRIM(AK53))="ANUAL")*--(AL53+AM53+AN53=0),AJ53,--(UPPER(TRIM(T53))="STOCK")*--(UPPER(TRIM(AK53))="ANUAL")*--(AL53+AM53+AN53&gt;0),FALSE,--(OR(UPPER(TRIM(T53))="ACUMULADO",UPPER(TRIM(T53))="FLUJO",UPPER(TRIM(T53))="CAPACIDAD"))*--(UPPER(TRIM(AK53))="TRIMESTRAL"),AL53+AM53+AN53+AO53,--(OR(UPPER(TRIM(T53))="ACUMULADO",UPPER(TRIM(T53))="FLUJO",UPPER(TRIM(T53))="CAPACIDAD"))*--(UPPER(TRIM(AK53))="SEMESTRAL"),AM53+AO53,--(OR(UPPER(TRIM(T53))="ACUMULADO",UPPER(TRIM(T53))="FLUJO",UPPER(TRIM(T53))="CAPACIDAD"))*--(UPPER(TRIM(AK53))="ANUAL"),AO53)&lt;&gt;AJ53,FALSE,_xlfn.IFS(--(UPPER(TRIM(T53))="STOCK")*--(UPPER(TRIM(AK53))="TRIMESTRAL"),AJ53,--(UPPER(TRIM(T53))="STOCK")*--(UPPER(TRIM(AK53))="SEMESTRAL")*--(AL53+AN53=0),AJ53,--(UPPER(TRIM(T53))="STOCK")*--(UPPER(TRIM(AK53))="SEMESTRAL")*--(AL53+AN53&gt;0),FALSE,--(UPPER(TRIM(T53))="STOCK")*--(UPPER(TRIM(AK53))="ANUAL")*--(AL53+AM53+AN53=0),AJ53,--(UPPER(TRIM(T53))="STOCK")*--(UPPER(TRIM(AK53))="ANUAL")*--(AL53+AM53+AN53&gt;0),FALSE,--(OR(UPPER(TRIM(T53))="ACUMULADO",UPPER(TRIM(T53))="FLUJO",UPPER(TRIM(T53))="CAPACIDAD"))*--(UPPER(TRIM(AK53))="TRIMESTRAL"),AL53+AM53+AN53+AO53,--(OR(UPPER(TRIM(T53))="ACUMULADO",UPPER(TRIM(T53))="FLUJO",UPPER(TRIM(T53))="CAPACIDAD"))*--(UPPER(TRIM(AK53))="SEMESTRAL"),AM53+AO53,--(OR(UPPER(TRIM(T53))="ACUMULADO",UPPER(TRIM(T53))="FLUJO",UPPER(TRIM(T53))="CAPACIDAD"))*--(UPPER(TRIM(AK53))="ANUAL"),AO53))</f>
        <v>1</v>
      </c>
      <c r="AR53" s="218">
        <f t="shared" si="2"/>
        <v>1</v>
      </c>
      <c r="AS53" s="218">
        <v>1</v>
      </c>
      <c r="AT53" s="143"/>
      <c r="AU53" s="132" t="s">
        <v>285</v>
      </c>
      <c r="AV53" s="50" t="s">
        <v>286</v>
      </c>
    </row>
    <row r="54" spans="1:48" s="22" customFormat="1" ht="210.75" customHeight="1" x14ac:dyDescent="0.3">
      <c r="A54" s="208"/>
      <c r="B54" s="208"/>
      <c r="C54" s="208"/>
      <c r="D54" s="208"/>
      <c r="E54" s="208"/>
      <c r="F54" s="208"/>
      <c r="G54" s="208"/>
      <c r="H54" s="208"/>
      <c r="I54" s="208"/>
      <c r="J54" s="209"/>
      <c r="K54" s="139"/>
      <c r="L54" s="209"/>
      <c r="M54" s="209"/>
      <c r="N54" s="46"/>
      <c r="O54" s="46"/>
      <c r="P54" s="210"/>
      <c r="Q54" s="131"/>
      <c r="R54" s="131" t="s">
        <v>293</v>
      </c>
      <c r="S54" s="132" t="s">
        <v>294</v>
      </c>
      <c r="T54" s="132" t="s">
        <v>295</v>
      </c>
      <c r="U54" s="134">
        <v>14</v>
      </c>
      <c r="V54" s="211" t="s">
        <v>296</v>
      </c>
      <c r="W54" s="211" t="s">
        <v>297</v>
      </c>
      <c r="X54" s="34">
        <v>12</v>
      </c>
      <c r="Y54" s="35">
        <v>12</v>
      </c>
      <c r="Z54" s="34">
        <v>11</v>
      </c>
      <c r="AA54" s="34">
        <v>11</v>
      </c>
      <c r="AB54" s="134">
        <v>12</v>
      </c>
      <c r="AC54" s="135">
        <v>3</v>
      </c>
      <c r="AD54" s="135">
        <v>3</v>
      </c>
      <c r="AE54" s="213">
        <v>2</v>
      </c>
      <c r="AF54" s="214">
        <v>4</v>
      </c>
      <c r="AG54" s="32">
        <v>12</v>
      </c>
      <c r="AH54" s="32">
        <v>12</v>
      </c>
      <c r="AI54" s="134">
        <v>0</v>
      </c>
      <c r="AJ54" s="134">
        <v>12</v>
      </c>
      <c r="AK54" s="32" t="s">
        <v>66</v>
      </c>
      <c r="AL54" s="134">
        <v>3</v>
      </c>
      <c r="AM54" s="134">
        <v>3</v>
      </c>
      <c r="AN54" s="134">
        <v>3</v>
      </c>
      <c r="AO54" s="134">
        <v>3</v>
      </c>
      <c r="AP54" s="134"/>
      <c r="AQ54" s="32" cm="1">
        <f t="array" ref="AQ54">IF(_xlfn.IFS(--(UPPER(TRIM(T54))="STOCK")*--(UPPER(TRIM(AK54))="TRIMESTRAL"),AJ54,--(UPPER(TRIM(T54))="STOCK")*--(UPPER(TRIM(AK54))="SEMESTRAL")*--(AL54+AN54=0),AJ54,--(UPPER(TRIM(T54))="STOCK")*--(UPPER(TRIM(AK54))="SEMESTRAL")*--(AL54+AN54&gt;0),FALSE,--(UPPER(TRIM(T54))="STOCK")*--(UPPER(TRIM(AK54))="ANUAL")*--(AL54+AM54+AN54=0),AJ54,--(UPPER(TRIM(T54))="STOCK")*--(UPPER(TRIM(AK54))="ANUAL")*--(AL54+AM54+AN54&gt;0),FALSE,--(OR(UPPER(TRIM(T54))="ACUMULADO",UPPER(TRIM(T54))="FLUJO",UPPER(TRIM(T54))="CAPACIDAD"))*--(UPPER(TRIM(AK54))="TRIMESTRAL"),AL54+AM54+AN54+AO54,--(OR(UPPER(TRIM(T54))="ACUMULADO",UPPER(TRIM(T54))="FLUJO",UPPER(TRIM(T54))="CAPACIDAD"))*--(UPPER(TRIM(AK54))="SEMESTRAL"),AM54+AO54,--(OR(UPPER(TRIM(T54))="ACUMULADO",UPPER(TRIM(T54))="FLUJO",UPPER(TRIM(T54))="CAPACIDAD"))*--(UPPER(TRIM(AK54))="ANUAL"),AO54)&lt;&gt;AJ54,FALSE,_xlfn.IFS(--(UPPER(TRIM(T54))="STOCK")*--(UPPER(TRIM(AK54))="TRIMESTRAL"),AJ54,--(UPPER(TRIM(T54))="STOCK")*--(UPPER(TRIM(AK54))="SEMESTRAL")*--(AL54+AN54=0),AJ54,--(UPPER(TRIM(T54))="STOCK")*--(UPPER(TRIM(AK54))="SEMESTRAL")*--(AL54+AN54&gt;0),FALSE,--(UPPER(TRIM(T54))="STOCK")*--(UPPER(TRIM(AK54))="ANUAL")*--(AL54+AM54+AN54=0),AJ54,--(UPPER(TRIM(T54))="STOCK")*--(UPPER(TRIM(AK54))="ANUAL")*--(AL54+AM54+AN54&gt;0),FALSE,--(OR(UPPER(TRIM(T54))="ACUMULADO",UPPER(TRIM(T54))="FLUJO",UPPER(TRIM(T54))="CAPACIDAD"))*--(UPPER(TRIM(AK54))="TRIMESTRAL"),AL54+AM54+AN54+AO54,--(OR(UPPER(TRIM(T54))="ACUMULADO",UPPER(TRIM(T54))="FLUJO",UPPER(TRIM(T54))="CAPACIDAD"))*--(UPPER(TRIM(AK54))="SEMESTRAL"),AM54+AO54,--(OR(UPPER(TRIM(T54))="ACUMULADO",UPPER(TRIM(T54))="FLUJO",UPPER(TRIM(T54))="CAPACIDAD"))*--(UPPER(TRIM(AK54))="ANUAL"),AO54))</f>
        <v>12</v>
      </c>
      <c r="AR54" s="32">
        <f t="shared" si="2"/>
        <v>47</v>
      </c>
      <c r="AS54" s="62">
        <v>35</v>
      </c>
      <c r="AT54" s="143"/>
      <c r="AU54" s="132" t="s">
        <v>285</v>
      </c>
      <c r="AV54" s="50" t="s">
        <v>286</v>
      </c>
    </row>
    <row r="55" spans="1:48" ht="142.80000000000001" x14ac:dyDescent="0.3">
      <c r="A55" s="208"/>
      <c r="B55" s="208"/>
      <c r="C55" s="208"/>
      <c r="D55" s="208"/>
      <c r="E55" s="208"/>
      <c r="F55" s="208"/>
      <c r="G55" s="208"/>
      <c r="H55" s="208"/>
      <c r="I55" s="208"/>
      <c r="J55" s="209"/>
      <c r="K55" s="139"/>
      <c r="L55" s="209"/>
      <c r="M55" s="209"/>
      <c r="N55" s="46"/>
      <c r="O55" s="46"/>
      <c r="P55" s="210"/>
      <c r="Q55" s="131"/>
      <c r="R55" s="131"/>
      <c r="S55" s="132" t="s">
        <v>298</v>
      </c>
      <c r="T55" s="132" t="s">
        <v>91</v>
      </c>
      <c r="U55" s="134">
        <v>0</v>
      </c>
      <c r="V55" s="211" t="s">
        <v>299</v>
      </c>
      <c r="W55" s="211" t="s">
        <v>300</v>
      </c>
      <c r="X55" s="34">
        <v>1</v>
      </c>
      <c r="Y55" s="35">
        <v>1</v>
      </c>
      <c r="Z55" s="34">
        <v>1</v>
      </c>
      <c r="AA55" s="34">
        <v>1</v>
      </c>
      <c r="AB55" s="134">
        <v>1</v>
      </c>
      <c r="AC55" s="215">
        <v>0.25</v>
      </c>
      <c r="AD55" s="215">
        <v>0.25</v>
      </c>
      <c r="AE55" s="215">
        <v>0.25</v>
      </c>
      <c r="AF55" s="217">
        <v>0.25</v>
      </c>
      <c r="AG55" s="32">
        <v>1</v>
      </c>
      <c r="AH55" s="32">
        <v>1</v>
      </c>
      <c r="AI55" s="134">
        <v>0</v>
      </c>
      <c r="AJ55" s="134">
        <v>1</v>
      </c>
      <c r="AK55" s="32" t="s">
        <v>66</v>
      </c>
      <c r="AL55" s="134">
        <v>1</v>
      </c>
      <c r="AM55" s="134">
        <v>1</v>
      </c>
      <c r="AN55" s="134">
        <v>1</v>
      </c>
      <c r="AO55" s="134">
        <v>1</v>
      </c>
      <c r="AP55" s="134"/>
      <c r="AQ55" s="32" cm="1">
        <f t="array" ref="AQ55">IF(_xlfn.IFS(--(UPPER(TRIM(T55))="STOCK")*--(UPPER(TRIM(AK55))="TRIMESTRAL"),AJ55,--(UPPER(TRIM(T55))="STOCK")*--(UPPER(TRIM(AK55))="SEMESTRAL")*--(AL55+AN55=0),AJ55,--(UPPER(TRIM(T55))="STOCK")*--(UPPER(TRIM(AK55))="SEMESTRAL")*--(AL55+AN55&gt;0),FALSE,--(UPPER(TRIM(T55))="STOCK")*--(UPPER(TRIM(AK55))="ANUAL")*--(AL55+AM55+AN55=0),AJ55,--(UPPER(TRIM(T55))="STOCK")*--(UPPER(TRIM(AK55))="ANUAL")*--(AL55+AM55+AN55&gt;0),FALSE,--(OR(UPPER(TRIM(T55))="ACUMULADO",UPPER(TRIM(T55))="FLUJO",UPPER(TRIM(T55))="CAPACIDAD"))*--(UPPER(TRIM(AK55))="TRIMESTRAL"),AL55+AM55+AN55+AO55,--(OR(UPPER(TRIM(T55))="ACUMULADO",UPPER(TRIM(T55))="FLUJO",UPPER(TRIM(T55))="CAPACIDAD"))*--(UPPER(TRIM(AK55))="SEMESTRAL"),AM55+AO55,--(OR(UPPER(TRIM(T55))="ACUMULADO",UPPER(TRIM(T55))="FLUJO",UPPER(TRIM(T55))="CAPACIDAD"))*--(UPPER(TRIM(AK55))="ANUAL"),AO55)&lt;&gt;AJ55,FALSE,_xlfn.IFS(--(UPPER(TRIM(T55))="STOCK")*--(UPPER(TRIM(AK55))="TRIMESTRAL"),AJ55,--(UPPER(TRIM(T55))="STOCK")*--(UPPER(TRIM(AK55))="SEMESTRAL")*--(AL55+AN55=0),AJ55,--(UPPER(TRIM(T55))="STOCK")*--(UPPER(TRIM(AK55))="SEMESTRAL")*--(AL55+AN55&gt;0),FALSE,--(UPPER(TRIM(T55))="STOCK")*--(UPPER(TRIM(AK55))="ANUAL")*--(AL55+AM55+AN55=0),AJ55,--(UPPER(TRIM(T55))="STOCK")*--(UPPER(TRIM(AK55))="ANUAL")*--(AL55+AM55+AN55&gt;0),FALSE,--(OR(UPPER(TRIM(T55))="ACUMULADO",UPPER(TRIM(T55))="FLUJO",UPPER(TRIM(T55))="CAPACIDAD"))*--(UPPER(TRIM(AK55))="TRIMESTRAL"),AL55+AM55+AN55+AO55,--(OR(UPPER(TRIM(T55))="ACUMULADO",UPPER(TRIM(T55))="FLUJO",UPPER(TRIM(T55))="CAPACIDAD"))*--(UPPER(TRIM(AK55))="SEMESTRAL"),AM55+AO55,--(OR(UPPER(TRIM(T55))="ACUMULADO",UPPER(TRIM(T55))="FLUJO",UPPER(TRIM(T55))="CAPACIDAD"))*--(UPPER(TRIM(AK55))="ANUAL"),AO55))</f>
        <v>1</v>
      </c>
      <c r="AR55" s="32">
        <f t="shared" si="2"/>
        <v>1</v>
      </c>
      <c r="AS55" s="62">
        <v>1</v>
      </c>
      <c r="AT55" s="143"/>
      <c r="AU55" s="132" t="s">
        <v>285</v>
      </c>
      <c r="AV55" s="50" t="s">
        <v>286</v>
      </c>
    </row>
    <row r="56" spans="1:48" ht="306" x14ac:dyDescent="0.3">
      <c r="A56" s="131"/>
      <c r="B56" s="131"/>
      <c r="C56" s="131"/>
      <c r="D56" s="131"/>
      <c r="E56" s="131"/>
      <c r="F56" s="131"/>
      <c r="G56" s="131"/>
      <c r="H56" s="131"/>
      <c r="I56" s="131"/>
      <c r="J56" s="209"/>
      <c r="K56" s="158"/>
      <c r="L56" s="209"/>
      <c r="M56" s="209"/>
      <c r="N56" s="59"/>
      <c r="O56" s="59"/>
      <c r="P56" s="210"/>
      <c r="Q56" s="131"/>
      <c r="R56" s="219" t="s">
        <v>301</v>
      </c>
      <c r="S56" s="219" t="s">
        <v>302</v>
      </c>
      <c r="T56" s="219" t="s">
        <v>91</v>
      </c>
      <c r="U56" s="220">
        <v>3</v>
      </c>
      <c r="V56" s="220" t="s">
        <v>303</v>
      </c>
      <c r="W56" s="219" t="s">
        <v>304</v>
      </c>
      <c r="X56" s="80">
        <v>1</v>
      </c>
      <c r="Y56" s="81">
        <v>1</v>
      </c>
      <c r="Z56" s="80" t="s">
        <v>118</v>
      </c>
      <c r="AA56" s="80" t="s">
        <v>118</v>
      </c>
      <c r="AB56" s="80" t="s">
        <v>118</v>
      </c>
      <c r="AC56" s="80" t="s">
        <v>118</v>
      </c>
      <c r="AD56" s="80" t="s">
        <v>118</v>
      </c>
      <c r="AE56" s="80" t="s">
        <v>118</v>
      </c>
      <c r="AF56" s="80" t="s">
        <v>118</v>
      </c>
      <c r="AG56" s="80" t="s">
        <v>118</v>
      </c>
      <c r="AH56" s="80" t="s">
        <v>118</v>
      </c>
      <c r="AI56" s="80" t="s">
        <v>118</v>
      </c>
      <c r="AJ56" s="80" t="s">
        <v>117</v>
      </c>
      <c r="AK56" s="80" t="s">
        <v>117</v>
      </c>
      <c r="AL56" s="80" t="s">
        <v>117</v>
      </c>
      <c r="AM56" s="80" t="s">
        <v>117</v>
      </c>
      <c r="AN56" s="80" t="s">
        <v>117</v>
      </c>
      <c r="AO56" s="80" t="s">
        <v>117</v>
      </c>
      <c r="AP56" s="134"/>
      <c r="AQ56" s="80" t="s">
        <v>117</v>
      </c>
      <c r="AR56" s="80">
        <v>1</v>
      </c>
      <c r="AS56" s="80">
        <v>1</v>
      </c>
      <c r="AT56" s="164"/>
      <c r="AU56" s="132" t="s">
        <v>285</v>
      </c>
      <c r="AV56" s="50" t="s">
        <v>286</v>
      </c>
    </row>
    <row r="57" spans="1:48" ht="204" customHeight="1" x14ac:dyDescent="0.3">
      <c r="A57" s="23" t="s">
        <v>51</v>
      </c>
      <c r="B57" s="23" t="s">
        <v>305</v>
      </c>
      <c r="C57" s="23" t="s">
        <v>53</v>
      </c>
      <c r="D57" s="23" t="s">
        <v>235</v>
      </c>
      <c r="E57" s="23" t="s">
        <v>306</v>
      </c>
      <c r="F57" s="23" t="s">
        <v>307</v>
      </c>
      <c r="G57" s="23" t="s">
        <v>57</v>
      </c>
      <c r="H57" s="23" t="s">
        <v>308</v>
      </c>
      <c r="I57" s="23" t="s">
        <v>309</v>
      </c>
      <c r="J57" s="221">
        <v>6830016667</v>
      </c>
      <c r="K57" s="166">
        <v>6822825000</v>
      </c>
      <c r="L57" s="222">
        <v>18475011000</v>
      </c>
      <c r="M57" s="222">
        <v>17865138373</v>
      </c>
      <c r="N57" s="223">
        <v>12275900749</v>
      </c>
      <c r="O57" s="223">
        <v>6930828748</v>
      </c>
      <c r="P57" s="224">
        <v>11709087440</v>
      </c>
      <c r="Q57" s="30" t="s">
        <v>310</v>
      </c>
      <c r="R57" s="31" t="s">
        <v>311</v>
      </c>
      <c r="S57" s="31" t="s">
        <v>312</v>
      </c>
      <c r="T57" s="31" t="s">
        <v>91</v>
      </c>
      <c r="U57" s="31">
        <v>0</v>
      </c>
      <c r="V57" s="225" t="s">
        <v>313</v>
      </c>
      <c r="W57" s="225" t="s">
        <v>314</v>
      </c>
      <c r="X57" s="226">
        <v>1</v>
      </c>
      <c r="Y57" s="226">
        <v>1</v>
      </c>
      <c r="Z57" s="226">
        <v>1</v>
      </c>
      <c r="AA57" s="226">
        <v>1</v>
      </c>
      <c r="AB57" s="92">
        <v>1</v>
      </c>
      <c r="AC57" s="227">
        <v>1</v>
      </c>
      <c r="AD57" s="227">
        <v>1</v>
      </c>
      <c r="AE57" s="90">
        <v>1</v>
      </c>
      <c r="AF57" s="184">
        <v>1</v>
      </c>
      <c r="AG57" s="92">
        <v>1</v>
      </c>
      <c r="AH57" s="92">
        <v>1</v>
      </c>
      <c r="AI57" s="149">
        <v>0</v>
      </c>
      <c r="AJ57" s="92">
        <v>1</v>
      </c>
      <c r="AK57" s="32" t="s">
        <v>66</v>
      </c>
      <c r="AL57" s="92">
        <v>1</v>
      </c>
      <c r="AM57" s="92">
        <v>1</v>
      </c>
      <c r="AN57" s="92">
        <v>1</v>
      </c>
      <c r="AO57" s="92">
        <v>1</v>
      </c>
      <c r="AP57" s="31">
        <v>0</v>
      </c>
      <c r="AQ57" s="108" cm="1">
        <f t="array" ref="AQ57">IF(_xlfn.IFS(--(UPPER(TRIM(T57))="STOCK")*--(UPPER(TRIM(AK57))="TRIMESTRAL"),AJ57,--(UPPER(TRIM(T57))="STOCK")*--(UPPER(TRIM(AK57))="SEMESTRAL")*--(AL57+AN57=0),AJ57,--(UPPER(TRIM(T57))="STOCK")*--(UPPER(TRIM(AK57))="SEMESTRAL")*--(AL57+AN57&gt;0),FALSE,--(UPPER(TRIM(T57))="STOCK")*--(UPPER(TRIM(AK57))="ANUAL")*--(AL57+AM57+AN57=0),AJ57,--(UPPER(TRIM(T57))="STOCK")*--(UPPER(TRIM(AK57))="ANUAL")*--(AL57+AM57+AN57&gt;0),FALSE,--(OR(UPPER(TRIM(T57))="ACUMULADO",UPPER(TRIM(T57))="FLUJO",UPPER(TRIM(T57))="CAPACIDAD"))*--(UPPER(TRIM(AK57))="TRIMESTRAL"),AL57+AM57+AN57+AO57,--(OR(UPPER(TRIM(T57))="ACUMULADO",UPPER(TRIM(T57))="FLUJO",UPPER(TRIM(T57))="CAPACIDAD"))*--(UPPER(TRIM(AK57))="SEMESTRAL"),AM57+AO57,--(OR(UPPER(TRIM(T57))="ACUMULADO",UPPER(TRIM(T57))="FLUJO",UPPER(TRIM(T57))="CAPACIDAD"))*--(UPPER(TRIM(AK57))="ANUAL"),AO57)&lt;&gt;AJ57,FALSE,_xlfn.IFS(--(UPPER(TRIM(T57))="STOCK")*--(UPPER(TRIM(AK57))="TRIMESTRAL"),AJ57,--(UPPER(TRIM(T57))="STOCK")*--(UPPER(TRIM(AK57))="SEMESTRAL")*--(AL57+AN57=0),AJ57,--(UPPER(TRIM(T57))="STOCK")*--(UPPER(TRIM(AK57))="SEMESTRAL")*--(AL57+AN57&gt;0),FALSE,--(UPPER(TRIM(T57))="STOCK")*--(UPPER(TRIM(AK57))="ANUAL")*--(AL57+AM57+AN57=0),AJ57,--(UPPER(TRIM(T57))="STOCK")*--(UPPER(TRIM(AK57))="ANUAL")*--(AL57+AM57+AN57&gt;0),FALSE,--(OR(UPPER(TRIM(T57))="ACUMULADO",UPPER(TRIM(T57))="FLUJO",UPPER(TRIM(T57))="CAPACIDAD"))*--(UPPER(TRIM(AK57))="TRIMESTRAL"),AL57+AM57+AN57+AO57,--(OR(UPPER(TRIM(T57))="ACUMULADO",UPPER(TRIM(T57))="FLUJO",UPPER(TRIM(T57))="CAPACIDAD"))*--(UPPER(TRIM(AK57))="SEMESTRAL"),AM57+AO57,--(OR(UPPER(TRIM(T57))="ACUMULADO",UPPER(TRIM(T57))="FLUJO",UPPER(TRIM(T57))="CAPACIDAD"))*--(UPPER(TRIM(AK57))="ANUAL"),AO57))</f>
        <v>1</v>
      </c>
      <c r="AR57" s="109">
        <f>+_xlfn.IFS(T57="Acumulado",X57+Z57+#REF!+AJ57,T57="Capacidad",AJ57,T57="Flujo",AJ57,T57="Reducción",AJ57,T57="Stock",AJ57)</f>
        <v>1</v>
      </c>
      <c r="AS57" s="92">
        <v>1</v>
      </c>
      <c r="AT57" s="30" t="s">
        <v>315</v>
      </c>
      <c r="AU57" s="228" t="s">
        <v>315</v>
      </c>
      <c r="AV57" s="40" t="s">
        <v>316</v>
      </c>
    </row>
    <row r="58" spans="1:48" ht="142.94999999999999" customHeight="1" x14ac:dyDescent="0.3">
      <c r="A58" s="41"/>
      <c r="B58" s="41"/>
      <c r="C58" s="41"/>
      <c r="D58" s="41"/>
      <c r="E58" s="41"/>
      <c r="F58" s="41"/>
      <c r="G58" s="41"/>
      <c r="H58" s="41"/>
      <c r="I58" s="41"/>
      <c r="J58" s="229">
        <v>0</v>
      </c>
      <c r="K58" s="171"/>
      <c r="L58" s="230"/>
      <c r="M58" s="230"/>
      <c r="N58" s="46"/>
      <c r="O58" s="46"/>
      <c r="P58" s="231"/>
      <c r="Q58" s="48"/>
      <c r="R58" s="31" t="s">
        <v>317</v>
      </c>
      <c r="S58" s="31" t="s">
        <v>318</v>
      </c>
      <c r="T58" s="31" t="s">
        <v>91</v>
      </c>
      <c r="U58" s="32">
        <v>0</v>
      </c>
      <c r="V58" s="33" t="s">
        <v>319</v>
      </c>
      <c r="W58" s="33" t="s">
        <v>320</v>
      </c>
      <c r="X58" s="34">
        <v>1</v>
      </c>
      <c r="Y58" s="35">
        <v>1</v>
      </c>
      <c r="Z58" s="34">
        <v>1</v>
      </c>
      <c r="AA58" s="34">
        <v>1</v>
      </c>
      <c r="AB58" s="32">
        <v>1</v>
      </c>
      <c r="AC58" s="232">
        <v>0</v>
      </c>
      <c r="AD58" s="232">
        <v>1</v>
      </c>
      <c r="AE58" s="61">
        <v>1</v>
      </c>
      <c r="AF58" s="233">
        <v>0</v>
      </c>
      <c r="AG58" s="32">
        <v>1</v>
      </c>
      <c r="AH58" s="32">
        <v>1</v>
      </c>
      <c r="AI58" s="31">
        <v>0</v>
      </c>
      <c r="AJ58" s="32">
        <v>1</v>
      </c>
      <c r="AK58" s="32" t="s">
        <v>77</v>
      </c>
      <c r="AL58" s="32">
        <v>0</v>
      </c>
      <c r="AM58" s="32">
        <v>0</v>
      </c>
      <c r="AN58" s="32">
        <v>0</v>
      </c>
      <c r="AO58" s="32">
        <v>1</v>
      </c>
      <c r="AP58" s="32">
        <v>0</v>
      </c>
      <c r="AQ58" s="32" cm="1">
        <f t="array" ref="AQ58">IF(_xlfn.IFS(--(UPPER(TRIM(T58))="STOCK")*--(UPPER(TRIM(AK58))="TRIMESTRAL"),AJ58,--(UPPER(TRIM(T58))="STOCK")*--(UPPER(TRIM(AK58))="SEMESTRAL")*--(AL58+AN58=0),AJ58,--(UPPER(TRIM(T58))="STOCK")*--(UPPER(TRIM(AK58))="SEMESTRAL")*--(AL58+AN58&gt;0),FALSE,--(UPPER(TRIM(T58))="STOCK")*--(UPPER(TRIM(AK58))="ANUAL")*--(AL58+AM58+AN58=0),AJ58,--(UPPER(TRIM(T58))="STOCK")*--(UPPER(TRIM(AK58))="ANUAL")*--(AL58+AM58+AN58&gt;0),FALSE,--(OR(UPPER(TRIM(T58))="ACUMULADO",UPPER(TRIM(T58))="FLUJO",UPPER(TRIM(T58))="CAPACIDAD"))*--(UPPER(TRIM(AK58))="TRIMESTRAL"),AL58+AM58+AN58+AO58,--(OR(UPPER(TRIM(T58))="ACUMULADO",UPPER(TRIM(T58))="FLUJO",UPPER(TRIM(T58))="CAPACIDAD"))*--(UPPER(TRIM(AK58))="SEMESTRAL"),AM58+AO58,--(OR(UPPER(TRIM(T58))="ACUMULADO",UPPER(TRIM(T58))="FLUJO",UPPER(TRIM(T58))="CAPACIDAD"))*--(UPPER(TRIM(AK58))="ANUAL"),AO58)&lt;&gt;AJ58,FALSE,_xlfn.IFS(--(UPPER(TRIM(T58))="STOCK")*--(UPPER(TRIM(AK58))="TRIMESTRAL"),AJ58,--(UPPER(TRIM(T58))="STOCK")*--(UPPER(TRIM(AK58))="SEMESTRAL")*--(AL58+AN58=0),AJ58,--(UPPER(TRIM(T58))="STOCK")*--(UPPER(TRIM(AK58))="SEMESTRAL")*--(AL58+AN58&gt;0),FALSE,--(UPPER(TRIM(T58))="STOCK")*--(UPPER(TRIM(AK58))="ANUAL")*--(AL58+AM58+AN58=0),AJ58,--(UPPER(TRIM(T58))="STOCK")*--(UPPER(TRIM(AK58))="ANUAL")*--(AL58+AM58+AN58&gt;0),FALSE,--(OR(UPPER(TRIM(T58))="ACUMULADO",UPPER(TRIM(T58))="FLUJO",UPPER(TRIM(T58))="CAPACIDAD"))*--(UPPER(TRIM(AK58))="TRIMESTRAL"),AL58+AM58+AN58+AO58,--(OR(UPPER(TRIM(T58))="ACUMULADO",UPPER(TRIM(T58))="FLUJO",UPPER(TRIM(T58))="CAPACIDAD"))*--(UPPER(TRIM(AK58))="SEMESTRAL"),AM58+AO58,--(OR(UPPER(TRIM(T58))="ACUMULADO",UPPER(TRIM(T58))="FLUJO",UPPER(TRIM(T58))="CAPACIDAD"))*--(UPPER(TRIM(AK58))="ANUAL"),AO58))</f>
        <v>1</v>
      </c>
      <c r="AR58" s="32">
        <f>+_xlfn.IFS(T58="Acumulado",X58+Z58+AB58+AJ58,T58="Capacidad",AJ58,T58="Flujo",AJ58,T58="Reducción",AJ58,T58="Stock",AJ58)</f>
        <v>1</v>
      </c>
      <c r="AS58" s="32">
        <v>1</v>
      </c>
      <c r="AT58" s="48"/>
      <c r="AU58" s="228" t="s">
        <v>315</v>
      </c>
      <c r="AV58" s="40" t="s">
        <v>316</v>
      </c>
    </row>
    <row r="59" spans="1:48" ht="142.94999999999999" customHeight="1" x14ac:dyDescent="0.3">
      <c r="A59" s="41"/>
      <c r="B59" s="41"/>
      <c r="C59" s="41"/>
      <c r="D59" s="41"/>
      <c r="E59" s="41"/>
      <c r="F59" s="41"/>
      <c r="G59" s="41"/>
      <c r="H59" s="41"/>
      <c r="I59" s="41"/>
      <c r="J59" s="229"/>
      <c r="K59" s="171"/>
      <c r="L59" s="230"/>
      <c r="M59" s="230"/>
      <c r="N59" s="46"/>
      <c r="O59" s="46"/>
      <c r="P59" s="231"/>
      <c r="Q59" s="48"/>
      <c r="R59" s="31" t="s">
        <v>321</v>
      </c>
      <c r="S59" s="31" t="s">
        <v>322</v>
      </c>
      <c r="T59" s="31" t="s">
        <v>63</v>
      </c>
      <c r="U59" s="32">
        <v>0</v>
      </c>
      <c r="V59" s="33" t="s">
        <v>323</v>
      </c>
      <c r="W59" s="33" t="s">
        <v>324</v>
      </c>
      <c r="X59" s="34">
        <v>2</v>
      </c>
      <c r="Y59" s="35">
        <v>2</v>
      </c>
      <c r="Z59" s="34">
        <v>2</v>
      </c>
      <c r="AA59" s="34">
        <v>2</v>
      </c>
      <c r="AB59" s="32">
        <v>2</v>
      </c>
      <c r="AC59" s="36">
        <v>0</v>
      </c>
      <c r="AD59" s="36">
        <v>0</v>
      </c>
      <c r="AE59" s="37">
        <v>0</v>
      </c>
      <c r="AF59" s="38">
        <v>2</v>
      </c>
      <c r="AG59" s="62">
        <v>2</v>
      </c>
      <c r="AH59" s="32">
        <v>2</v>
      </c>
      <c r="AI59" s="31">
        <v>0</v>
      </c>
      <c r="AJ59" s="32">
        <v>3</v>
      </c>
      <c r="AK59" s="32" t="s">
        <v>66</v>
      </c>
      <c r="AL59" s="32">
        <v>0</v>
      </c>
      <c r="AM59" s="32">
        <v>1</v>
      </c>
      <c r="AN59" s="32">
        <v>1</v>
      </c>
      <c r="AO59" s="32">
        <v>1</v>
      </c>
      <c r="AP59" s="32"/>
      <c r="AQ59" s="32" cm="1">
        <f t="array" ref="AQ59">IF(_xlfn.IFS(--(UPPER(TRIM(T59))="STOCK")*--(UPPER(TRIM(AK59))="TRIMESTRAL"),AJ59,--(UPPER(TRIM(T59))="STOCK")*--(UPPER(TRIM(AK59))="SEMESTRAL")*--(AL59+AN59=0),AJ59,--(UPPER(TRIM(T59))="STOCK")*--(UPPER(TRIM(AK59))="SEMESTRAL")*--(AL59+AN59&gt;0),FALSE,--(UPPER(TRIM(T59))="STOCK")*--(UPPER(TRIM(AK59))="ANUAL")*--(AL59+AM59+AN59=0),AJ59,--(UPPER(TRIM(T59))="STOCK")*--(UPPER(TRIM(AK59))="ANUAL")*--(AL59+AM59+AN59&gt;0),FALSE,--(OR(UPPER(TRIM(T59))="ACUMULADO",UPPER(TRIM(T59))="FLUJO",UPPER(TRIM(T59))="CAPACIDAD"))*--(UPPER(TRIM(AK59))="TRIMESTRAL"),AL59+AM59+AN59+AO59,--(OR(UPPER(TRIM(T59))="ACUMULADO",UPPER(TRIM(T59))="FLUJO",UPPER(TRIM(T59))="CAPACIDAD"))*--(UPPER(TRIM(AK59))="SEMESTRAL"),AM59+AO59,--(OR(UPPER(TRIM(T59))="ACUMULADO",UPPER(TRIM(T59))="FLUJO",UPPER(TRIM(T59))="CAPACIDAD"))*--(UPPER(TRIM(AK59))="ANUAL"),AO59)&lt;&gt;AJ59,FALSE,_xlfn.IFS(--(UPPER(TRIM(T59))="STOCK")*--(UPPER(TRIM(AK59))="TRIMESTRAL"),AJ59,--(UPPER(TRIM(T59))="STOCK")*--(UPPER(TRIM(AK59))="SEMESTRAL")*--(AL59+AN59=0),AJ59,--(UPPER(TRIM(T59))="STOCK")*--(UPPER(TRIM(AK59))="SEMESTRAL")*--(AL59+AN59&gt;0),FALSE,--(UPPER(TRIM(T59))="STOCK")*--(UPPER(TRIM(AK59))="ANUAL")*--(AL59+AM59+AN59=0),AJ59,--(UPPER(TRIM(T59))="STOCK")*--(UPPER(TRIM(AK59))="ANUAL")*--(AL59+AM59+AN59&gt;0),FALSE,--(OR(UPPER(TRIM(T59))="ACUMULADO",UPPER(TRIM(T59))="FLUJO",UPPER(TRIM(T59))="CAPACIDAD"))*--(UPPER(TRIM(AK59))="TRIMESTRAL"),AL59+AM59+AN59+AO59,--(OR(UPPER(TRIM(T59))="ACUMULADO",UPPER(TRIM(T59))="FLUJO",UPPER(TRIM(T59))="CAPACIDAD"))*--(UPPER(TRIM(AK59))="SEMESTRAL"),AM59+AO59,--(OR(UPPER(TRIM(T59))="ACUMULADO",UPPER(TRIM(T59))="FLUJO",UPPER(TRIM(T59))="CAPACIDAD"))*--(UPPER(TRIM(AK59))="ANUAL"),AO59))</f>
        <v>3</v>
      </c>
      <c r="AR59" s="32">
        <f>+_xlfn.IFS(T59="Acumulado",X59+Z59+AB59+AJ59,T59="Capacidad",AJ59,T59="Flujo",AJ59,T59="Reducción",AJ59,T59="Stock",AJ59)</f>
        <v>9</v>
      </c>
      <c r="AS59" s="32">
        <v>6</v>
      </c>
      <c r="AT59" s="48"/>
      <c r="AU59" s="228" t="s">
        <v>315</v>
      </c>
      <c r="AV59" s="40" t="s">
        <v>316</v>
      </c>
    </row>
    <row r="60" spans="1:48" ht="142.94999999999999" customHeight="1" x14ac:dyDescent="0.3">
      <c r="A60" s="41"/>
      <c r="B60" s="41"/>
      <c r="C60" s="41"/>
      <c r="D60" s="41"/>
      <c r="E60" s="41"/>
      <c r="F60" s="41"/>
      <c r="G60" s="41"/>
      <c r="H60" s="41"/>
      <c r="I60" s="41"/>
      <c r="J60" s="229"/>
      <c r="K60" s="171"/>
      <c r="L60" s="230"/>
      <c r="M60" s="230"/>
      <c r="N60" s="46"/>
      <c r="O60" s="46"/>
      <c r="P60" s="231"/>
      <c r="Q60" s="48"/>
      <c r="R60" s="31" t="s">
        <v>325</v>
      </c>
      <c r="S60" s="31" t="s">
        <v>326</v>
      </c>
      <c r="T60" s="31" t="s">
        <v>63</v>
      </c>
      <c r="U60" s="32">
        <v>0</v>
      </c>
      <c r="V60" s="102" t="s">
        <v>327</v>
      </c>
      <c r="W60" s="102" t="s">
        <v>328</v>
      </c>
      <c r="X60" s="35"/>
      <c r="Y60" s="35"/>
      <c r="Z60" s="34">
        <v>1400</v>
      </c>
      <c r="AA60" s="34">
        <v>11000</v>
      </c>
      <c r="AB60" s="32">
        <v>600</v>
      </c>
      <c r="AC60" s="36">
        <v>110</v>
      </c>
      <c r="AD60" s="36">
        <v>1476</v>
      </c>
      <c r="AE60" s="37">
        <v>2079</v>
      </c>
      <c r="AF60" s="38">
        <v>527</v>
      </c>
      <c r="AG60" s="62">
        <v>4192</v>
      </c>
      <c r="AH60" s="32">
        <v>4192</v>
      </c>
      <c r="AI60" s="31">
        <v>0</v>
      </c>
      <c r="AJ60" s="32">
        <v>5000</v>
      </c>
      <c r="AK60" s="32" t="s">
        <v>66</v>
      </c>
      <c r="AL60" s="32">
        <f>+$AJ$60/4</f>
        <v>1250</v>
      </c>
      <c r="AM60" s="32">
        <f t="shared" ref="AM60:AO60" si="3">+$AJ$60/4</f>
        <v>1250</v>
      </c>
      <c r="AN60" s="32">
        <f t="shared" si="3"/>
        <v>1250</v>
      </c>
      <c r="AO60" s="32">
        <f t="shared" si="3"/>
        <v>1250</v>
      </c>
      <c r="AP60" s="32"/>
      <c r="AQ60" s="32" cm="1">
        <f t="array" ref="AQ60">IF(_xlfn.IFS(--(UPPER(TRIM(T60))="STOCK")*--(UPPER(TRIM(AK60))="TRIMESTRAL"),AJ60,--(UPPER(TRIM(T60))="STOCK")*--(UPPER(TRIM(AK60))="SEMESTRAL")*--(AL60+AN60=0),AJ60,--(UPPER(TRIM(T60))="STOCK")*--(UPPER(TRIM(AK60))="SEMESTRAL")*--(AL60+AN60&gt;0),FALSE,--(UPPER(TRIM(T60))="STOCK")*--(UPPER(TRIM(AK60))="ANUAL")*--(AL60+AM60+AN60=0),AJ60,--(UPPER(TRIM(T60))="STOCK")*--(UPPER(TRIM(AK60))="ANUAL")*--(AL60+AM60+AN60&gt;0),FALSE,--(OR(UPPER(TRIM(T60))="ACUMULADO",UPPER(TRIM(T60))="FLUJO",UPPER(TRIM(T60))="CAPACIDAD"))*--(UPPER(TRIM(AK60))="TRIMESTRAL"),AL60+AM60+AN60+AO60,--(OR(UPPER(TRIM(T60))="ACUMULADO",UPPER(TRIM(T60))="FLUJO",UPPER(TRIM(T60))="CAPACIDAD"))*--(UPPER(TRIM(AK60))="SEMESTRAL"),AM60+AO60,--(OR(UPPER(TRIM(T60))="ACUMULADO",UPPER(TRIM(T60))="FLUJO",UPPER(TRIM(T60))="CAPACIDAD"))*--(UPPER(TRIM(AK60))="ANUAL"),AO60)&lt;&gt;AJ60,FALSE,_xlfn.IFS(--(UPPER(TRIM(T60))="STOCK")*--(UPPER(TRIM(AK60))="TRIMESTRAL"),AJ60,--(UPPER(TRIM(T60))="STOCK")*--(UPPER(TRIM(AK60))="SEMESTRAL")*--(AL60+AN60=0),AJ60,--(UPPER(TRIM(T60))="STOCK")*--(UPPER(TRIM(AK60))="SEMESTRAL")*--(AL60+AN60&gt;0),FALSE,--(UPPER(TRIM(T60))="STOCK")*--(UPPER(TRIM(AK60))="ANUAL")*--(AL60+AM60+AN60=0),AJ60,--(UPPER(TRIM(T60))="STOCK")*--(UPPER(TRIM(AK60))="ANUAL")*--(AL60+AM60+AN60&gt;0),FALSE,--(OR(UPPER(TRIM(T60))="ACUMULADO",UPPER(TRIM(T60))="FLUJO",UPPER(TRIM(T60))="CAPACIDAD"))*--(UPPER(TRIM(AK60))="TRIMESTRAL"),AL60+AM60+AN60+AO60,--(OR(UPPER(TRIM(T60))="ACUMULADO",UPPER(TRIM(T60))="FLUJO",UPPER(TRIM(T60))="CAPACIDAD"))*--(UPPER(TRIM(AK60))="SEMESTRAL"),AM60+AO60,--(OR(UPPER(TRIM(T60))="ACUMULADO",UPPER(TRIM(T60))="FLUJO",UPPER(TRIM(T60))="CAPACIDAD"))*--(UPPER(TRIM(AK60))="ANUAL"),AO60))</f>
        <v>5000</v>
      </c>
      <c r="AR60" s="32">
        <f>+_xlfn.IFS(T60="Acumulado",X60+Z60+AB60+AJ60,T60="Capacidad",AJ60,T60="Flujo",AJ60,T60="Reducción",AJ60,T60="Stock",AJ60)</f>
        <v>7000</v>
      </c>
      <c r="AS60" s="32">
        <v>15192</v>
      </c>
      <c r="AT60" s="48"/>
      <c r="AU60" s="228" t="s">
        <v>315</v>
      </c>
      <c r="AV60" s="40" t="s">
        <v>316</v>
      </c>
    </row>
    <row r="61" spans="1:48" ht="204" x14ac:dyDescent="0.3">
      <c r="A61" s="54"/>
      <c r="B61" s="54"/>
      <c r="C61" s="54"/>
      <c r="D61" s="54"/>
      <c r="E61" s="54"/>
      <c r="F61" s="54"/>
      <c r="G61" s="54"/>
      <c r="H61" s="54"/>
      <c r="I61" s="54"/>
      <c r="J61" s="234">
        <v>0</v>
      </c>
      <c r="K61" s="177"/>
      <c r="L61" s="235"/>
      <c r="M61" s="235"/>
      <c r="N61" s="59"/>
      <c r="O61" s="59"/>
      <c r="P61" s="236"/>
      <c r="Q61" s="49"/>
      <c r="R61" s="31" t="s">
        <v>325</v>
      </c>
      <c r="S61" s="31" t="s">
        <v>329</v>
      </c>
      <c r="T61" s="31" t="s">
        <v>91</v>
      </c>
      <c r="U61" s="31">
        <v>0</v>
      </c>
      <c r="V61" s="102" t="s">
        <v>330</v>
      </c>
      <c r="W61" s="102" t="s">
        <v>331</v>
      </c>
      <c r="X61" s="226">
        <v>1</v>
      </c>
      <c r="Y61" s="226">
        <v>1</v>
      </c>
      <c r="Z61" s="226">
        <v>1</v>
      </c>
      <c r="AA61" s="226">
        <v>1</v>
      </c>
      <c r="AB61" s="92">
        <v>1</v>
      </c>
      <c r="AC61" s="227">
        <v>1</v>
      </c>
      <c r="AD61" s="227">
        <v>1</v>
      </c>
      <c r="AE61" s="90">
        <v>1</v>
      </c>
      <c r="AF61" s="184">
        <v>1</v>
      </c>
      <c r="AG61" s="92">
        <v>1</v>
      </c>
      <c r="AH61" s="92">
        <v>1</v>
      </c>
      <c r="AI61" s="31">
        <v>0</v>
      </c>
      <c r="AJ61" s="92">
        <v>1</v>
      </c>
      <c r="AK61" s="32" t="s">
        <v>66</v>
      </c>
      <c r="AL61" s="92">
        <v>1</v>
      </c>
      <c r="AM61" s="92">
        <v>1</v>
      </c>
      <c r="AN61" s="92">
        <v>1</v>
      </c>
      <c r="AO61" s="92">
        <v>1</v>
      </c>
      <c r="AP61" s="31">
        <v>0</v>
      </c>
      <c r="AQ61" s="108" cm="1">
        <f t="array" ref="AQ61">IF(_xlfn.IFS(--(UPPER(TRIM(T61))="STOCK")*--(UPPER(TRIM(AK61))="TRIMESTRAL"),AJ61,--(UPPER(TRIM(T61))="STOCK")*--(UPPER(TRIM(AK61))="SEMESTRAL")*--(AL61+AN61=0),AJ61,--(UPPER(TRIM(T61))="STOCK")*--(UPPER(TRIM(AK61))="SEMESTRAL")*--(AL61+AN61&gt;0),FALSE,--(UPPER(TRIM(T61))="STOCK")*--(UPPER(TRIM(AK61))="ANUAL")*--(AL61+AM61+AN61=0),AJ61,--(UPPER(TRIM(T61))="STOCK")*--(UPPER(TRIM(AK61))="ANUAL")*--(AL61+AM61+AN61&gt;0),FALSE,--(OR(UPPER(TRIM(T61))="ACUMULADO",UPPER(TRIM(T61))="FLUJO",UPPER(TRIM(T61))="CAPACIDAD"))*--(UPPER(TRIM(AK61))="TRIMESTRAL"),AL61+AM61+AN61+AO61,--(OR(UPPER(TRIM(T61))="ACUMULADO",UPPER(TRIM(T61))="FLUJO",UPPER(TRIM(T61))="CAPACIDAD"))*--(UPPER(TRIM(AK61))="SEMESTRAL"),AM61+AO61,--(OR(UPPER(TRIM(T61))="ACUMULADO",UPPER(TRIM(T61))="FLUJO",UPPER(TRIM(T61))="CAPACIDAD"))*--(UPPER(TRIM(AK61))="ANUAL"),AO61)&lt;&gt;AJ61,FALSE,_xlfn.IFS(--(UPPER(TRIM(T61))="STOCK")*--(UPPER(TRIM(AK61))="TRIMESTRAL"),AJ61,--(UPPER(TRIM(T61))="STOCK")*--(UPPER(TRIM(AK61))="SEMESTRAL")*--(AL61+AN61=0),AJ61,--(UPPER(TRIM(T61))="STOCK")*--(UPPER(TRIM(AK61))="SEMESTRAL")*--(AL61+AN61&gt;0),FALSE,--(UPPER(TRIM(T61))="STOCK")*--(UPPER(TRIM(AK61))="ANUAL")*--(AL61+AM61+AN61=0),AJ61,--(UPPER(TRIM(T61))="STOCK")*--(UPPER(TRIM(AK61))="ANUAL")*--(AL61+AM61+AN61&gt;0),FALSE,--(OR(UPPER(TRIM(T61))="ACUMULADO",UPPER(TRIM(T61))="FLUJO",UPPER(TRIM(T61))="CAPACIDAD"))*--(UPPER(TRIM(AK61))="TRIMESTRAL"),AL61+AM61+AN61+AO61,--(OR(UPPER(TRIM(T61))="ACUMULADO",UPPER(TRIM(T61))="FLUJO",UPPER(TRIM(T61))="CAPACIDAD"))*--(UPPER(TRIM(AK61))="SEMESTRAL"),AM61+AO61,--(OR(UPPER(TRIM(T61))="ACUMULADO",UPPER(TRIM(T61))="FLUJO",UPPER(TRIM(T61))="CAPACIDAD"))*--(UPPER(TRIM(AK61))="ANUAL"),AO61))</f>
        <v>1</v>
      </c>
      <c r="AR61" s="109">
        <f>+_xlfn.IFS(T61="Acumulado",X61+Z61+#REF!+AJ61,T61="Capacidad",AJ61,T61="Flujo",AJ61,T61="Reducción",AJ61,T61="Stock",AJ61)</f>
        <v>1</v>
      </c>
      <c r="AS61" s="92">
        <v>1</v>
      </c>
      <c r="AT61" s="48"/>
      <c r="AU61" s="228" t="s">
        <v>315</v>
      </c>
      <c r="AV61" s="40" t="s">
        <v>316</v>
      </c>
    </row>
    <row r="62" spans="1:48" ht="408" customHeight="1" x14ac:dyDescent="0.3">
      <c r="A62" s="23" t="s">
        <v>51</v>
      </c>
      <c r="B62" s="23" t="s">
        <v>305</v>
      </c>
      <c r="C62" s="23" t="s">
        <v>53</v>
      </c>
      <c r="D62" s="23" t="s">
        <v>235</v>
      </c>
      <c r="E62" s="23" t="s">
        <v>332</v>
      </c>
      <c r="F62" s="23" t="s">
        <v>333</v>
      </c>
      <c r="G62" s="23" t="s">
        <v>57</v>
      </c>
      <c r="H62" s="23" t="s">
        <v>308</v>
      </c>
      <c r="I62" s="23" t="s">
        <v>309</v>
      </c>
      <c r="J62" s="221">
        <v>8669983333</v>
      </c>
      <c r="K62" s="166">
        <v>7979983453.3400002</v>
      </c>
      <c r="L62" s="222">
        <v>1024989000</v>
      </c>
      <c r="M62" s="222">
        <v>1024989000</v>
      </c>
      <c r="N62" s="223">
        <v>2995176687</v>
      </c>
      <c r="O62" s="223">
        <v>0</v>
      </c>
      <c r="P62" s="224">
        <v>2000000000</v>
      </c>
      <c r="Q62" s="30" t="s">
        <v>310</v>
      </c>
      <c r="R62" s="31" t="s">
        <v>334</v>
      </c>
      <c r="S62" s="31" t="s">
        <v>335</v>
      </c>
      <c r="T62" s="31" t="s">
        <v>63</v>
      </c>
      <c r="U62" s="32">
        <v>0</v>
      </c>
      <c r="V62" s="33" t="s">
        <v>336</v>
      </c>
      <c r="W62" s="33" t="s">
        <v>337</v>
      </c>
      <c r="X62" s="34">
        <v>1800</v>
      </c>
      <c r="Y62" s="35">
        <v>1800</v>
      </c>
      <c r="Z62" s="34">
        <v>3000</v>
      </c>
      <c r="AA62" s="34">
        <v>3000</v>
      </c>
      <c r="AB62" s="32">
        <v>5000</v>
      </c>
      <c r="AC62" s="36">
        <v>0</v>
      </c>
      <c r="AD62" s="36">
        <v>0</v>
      </c>
      <c r="AE62" s="237">
        <v>0</v>
      </c>
      <c r="AF62" s="38">
        <v>800</v>
      </c>
      <c r="AG62" s="32">
        <v>800</v>
      </c>
      <c r="AH62" s="32">
        <v>800</v>
      </c>
      <c r="AI62" s="31">
        <v>4200</v>
      </c>
      <c r="AJ62" s="32">
        <v>800</v>
      </c>
      <c r="AK62" s="32" t="s">
        <v>66</v>
      </c>
      <c r="AL62" s="32">
        <f>+$AJ$62/4</f>
        <v>200</v>
      </c>
      <c r="AM62" s="32">
        <f t="shared" ref="AM62:AO62" si="4">+$AJ$62/4</f>
        <v>200</v>
      </c>
      <c r="AN62" s="32">
        <f t="shared" si="4"/>
        <v>200</v>
      </c>
      <c r="AO62" s="32">
        <f t="shared" si="4"/>
        <v>200</v>
      </c>
      <c r="AP62" s="32">
        <v>0</v>
      </c>
      <c r="AQ62" s="32" cm="1">
        <f t="array" ref="AQ62">IF(_xlfn.IFS(--(UPPER(TRIM(T62))="STOCK")*--(UPPER(TRIM(AK62))="TRIMESTRAL"),AJ62,--(UPPER(TRIM(T62))="STOCK")*--(UPPER(TRIM(AK62))="SEMESTRAL")*--(AL62+AN62=0),AJ62,--(UPPER(TRIM(T62))="STOCK")*--(UPPER(TRIM(AK62))="SEMESTRAL")*--(AL62+AN62&gt;0),FALSE,--(UPPER(TRIM(T62))="STOCK")*--(UPPER(TRIM(AK62))="ANUAL")*--(AL62+AM62+AN62=0),AJ62,--(UPPER(TRIM(T62))="STOCK")*--(UPPER(TRIM(AK62))="ANUAL")*--(AL62+AM62+AN62&gt;0),FALSE,--(OR(UPPER(TRIM(T62))="ACUMULADO",UPPER(TRIM(T62))="FLUJO",UPPER(TRIM(T62))="CAPACIDAD"))*--(UPPER(TRIM(AK62))="TRIMESTRAL"),AL62+AM62+AN62+AO62,--(OR(UPPER(TRIM(T62))="ACUMULADO",UPPER(TRIM(T62))="FLUJO",UPPER(TRIM(T62))="CAPACIDAD"))*--(UPPER(TRIM(AK62))="SEMESTRAL"),AM62+AO62,--(OR(UPPER(TRIM(T62))="ACUMULADO",UPPER(TRIM(T62))="FLUJO",UPPER(TRIM(T62))="CAPACIDAD"))*--(UPPER(TRIM(AK62))="ANUAL"),AO62)&lt;&gt;AJ62,FALSE,_xlfn.IFS(--(UPPER(TRIM(T62))="STOCK")*--(UPPER(TRIM(AK62))="TRIMESTRAL"),AJ62,--(UPPER(TRIM(T62))="STOCK")*--(UPPER(TRIM(AK62))="SEMESTRAL")*--(AL62+AN62=0),AJ62,--(UPPER(TRIM(T62))="STOCK")*--(UPPER(TRIM(AK62))="SEMESTRAL")*--(AL62+AN62&gt;0),FALSE,--(UPPER(TRIM(T62))="STOCK")*--(UPPER(TRIM(AK62))="ANUAL")*--(AL62+AM62+AN62=0),AJ62,--(UPPER(TRIM(T62))="STOCK")*--(UPPER(TRIM(AK62))="ANUAL")*--(AL62+AM62+AN62&gt;0),FALSE,--(OR(UPPER(TRIM(T62))="ACUMULADO",UPPER(TRIM(T62))="FLUJO",UPPER(TRIM(T62))="CAPACIDAD"))*--(UPPER(TRIM(AK62))="TRIMESTRAL"),AL62+AM62+AN62+AO62,--(OR(UPPER(TRIM(T62))="ACUMULADO",UPPER(TRIM(T62))="FLUJO",UPPER(TRIM(T62))="CAPACIDAD"))*--(UPPER(TRIM(AK62))="SEMESTRAL"),AM62+AO62,--(OR(UPPER(TRIM(T62))="ACUMULADO",UPPER(TRIM(T62))="FLUJO",UPPER(TRIM(T62))="CAPACIDAD"))*--(UPPER(TRIM(AK62))="ANUAL"),AO62))</f>
        <v>800</v>
      </c>
      <c r="AR62" s="32">
        <f t="shared" ref="AR62:AR68" si="5">+_xlfn.IFS(T62="Acumulado",X62+Z62+AB62+AJ62,T62="Capacidad",AJ62,T62="Flujo",AJ62,T62="Reducción",AJ62,T62="Stock",AJ62)</f>
        <v>10600</v>
      </c>
      <c r="AS62" s="32">
        <v>5600</v>
      </c>
      <c r="AT62" s="48"/>
      <c r="AU62" s="228" t="s">
        <v>315</v>
      </c>
      <c r="AV62" s="238" t="s">
        <v>338</v>
      </c>
    </row>
    <row r="63" spans="1:48" x14ac:dyDescent="0.3">
      <c r="A63" s="54"/>
      <c r="B63" s="54"/>
      <c r="C63" s="54"/>
      <c r="D63" s="54"/>
      <c r="E63" s="54"/>
      <c r="F63" s="54"/>
      <c r="G63" s="54"/>
      <c r="H63" s="54"/>
      <c r="I63" s="54"/>
      <c r="J63" s="229"/>
      <c r="K63" s="177"/>
      <c r="L63" s="235"/>
      <c r="M63" s="235"/>
      <c r="N63" s="239"/>
      <c r="O63" s="239"/>
      <c r="P63" s="240"/>
      <c r="Q63" s="49"/>
      <c r="R63" s="241"/>
      <c r="S63" s="31"/>
      <c r="T63" s="241"/>
      <c r="U63" s="242"/>
      <c r="V63" s="33"/>
      <c r="W63" s="33"/>
      <c r="X63" s="34"/>
      <c r="Y63" s="35"/>
      <c r="Z63" s="34"/>
      <c r="AA63" s="34"/>
      <c r="AB63" s="243"/>
      <c r="AC63" s="244"/>
      <c r="AD63" s="244"/>
      <c r="AE63" s="37"/>
      <c r="AF63" s="245"/>
      <c r="AG63" s="242"/>
      <c r="AH63" s="32">
        <v>0</v>
      </c>
      <c r="AI63" s="242"/>
      <c r="AJ63" s="242"/>
      <c r="AK63" s="32" t="s">
        <v>66</v>
      </c>
      <c r="AL63" s="242"/>
      <c r="AM63" s="242"/>
      <c r="AN63" s="242"/>
      <c r="AO63" s="242"/>
      <c r="AP63" s="242"/>
      <c r="AQ63" s="32" t="e" cm="1">
        <f t="array" ref="AQ63">IF(_xlfn.IFS(--(UPPER(TRIM(T63))="STOCK")*--(UPPER(TRIM(AK63))="TRIMESTRAL"),AJ63,--(UPPER(TRIM(T63))="STOCK")*--(UPPER(TRIM(AK63))="SEMESTRAL")*--(AL63+AN63=0),AJ63,--(UPPER(TRIM(T63))="STOCK")*--(UPPER(TRIM(AK63))="SEMESTRAL")*--(AL63+AN63&gt;0),FALSE,--(UPPER(TRIM(T63))="STOCK")*--(UPPER(TRIM(AK63))="ANUAL")*--(AL63+AM63+AN63=0),AJ63,--(UPPER(TRIM(T63))="STOCK")*--(UPPER(TRIM(AK63))="ANUAL")*--(AL63+AM63+AN63&gt;0),FALSE,--(OR(UPPER(TRIM(T63))="ACUMULADO",UPPER(TRIM(T63))="FLUJO",UPPER(TRIM(T63))="CAPACIDAD"))*--(UPPER(TRIM(AK63))="TRIMESTRAL"),AL63+AM63+AN63+AO63,--(OR(UPPER(TRIM(T63))="ACUMULADO",UPPER(TRIM(T63))="FLUJO",UPPER(TRIM(T63))="CAPACIDAD"))*--(UPPER(TRIM(AK63))="SEMESTRAL"),AM63+AO63,--(OR(UPPER(TRIM(T63))="ACUMULADO",UPPER(TRIM(T63))="FLUJO",UPPER(TRIM(T63))="CAPACIDAD"))*--(UPPER(TRIM(AK63))="ANUAL"),AO63)&lt;&gt;AJ63,FALSE,_xlfn.IFS(--(UPPER(TRIM(T63))="STOCK")*--(UPPER(TRIM(AK63))="TRIMESTRAL"),AJ63,--(UPPER(TRIM(T63))="STOCK")*--(UPPER(TRIM(AK63))="SEMESTRAL")*--(AL63+AN63=0),AJ63,--(UPPER(TRIM(T63))="STOCK")*--(UPPER(TRIM(AK63))="SEMESTRAL")*--(AL63+AN63&gt;0),FALSE,--(UPPER(TRIM(T63))="STOCK")*--(UPPER(TRIM(AK63))="ANUAL")*--(AL63+AM63+AN63=0),AJ63,--(UPPER(TRIM(T63))="STOCK")*--(UPPER(TRIM(AK63))="ANUAL")*--(AL63+AM63+AN63&gt;0),FALSE,--(OR(UPPER(TRIM(T63))="ACUMULADO",UPPER(TRIM(T63))="FLUJO",UPPER(TRIM(T63))="CAPACIDAD"))*--(UPPER(TRIM(AK63))="TRIMESTRAL"),AL63+AM63+AN63+AO63,--(OR(UPPER(TRIM(T63))="ACUMULADO",UPPER(TRIM(T63))="FLUJO",UPPER(TRIM(T63))="CAPACIDAD"))*--(UPPER(TRIM(AK63))="SEMESTRAL"),AM63+AO63,--(OR(UPPER(TRIM(T63))="ACUMULADO",UPPER(TRIM(T63))="FLUJO",UPPER(TRIM(T63))="CAPACIDAD"))*--(UPPER(TRIM(AK63))="ANUAL"),AO63))</f>
        <v>#N/A</v>
      </c>
      <c r="AR63" s="32" t="e">
        <f t="shared" si="5"/>
        <v>#N/A</v>
      </c>
      <c r="AS63" s="242"/>
      <c r="AT63" s="49"/>
      <c r="AU63" s="241"/>
      <c r="AV63" s="246"/>
    </row>
    <row r="64" spans="1:48" ht="204" customHeight="1" x14ac:dyDescent="0.3">
      <c r="A64" s="23" t="s">
        <v>51</v>
      </c>
      <c r="B64" s="23" t="s">
        <v>52</v>
      </c>
      <c r="C64" s="23" t="s">
        <v>53</v>
      </c>
      <c r="D64" s="23" t="s">
        <v>54</v>
      </c>
      <c r="E64" s="23" t="s">
        <v>339</v>
      </c>
      <c r="F64" s="23" t="s">
        <v>340</v>
      </c>
      <c r="G64" s="24" t="s">
        <v>57</v>
      </c>
      <c r="H64" s="25" t="s">
        <v>58</v>
      </c>
      <c r="I64" s="25" t="s">
        <v>341</v>
      </c>
      <c r="J64" s="27">
        <v>104400000</v>
      </c>
      <c r="K64" s="27">
        <v>104400000</v>
      </c>
      <c r="L64" s="27">
        <v>100552000</v>
      </c>
      <c r="M64" s="27">
        <v>97469067</v>
      </c>
      <c r="N64" s="247">
        <v>152955533.68000001</v>
      </c>
      <c r="O64" s="247">
        <v>139888100</v>
      </c>
      <c r="P64" s="248">
        <v>205081630</v>
      </c>
      <c r="Q64" s="30" t="s">
        <v>60</v>
      </c>
      <c r="R64" s="30" t="s">
        <v>342</v>
      </c>
      <c r="S64" s="31" t="s">
        <v>343</v>
      </c>
      <c r="T64" s="31" t="s">
        <v>63</v>
      </c>
      <c r="U64" s="32" t="s">
        <v>58</v>
      </c>
      <c r="V64" s="33" t="s">
        <v>344</v>
      </c>
      <c r="W64" s="33" t="s">
        <v>345</v>
      </c>
      <c r="X64" s="35">
        <v>4</v>
      </c>
      <c r="Y64" s="35">
        <v>4</v>
      </c>
      <c r="Z64" s="34">
        <v>1</v>
      </c>
      <c r="AA64" s="34">
        <v>1</v>
      </c>
      <c r="AB64" s="32">
        <v>1</v>
      </c>
      <c r="AC64" s="61">
        <v>0.25</v>
      </c>
      <c r="AD64" s="61">
        <v>0.25</v>
      </c>
      <c r="AE64" s="61">
        <v>0.25</v>
      </c>
      <c r="AF64" s="233">
        <v>0.25</v>
      </c>
      <c r="AG64" s="62">
        <v>1</v>
      </c>
      <c r="AH64" s="32">
        <v>1</v>
      </c>
      <c r="AI64" s="32">
        <v>0</v>
      </c>
      <c r="AJ64" s="32">
        <v>1</v>
      </c>
      <c r="AK64" s="32" t="s">
        <v>66</v>
      </c>
      <c r="AL64" s="62">
        <v>0.25</v>
      </c>
      <c r="AM64" s="62">
        <v>0.25</v>
      </c>
      <c r="AN64" s="62">
        <v>0.25</v>
      </c>
      <c r="AO64" s="62">
        <v>0.25</v>
      </c>
      <c r="AP64" s="32">
        <v>0</v>
      </c>
      <c r="AQ64" s="32" cm="1">
        <f t="array" ref="AQ64">IF(_xlfn.IFS(--(UPPER(TRIM(T64))="STOCK")*--(UPPER(TRIM(AK64))="TRIMESTRAL"),AJ64,--(UPPER(TRIM(T64))="STOCK")*--(UPPER(TRIM(AK64))="SEMESTRAL")*--(AL64+AN64=0),AJ64,--(UPPER(TRIM(T64))="STOCK")*--(UPPER(TRIM(AK64))="SEMESTRAL")*--(AL64+AN64&gt;0),FALSE,--(UPPER(TRIM(T64))="STOCK")*--(UPPER(TRIM(AK64))="ANUAL")*--(AL64+AM64+AN64=0),AJ64,--(UPPER(TRIM(T64))="STOCK")*--(UPPER(TRIM(AK64))="ANUAL")*--(AL64+AM64+AN64&gt;0),FALSE,--(OR(UPPER(TRIM(T64))="ACUMULADO",UPPER(TRIM(T64))="FLUJO",UPPER(TRIM(T64))="CAPACIDAD"))*--(UPPER(TRIM(AK64))="TRIMESTRAL"),AL64+AM64+AN64+AO64,--(OR(UPPER(TRIM(T64))="ACUMULADO",UPPER(TRIM(T64))="FLUJO",UPPER(TRIM(T64))="CAPACIDAD"))*--(UPPER(TRIM(AK64))="SEMESTRAL"),AM64+AO64,--(OR(UPPER(TRIM(T64))="ACUMULADO",UPPER(TRIM(T64))="FLUJO",UPPER(TRIM(T64))="CAPACIDAD"))*--(UPPER(TRIM(AK64))="ANUAL"),AO64)&lt;&gt;AJ64,FALSE,_xlfn.IFS(--(UPPER(TRIM(T64))="STOCK")*--(UPPER(TRIM(AK64))="TRIMESTRAL"),AJ64,--(UPPER(TRIM(T64))="STOCK")*--(UPPER(TRIM(AK64))="SEMESTRAL")*--(AL64+AN64=0),AJ64,--(UPPER(TRIM(T64))="STOCK")*--(UPPER(TRIM(AK64))="SEMESTRAL")*--(AL64+AN64&gt;0),FALSE,--(UPPER(TRIM(T64))="STOCK")*--(UPPER(TRIM(AK64))="ANUAL")*--(AL64+AM64+AN64=0),AJ64,--(UPPER(TRIM(T64))="STOCK")*--(UPPER(TRIM(AK64))="ANUAL")*--(AL64+AM64+AN64&gt;0),FALSE,--(OR(UPPER(TRIM(T64))="ACUMULADO",UPPER(TRIM(T64))="FLUJO",UPPER(TRIM(T64))="CAPACIDAD"))*--(UPPER(TRIM(AK64))="TRIMESTRAL"),AL64+AM64+AN64+AO64,--(OR(UPPER(TRIM(T64))="ACUMULADO",UPPER(TRIM(T64))="FLUJO",UPPER(TRIM(T64))="CAPACIDAD"))*--(UPPER(TRIM(AK64))="SEMESTRAL"),AM64+AO64,--(OR(UPPER(TRIM(T64))="ACUMULADO",UPPER(TRIM(T64))="FLUJO",UPPER(TRIM(T64))="CAPACIDAD"))*--(UPPER(TRIM(AK64))="ANUAL"),AO64))</f>
        <v>1</v>
      </c>
      <c r="AR64" s="32">
        <f t="shared" si="5"/>
        <v>7</v>
      </c>
      <c r="AS64" s="62">
        <v>6</v>
      </c>
      <c r="AT64" s="30" t="s">
        <v>67</v>
      </c>
      <c r="AU64" s="39" t="s">
        <v>67</v>
      </c>
      <c r="AV64" s="40" t="s">
        <v>346</v>
      </c>
    </row>
    <row r="65" spans="1:48" ht="61.2" x14ac:dyDescent="0.3">
      <c r="A65" s="54"/>
      <c r="B65" s="54"/>
      <c r="C65" s="54"/>
      <c r="D65" s="54"/>
      <c r="E65" s="54"/>
      <c r="F65" s="54"/>
      <c r="G65" s="55"/>
      <c r="H65" s="56"/>
      <c r="I65" s="56"/>
      <c r="J65" s="58"/>
      <c r="K65" s="58"/>
      <c r="L65" s="58"/>
      <c r="M65" s="58"/>
      <c r="N65" s="59"/>
      <c r="O65" s="59"/>
      <c r="P65" s="249"/>
      <c r="Q65" s="49"/>
      <c r="R65" s="49"/>
      <c r="S65" s="31" t="s">
        <v>347</v>
      </c>
      <c r="T65" s="31" t="s">
        <v>63</v>
      </c>
      <c r="U65" s="32" t="s">
        <v>58</v>
      </c>
      <c r="V65" s="33" t="s">
        <v>348</v>
      </c>
      <c r="W65" s="33" t="s">
        <v>349</v>
      </c>
      <c r="X65" s="52"/>
      <c r="Y65" s="35"/>
      <c r="Z65" s="34">
        <v>228</v>
      </c>
      <c r="AA65" s="34">
        <v>284</v>
      </c>
      <c r="AB65" s="32">
        <v>255</v>
      </c>
      <c r="AC65" s="37">
        <v>19</v>
      </c>
      <c r="AD65" s="37">
        <v>102</v>
      </c>
      <c r="AE65" s="37">
        <v>107</v>
      </c>
      <c r="AF65" s="38">
        <v>97</v>
      </c>
      <c r="AG65" s="32">
        <v>325</v>
      </c>
      <c r="AH65" s="32">
        <v>325</v>
      </c>
      <c r="AI65" s="32">
        <v>0</v>
      </c>
      <c r="AJ65" s="32">
        <v>254</v>
      </c>
      <c r="AK65" s="32" t="s">
        <v>66</v>
      </c>
      <c r="AL65" s="32">
        <v>37</v>
      </c>
      <c r="AM65" s="32">
        <v>75</v>
      </c>
      <c r="AN65" s="32">
        <v>75</v>
      </c>
      <c r="AO65" s="32">
        <v>67</v>
      </c>
      <c r="AP65" s="32"/>
      <c r="AQ65" s="32" cm="1">
        <f t="array" ref="AQ65">IF(_xlfn.IFS(--(UPPER(TRIM(T65))="STOCK")*--(UPPER(TRIM(AK65))="TRIMESTRAL"),AJ65,--(UPPER(TRIM(T65))="STOCK")*--(UPPER(TRIM(AK65))="SEMESTRAL")*--(AL65+AN65=0),AJ65,--(UPPER(TRIM(T65))="STOCK")*--(UPPER(TRIM(AK65))="SEMESTRAL")*--(AL65+AN65&gt;0),FALSE,--(UPPER(TRIM(T65))="STOCK")*--(UPPER(TRIM(AK65))="ANUAL")*--(AL65+AM65+AN65=0),AJ65,--(UPPER(TRIM(T65))="STOCK")*--(UPPER(TRIM(AK65))="ANUAL")*--(AL65+AM65+AN65&gt;0),FALSE,--(OR(UPPER(TRIM(T65))="ACUMULADO",UPPER(TRIM(T65))="FLUJO",UPPER(TRIM(T65))="CAPACIDAD"))*--(UPPER(TRIM(AK65))="TRIMESTRAL"),AL65+AM65+AN65+AO65,--(OR(UPPER(TRIM(T65))="ACUMULADO",UPPER(TRIM(T65))="FLUJO",UPPER(TRIM(T65))="CAPACIDAD"))*--(UPPER(TRIM(AK65))="SEMESTRAL"),AM65+AO65,--(OR(UPPER(TRIM(T65))="ACUMULADO",UPPER(TRIM(T65))="FLUJO",UPPER(TRIM(T65))="CAPACIDAD"))*--(UPPER(TRIM(AK65))="ANUAL"),AO65)&lt;&gt;AJ65,FALSE,_xlfn.IFS(--(UPPER(TRIM(T65))="STOCK")*--(UPPER(TRIM(AK65))="TRIMESTRAL"),AJ65,--(UPPER(TRIM(T65))="STOCK")*--(UPPER(TRIM(AK65))="SEMESTRAL")*--(AL65+AN65=0),AJ65,--(UPPER(TRIM(T65))="STOCK")*--(UPPER(TRIM(AK65))="SEMESTRAL")*--(AL65+AN65&gt;0),FALSE,--(UPPER(TRIM(T65))="STOCK")*--(UPPER(TRIM(AK65))="ANUAL")*--(AL65+AM65+AN65=0),AJ65,--(UPPER(TRIM(T65))="STOCK")*--(UPPER(TRIM(AK65))="ANUAL")*--(AL65+AM65+AN65&gt;0),FALSE,--(OR(UPPER(TRIM(T65))="ACUMULADO",UPPER(TRIM(T65))="FLUJO",UPPER(TRIM(T65))="CAPACIDAD"))*--(UPPER(TRIM(AK65))="TRIMESTRAL"),AL65+AM65+AN65+AO65,--(OR(UPPER(TRIM(T65))="ACUMULADO",UPPER(TRIM(T65))="FLUJO",UPPER(TRIM(T65))="CAPACIDAD"))*--(UPPER(TRIM(AK65))="SEMESTRAL"),AM65+AO65,--(OR(UPPER(TRIM(T65))="ACUMULADO",UPPER(TRIM(T65))="FLUJO",UPPER(TRIM(T65))="CAPACIDAD"))*--(UPPER(TRIM(AK65))="ANUAL"),AO65))</f>
        <v>254</v>
      </c>
      <c r="AR65" s="32">
        <f t="shared" si="5"/>
        <v>737</v>
      </c>
      <c r="AS65" s="32">
        <v>609</v>
      </c>
      <c r="AT65" s="49"/>
      <c r="AU65" s="39" t="s">
        <v>67</v>
      </c>
      <c r="AV65" s="40" t="s">
        <v>346</v>
      </c>
    </row>
    <row r="66" spans="1:48" ht="163.19999999999999" customHeight="1" x14ac:dyDescent="0.3">
      <c r="A66" s="23" t="s">
        <v>51</v>
      </c>
      <c r="B66" s="23" t="s">
        <v>350</v>
      </c>
      <c r="C66" s="23" t="s">
        <v>53</v>
      </c>
      <c r="D66" s="23" t="s">
        <v>54</v>
      </c>
      <c r="E66" s="23" t="s">
        <v>351</v>
      </c>
      <c r="F66" s="23" t="s">
        <v>352</v>
      </c>
      <c r="G66" s="23" t="s">
        <v>57</v>
      </c>
      <c r="H66" s="23" t="s">
        <v>81</v>
      </c>
      <c r="I66" s="23" t="s">
        <v>353</v>
      </c>
      <c r="J66" s="26">
        <v>22806409871</v>
      </c>
      <c r="K66" s="27">
        <v>21873315486.869999</v>
      </c>
      <c r="L66" s="26">
        <v>18314438981</v>
      </c>
      <c r="M66" s="74">
        <v>13546928214.200001</v>
      </c>
      <c r="N66" s="28">
        <v>13467249166</v>
      </c>
      <c r="O66" s="28">
        <v>8789091715.3199997</v>
      </c>
      <c r="P66" s="29">
        <v>12060411425</v>
      </c>
      <c r="Q66" s="30" t="s">
        <v>354</v>
      </c>
      <c r="R66" s="31" t="s">
        <v>355</v>
      </c>
      <c r="S66" s="31" t="s">
        <v>356</v>
      </c>
      <c r="T66" s="31" t="s">
        <v>63</v>
      </c>
      <c r="U66" s="32">
        <v>12</v>
      </c>
      <c r="V66" s="102" t="s">
        <v>357</v>
      </c>
      <c r="W66" s="102" t="s">
        <v>358</v>
      </c>
      <c r="X66" s="34">
        <v>4</v>
      </c>
      <c r="Y66" s="35">
        <v>4</v>
      </c>
      <c r="Z66" s="34">
        <v>4</v>
      </c>
      <c r="AA66" s="34">
        <v>4</v>
      </c>
      <c r="AB66" s="32">
        <v>4</v>
      </c>
      <c r="AC66" s="36">
        <v>1</v>
      </c>
      <c r="AD66" s="36">
        <v>1</v>
      </c>
      <c r="AE66" s="37">
        <v>1</v>
      </c>
      <c r="AF66" s="38">
        <v>1</v>
      </c>
      <c r="AG66" s="250">
        <v>4</v>
      </c>
      <c r="AH66" s="32">
        <v>4</v>
      </c>
      <c r="AI66" s="32">
        <v>0</v>
      </c>
      <c r="AJ66" s="32">
        <v>4</v>
      </c>
      <c r="AK66" s="32" t="s">
        <v>66</v>
      </c>
      <c r="AL66" s="32">
        <v>1</v>
      </c>
      <c r="AM66" s="32">
        <v>1</v>
      </c>
      <c r="AN66" s="32">
        <v>1</v>
      </c>
      <c r="AO66" s="32">
        <v>1</v>
      </c>
      <c r="AP66" s="32">
        <v>0</v>
      </c>
      <c r="AQ66" s="32" cm="1">
        <f t="array" ref="AQ66">IF(_xlfn.IFS(--(UPPER(TRIM(T66))="STOCK")*--(UPPER(TRIM(AK66))="TRIMESTRAL"),AJ66,--(UPPER(TRIM(T66))="STOCK")*--(UPPER(TRIM(AK66))="SEMESTRAL")*--(AL66+AN66=0),AJ66,--(UPPER(TRIM(T66))="STOCK")*--(UPPER(TRIM(AK66))="SEMESTRAL")*--(AL66+AN66&gt;0),FALSE,--(UPPER(TRIM(T66))="STOCK")*--(UPPER(TRIM(AK66))="ANUAL")*--(AL66+AM66+AN66=0),AJ66,--(UPPER(TRIM(T66))="STOCK")*--(UPPER(TRIM(AK66))="ANUAL")*--(AL66+AM66+AN66&gt;0),FALSE,--(OR(UPPER(TRIM(T66))="ACUMULADO",UPPER(TRIM(T66))="FLUJO",UPPER(TRIM(T66))="CAPACIDAD"))*--(UPPER(TRIM(AK66))="TRIMESTRAL"),AL66+AM66+AN66+AO66,--(OR(UPPER(TRIM(T66))="ACUMULADO",UPPER(TRIM(T66))="FLUJO",UPPER(TRIM(T66))="CAPACIDAD"))*--(UPPER(TRIM(AK66))="SEMESTRAL"),AM66+AO66,--(OR(UPPER(TRIM(T66))="ACUMULADO",UPPER(TRIM(T66))="FLUJO",UPPER(TRIM(T66))="CAPACIDAD"))*--(UPPER(TRIM(AK66))="ANUAL"),AO66)&lt;&gt;AJ66,FALSE,_xlfn.IFS(--(UPPER(TRIM(T66))="STOCK")*--(UPPER(TRIM(AK66))="TRIMESTRAL"),AJ66,--(UPPER(TRIM(T66))="STOCK")*--(UPPER(TRIM(AK66))="SEMESTRAL")*--(AL66+AN66=0),AJ66,--(UPPER(TRIM(T66))="STOCK")*--(UPPER(TRIM(AK66))="SEMESTRAL")*--(AL66+AN66&gt;0),FALSE,--(UPPER(TRIM(T66))="STOCK")*--(UPPER(TRIM(AK66))="ANUAL")*--(AL66+AM66+AN66=0),AJ66,--(UPPER(TRIM(T66))="STOCK")*--(UPPER(TRIM(AK66))="ANUAL")*--(AL66+AM66+AN66&gt;0),FALSE,--(OR(UPPER(TRIM(T66))="ACUMULADO",UPPER(TRIM(T66))="FLUJO",UPPER(TRIM(T66))="CAPACIDAD"))*--(UPPER(TRIM(AK66))="TRIMESTRAL"),AL66+AM66+AN66+AO66,--(OR(UPPER(TRIM(T66))="ACUMULADO",UPPER(TRIM(T66))="FLUJO",UPPER(TRIM(T66))="CAPACIDAD"))*--(UPPER(TRIM(AK66))="SEMESTRAL"),AM66+AO66,--(OR(UPPER(TRIM(T66))="ACUMULADO",UPPER(TRIM(T66))="FLUJO",UPPER(TRIM(T66))="CAPACIDAD"))*--(UPPER(TRIM(AK66))="ANUAL"),AO66))</f>
        <v>4</v>
      </c>
      <c r="AR66" s="32">
        <f t="shared" si="5"/>
        <v>16</v>
      </c>
      <c r="AS66" s="32">
        <v>12</v>
      </c>
      <c r="AT66" s="30" t="s">
        <v>359</v>
      </c>
      <c r="AU66" s="251" t="s">
        <v>360</v>
      </c>
      <c r="AV66" s="40" t="s">
        <v>361</v>
      </c>
    </row>
    <row r="67" spans="1:48" ht="163.19999999999999" customHeight="1" x14ac:dyDescent="0.3">
      <c r="A67" s="41"/>
      <c r="B67" s="41"/>
      <c r="C67" s="41"/>
      <c r="D67" s="41"/>
      <c r="E67" s="41"/>
      <c r="F67" s="41"/>
      <c r="G67" s="41"/>
      <c r="H67" s="41"/>
      <c r="I67" s="41"/>
      <c r="J67" s="44"/>
      <c r="K67" s="45"/>
      <c r="L67" s="44"/>
      <c r="M67" s="75"/>
      <c r="N67" s="46"/>
      <c r="O67" s="46"/>
      <c r="P67" s="47"/>
      <c r="Q67" s="48"/>
      <c r="R67" s="31" t="s">
        <v>362</v>
      </c>
      <c r="S67" s="31" t="s">
        <v>363</v>
      </c>
      <c r="T67" s="31" t="s">
        <v>63</v>
      </c>
      <c r="U67" s="32"/>
      <c r="V67" s="102" t="s">
        <v>364</v>
      </c>
      <c r="W67" s="102" t="s">
        <v>365</v>
      </c>
      <c r="X67" s="34"/>
      <c r="Y67" s="35"/>
      <c r="Z67" s="34">
        <v>7800</v>
      </c>
      <c r="AA67" s="34">
        <v>7830</v>
      </c>
      <c r="AB67" s="32">
        <v>7900</v>
      </c>
      <c r="AC67" s="36">
        <v>1494</v>
      </c>
      <c r="AD67" s="36">
        <v>2243</v>
      </c>
      <c r="AE67" s="37">
        <v>2002</v>
      </c>
      <c r="AF67" s="38">
        <v>2358</v>
      </c>
      <c r="AG67" s="250">
        <v>8097</v>
      </c>
      <c r="AH67" s="32">
        <v>8097</v>
      </c>
      <c r="AI67" s="32">
        <v>0</v>
      </c>
      <c r="AJ67" s="32">
        <v>8000</v>
      </c>
      <c r="AK67" s="32" t="s">
        <v>66</v>
      </c>
      <c r="AL67" s="32">
        <v>2000</v>
      </c>
      <c r="AM67" s="32">
        <v>2000</v>
      </c>
      <c r="AN67" s="32">
        <v>2000</v>
      </c>
      <c r="AO67" s="32">
        <v>2000</v>
      </c>
      <c r="AP67" s="32"/>
      <c r="AQ67" s="32" cm="1">
        <f t="array" ref="AQ67">IF(_xlfn.IFS(--(UPPER(TRIM(T67))="STOCK")*--(UPPER(TRIM(AK67))="TRIMESTRAL"),AJ67,--(UPPER(TRIM(T67))="STOCK")*--(UPPER(TRIM(AK67))="SEMESTRAL")*--(AL67+AN67=0),AJ67,--(UPPER(TRIM(T67))="STOCK")*--(UPPER(TRIM(AK67))="SEMESTRAL")*--(AL67+AN67&gt;0),FALSE,--(UPPER(TRIM(T67))="STOCK")*--(UPPER(TRIM(AK67))="ANUAL")*--(AL67+AM67+AN67=0),AJ67,--(UPPER(TRIM(T67))="STOCK")*--(UPPER(TRIM(AK67))="ANUAL")*--(AL67+AM67+AN67&gt;0),FALSE,--(OR(UPPER(TRIM(T67))="ACUMULADO",UPPER(TRIM(T67))="FLUJO",UPPER(TRIM(T67))="CAPACIDAD"))*--(UPPER(TRIM(AK67))="TRIMESTRAL"),AL67+AM67+AN67+AO67,--(OR(UPPER(TRIM(T67))="ACUMULADO",UPPER(TRIM(T67))="FLUJO",UPPER(TRIM(T67))="CAPACIDAD"))*--(UPPER(TRIM(AK67))="SEMESTRAL"),AM67+AO67,--(OR(UPPER(TRIM(T67))="ACUMULADO",UPPER(TRIM(T67))="FLUJO",UPPER(TRIM(T67))="CAPACIDAD"))*--(UPPER(TRIM(AK67))="ANUAL"),AO67)&lt;&gt;AJ67,FALSE,_xlfn.IFS(--(UPPER(TRIM(T67))="STOCK")*--(UPPER(TRIM(AK67))="TRIMESTRAL"),AJ67,--(UPPER(TRIM(T67))="STOCK")*--(UPPER(TRIM(AK67))="SEMESTRAL")*--(AL67+AN67=0),AJ67,--(UPPER(TRIM(T67))="STOCK")*--(UPPER(TRIM(AK67))="SEMESTRAL")*--(AL67+AN67&gt;0),FALSE,--(UPPER(TRIM(T67))="STOCK")*--(UPPER(TRIM(AK67))="ANUAL")*--(AL67+AM67+AN67=0),AJ67,--(UPPER(TRIM(T67))="STOCK")*--(UPPER(TRIM(AK67))="ANUAL")*--(AL67+AM67+AN67&gt;0),FALSE,--(OR(UPPER(TRIM(T67))="ACUMULADO",UPPER(TRIM(T67))="FLUJO",UPPER(TRIM(T67))="CAPACIDAD"))*--(UPPER(TRIM(AK67))="TRIMESTRAL"),AL67+AM67+AN67+AO67,--(OR(UPPER(TRIM(T67))="ACUMULADO",UPPER(TRIM(T67))="FLUJO",UPPER(TRIM(T67))="CAPACIDAD"))*--(UPPER(TRIM(AK67))="SEMESTRAL"),AM67+AO67,--(OR(UPPER(TRIM(T67))="ACUMULADO",UPPER(TRIM(T67))="FLUJO",UPPER(TRIM(T67))="CAPACIDAD"))*--(UPPER(TRIM(AK67))="ANUAL"),AO67))</f>
        <v>8000</v>
      </c>
      <c r="AR67" s="32">
        <f t="shared" si="5"/>
        <v>23700</v>
      </c>
      <c r="AS67" s="32">
        <v>15927</v>
      </c>
      <c r="AT67" s="48"/>
      <c r="AU67" s="251" t="s">
        <v>360</v>
      </c>
      <c r="AV67" s="40" t="s">
        <v>361</v>
      </c>
    </row>
    <row r="68" spans="1:48" ht="81.599999999999994" x14ac:dyDescent="0.3">
      <c r="A68" s="41"/>
      <c r="B68" s="41"/>
      <c r="C68" s="41"/>
      <c r="D68" s="41"/>
      <c r="E68" s="41"/>
      <c r="F68" s="41"/>
      <c r="G68" s="41"/>
      <c r="H68" s="41"/>
      <c r="I68" s="41"/>
      <c r="J68" s="44">
        <v>0</v>
      </c>
      <c r="K68" s="45"/>
      <c r="L68" s="44"/>
      <c r="M68" s="75"/>
      <c r="N68" s="46"/>
      <c r="O68" s="46"/>
      <c r="P68" s="47"/>
      <c r="Q68" s="48"/>
      <c r="R68" s="31" t="s">
        <v>366</v>
      </c>
      <c r="S68" s="31" t="s">
        <v>367</v>
      </c>
      <c r="T68" s="31" t="s">
        <v>63</v>
      </c>
      <c r="U68" s="32">
        <v>0</v>
      </c>
      <c r="V68" s="102" t="s">
        <v>368</v>
      </c>
      <c r="W68" s="102" t="s">
        <v>369</v>
      </c>
      <c r="X68" s="34">
        <v>1</v>
      </c>
      <c r="Y68" s="35">
        <v>1</v>
      </c>
      <c r="Z68" s="34">
        <v>1</v>
      </c>
      <c r="AA68" s="34">
        <v>1</v>
      </c>
      <c r="AB68" s="32">
        <v>2</v>
      </c>
      <c r="AC68" s="36">
        <v>2</v>
      </c>
      <c r="AD68" s="36">
        <v>0</v>
      </c>
      <c r="AE68" s="37">
        <v>0</v>
      </c>
      <c r="AF68" s="38">
        <v>0</v>
      </c>
      <c r="AG68" s="250">
        <v>2</v>
      </c>
      <c r="AH68" s="32">
        <v>2</v>
      </c>
      <c r="AI68" s="32">
        <v>0</v>
      </c>
      <c r="AJ68" s="32">
        <v>1</v>
      </c>
      <c r="AK68" s="32" t="s">
        <v>66</v>
      </c>
      <c r="AL68" s="32">
        <v>1</v>
      </c>
      <c r="AM68" s="32">
        <v>0</v>
      </c>
      <c r="AN68" s="32">
        <v>0</v>
      </c>
      <c r="AO68" s="32">
        <v>0</v>
      </c>
      <c r="AP68" s="32">
        <v>0</v>
      </c>
      <c r="AQ68" s="32" cm="1">
        <f t="array" ref="AQ68">IF(_xlfn.IFS(--(UPPER(TRIM(T68))="STOCK")*--(UPPER(TRIM(AK68))="TRIMESTRAL"),AJ68,--(UPPER(TRIM(T68))="STOCK")*--(UPPER(TRIM(AK68))="SEMESTRAL")*--(AL68+AN68=0),AJ68,--(UPPER(TRIM(T68))="STOCK")*--(UPPER(TRIM(AK68))="SEMESTRAL")*--(AL68+AN68&gt;0),FALSE,--(UPPER(TRIM(T68))="STOCK")*--(UPPER(TRIM(AK68))="ANUAL")*--(AL68+AM68+AN68=0),AJ68,--(UPPER(TRIM(T68))="STOCK")*--(UPPER(TRIM(AK68))="ANUAL")*--(AL68+AM68+AN68&gt;0),FALSE,--(OR(UPPER(TRIM(T68))="ACUMULADO",UPPER(TRIM(T68))="FLUJO",UPPER(TRIM(T68))="CAPACIDAD"))*--(UPPER(TRIM(AK68))="TRIMESTRAL"),AL68+AM68+AN68+AO68,--(OR(UPPER(TRIM(T68))="ACUMULADO",UPPER(TRIM(T68))="FLUJO",UPPER(TRIM(T68))="CAPACIDAD"))*--(UPPER(TRIM(AK68))="SEMESTRAL"),AM68+AO68,--(OR(UPPER(TRIM(T68))="ACUMULADO",UPPER(TRIM(T68))="FLUJO",UPPER(TRIM(T68))="CAPACIDAD"))*--(UPPER(TRIM(AK68))="ANUAL"),AO68)&lt;&gt;AJ68,FALSE,_xlfn.IFS(--(UPPER(TRIM(T68))="STOCK")*--(UPPER(TRIM(AK68))="TRIMESTRAL"),AJ68,--(UPPER(TRIM(T68))="STOCK")*--(UPPER(TRIM(AK68))="SEMESTRAL")*--(AL68+AN68=0),AJ68,--(UPPER(TRIM(T68))="STOCK")*--(UPPER(TRIM(AK68))="SEMESTRAL")*--(AL68+AN68&gt;0),FALSE,--(UPPER(TRIM(T68))="STOCK")*--(UPPER(TRIM(AK68))="ANUAL")*--(AL68+AM68+AN68=0),AJ68,--(UPPER(TRIM(T68))="STOCK")*--(UPPER(TRIM(AK68))="ANUAL")*--(AL68+AM68+AN68&gt;0),FALSE,--(OR(UPPER(TRIM(T68))="ACUMULADO",UPPER(TRIM(T68))="FLUJO",UPPER(TRIM(T68))="CAPACIDAD"))*--(UPPER(TRIM(AK68))="TRIMESTRAL"),AL68+AM68+AN68+AO68,--(OR(UPPER(TRIM(T68))="ACUMULADO",UPPER(TRIM(T68))="FLUJO",UPPER(TRIM(T68))="CAPACIDAD"))*--(UPPER(TRIM(AK68))="SEMESTRAL"),AM68+AO68,--(OR(UPPER(TRIM(T68))="ACUMULADO",UPPER(TRIM(T68))="FLUJO",UPPER(TRIM(T68))="CAPACIDAD"))*--(UPPER(TRIM(AK68))="ANUAL"),AO68))</f>
        <v>1</v>
      </c>
      <c r="AR68" s="32">
        <f t="shared" si="5"/>
        <v>5</v>
      </c>
      <c r="AS68" s="32">
        <v>4</v>
      </c>
      <c r="AT68" s="48"/>
      <c r="AU68" s="251" t="s">
        <v>360</v>
      </c>
      <c r="AV68" s="40" t="s">
        <v>361</v>
      </c>
    </row>
    <row r="69" spans="1:48" ht="122.4" customHeight="1" x14ac:dyDescent="0.3">
      <c r="A69" s="54"/>
      <c r="B69" s="54"/>
      <c r="C69" s="54"/>
      <c r="D69" s="54"/>
      <c r="E69" s="54"/>
      <c r="F69" s="54"/>
      <c r="G69" s="54"/>
      <c r="H69" s="54"/>
      <c r="I69" s="54"/>
      <c r="J69" s="57">
        <v>0</v>
      </c>
      <c r="K69" s="58"/>
      <c r="L69" s="57"/>
      <c r="M69" s="77"/>
      <c r="N69" s="59"/>
      <c r="O69" s="59"/>
      <c r="P69" s="60"/>
      <c r="Q69" s="49"/>
      <c r="R69" s="31" t="s">
        <v>370</v>
      </c>
      <c r="S69" s="31" t="s">
        <v>371</v>
      </c>
      <c r="T69" s="31" t="s">
        <v>63</v>
      </c>
      <c r="U69" s="32">
        <v>11</v>
      </c>
      <c r="V69" s="102" t="s">
        <v>372</v>
      </c>
      <c r="W69" s="102" t="s">
        <v>373</v>
      </c>
      <c r="X69" s="80">
        <v>1</v>
      </c>
      <c r="Y69" s="81">
        <v>1</v>
      </c>
      <c r="Z69" s="80">
        <v>4</v>
      </c>
      <c r="AA69" s="80">
        <v>1</v>
      </c>
      <c r="AB69" s="80">
        <v>0</v>
      </c>
      <c r="AC69" s="252">
        <v>0</v>
      </c>
      <c r="AD69" s="252">
        <v>0</v>
      </c>
      <c r="AE69" s="80">
        <v>0</v>
      </c>
      <c r="AF69" s="80">
        <v>3</v>
      </c>
      <c r="AG69" s="253">
        <v>3</v>
      </c>
      <c r="AH69" s="252">
        <v>3</v>
      </c>
      <c r="AI69" s="252">
        <v>0</v>
      </c>
      <c r="AJ69" s="80" t="s">
        <v>127</v>
      </c>
      <c r="AK69" s="80" t="s">
        <v>127</v>
      </c>
      <c r="AL69" s="80" t="s">
        <v>127</v>
      </c>
      <c r="AM69" s="80" t="s">
        <v>127</v>
      </c>
      <c r="AN69" s="80" t="s">
        <v>127</v>
      </c>
      <c r="AO69" s="80" t="s">
        <v>127</v>
      </c>
      <c r="AP69" s="254">
        <v>0</v>
      </c>
      <c r="AQ69" s="80" t="s">
        <v>127</v>
      </c>
      <c r="AR69" s="80">
        <v>5</v>
      </c>
      <c r="AS69" s="80">
        <v>5</v>
      </c>
      <c r="AT69" s="48"/>
      <c r="AU69" s="251" t="s">
        <v>360</v>
      </c>
      <c r="AV69" s="40" t="s">
        <v>361</v>
      </c>
    </row>
    <row r="70" spans="1:48" ht="122.4" customHeight="1" x14ac:dyDescent="0.3">
      <c r="A70" s="67" t="s">
        <v>51</v>
      </c>
      <c r="B70" s="67" t="s">
        <v>78</v>
      </c>
      <c r="C70" s="67" t="s">
        <v>53</v>
      </c>
      <c r="D70" s="67" t="s">
        <v>235</v>
      </c>
      <c r="E70" s="67" t="s">
        <v>374</v>
      </c>
      <c r="F70" s="67" t="s">
        <v>375</v>
      </c>
      <c r="G70" s="67" t="s">
        <v>57</v>
      </c>
      <c r="H70" s="67" t="s">
        <v>81</v>
      </c>
      <c r="I70" s="67" t="s">
        <v>353</v>
      </c>
      <c r="J70" s="69">
        <f>'[1]1. Iniciativas-PA (2)'!M21</f>
        <v>11416661327</v>
      </c>
      <c r="K70" s="255">
        <f>'[1]EJEC SEPT 30'!C18</f>
        <v>11416661327</v>
      </c>
      <c r="L70" s="69">
        <v>8119330472</v>
      </c>
      <c r="M70" s="69">
        <v>2024379803</v>
      </c>
      <c r="N70" s="71">
        <v>9343712694</v>
      </c>
      <c r="O70" s="71">
        <v>0</v>
      </c>
      <c r="P70" s="71">
        <v>6823787796</v>
      </c>
      <c r="Q70" s="31" t="s">
        <v>376</v>
      </c>
      <c r="R70" s="31" t="s">
        <v>377</v>
      </c>
      <c r="S70" s="65" t="s">
        <v>378</v>
      </c>
      <c r="T70" s="31" t="s">
        <v>63</v>
      </c>
      <c r="U70" s="32">
        <v>16</v>
      </c>
      <c r="V70" s="256" t="s">
        <v>379</v>
      </c>
      <c r="W70" s="33" t="s">
        <v>380</v>
      </c>
      <c r="X70" s="34">
        <v>4</v>
      </c>
      <c r="Y70" s="35">
        <v>0</v>
      </c>
      <c r="Z70" s="34">
        <v>3</v>
      </c>
      <c r="AA70" s="34">
        <v>5</v>
      </c>
      <c r="AB70" s="257"/>
      <c r="AC70" s="257"/>
      <c r="AD70" s="257"/>
      <c r="AE70" s="257"/>
      <c r="AF70" s="258"/>
      <c r="AG70" s="259"/>
      <c r="AH70" s="232"/>
      <c r="AI70" s="232"/>
      <c r="AJ70" s="32">
        <v>2</v>
      </c>
      <c r="AK70" s="32" t="s">
        <v>77</v>
      </c>
      <c r="AL70" s="32"/>
      <c r="AM70" s="32"/>
      <c r="AN70" s="32"/>
      <c r="AO70" s="32">
        <v>2</v>
      </c>
      <c r="AP70" s="32">
        <v>0</v>
      </c>
      <c r="AQ70" s="32" cm="1">
        <f t="array" ref="AQ70">IF(_xlfn.IFS(--(UPPER(TRIM(T70))="STOCK")*--(UPPER(TRIM(AK70))="TRIMESTRAL"),AJ70,--(UPPER(TRIM(T70))="STOCK")*--(UPPER(TRIM(AK70))="SEMESTRAL")*--(AL70+AN70=0),AJ70,--(UPPER(TRIM(T70))="STOCK")*--(UPPER(TRIM(AK70))="SEMESTRAL")*--(AL70+AN70&gt;0),FALSE,--(UPPER(TRIM(T70))="STOCK")*--(UPPER(TRIM(AK70))="ANUAL")*--(AL70+AM70+AN70=0),AJ70,--(UPPER(TRIM(T70))="STOCK")*--(UPPER(TRIM(AK70))="ANUAL")*--(AL70+AM70+AN70&gt;0),FALSE,--(OR(UPPER(TRIM(T70))="ACUMULADO",UPPER(TRIM(T70))="FLUJO",UPPER(TRIM(T70))="CAPACIDAD"))*--(UPPER(TRIM(AK70))="TRIMESTRAL"),AL70+AM70+AN70+AO70,--(OR(UPPER(TRIM(T70))="ACUMULADO",UPPER(TRIM(T70))="FLUJO",UPPER(TRIM(T70))="CAPACIDAD"))*--(UPPER(TRIM(AK70))="SEMESTRAL"),AM70+AO70,--(OR(UPPER(TRIM(T70))="ACUMULADO",UPPER(TRIM(T70))="FLUJO",UPPER(TRIM(T70))="CAPACIDAD"))*--(UPPER(TRIM(AK70))="ANUAL"),AO70)&lt;&gt;AJ70,FALSE,_xlfn.IFS(--(UPPER(TRIM(T70))="STOCK")*--(UPPER(TRIM(AK70))="TRIMESTRAL"),AJ70,--(UPPER(TRIM(T70))="STOCK")*--(UPPER(TRIM(AK70))="SEMESTRAL")*--(AL70+AN70=0),AJ70,--(UPPER(TRIM(T70))="STOCK")*--(UPPER(TRIM(AK70))="SEMESTRAL")*--(AL70+AN70&gt;0),FALSE,--(UPPER(TRIM(T70))="STOCK")*--(UPPER(TRIM(AK70))="ANUAL")*--(AL70+AM70+AN70=0),AJ70,--(UPPER(TRIM(T70))="STOCK")*--(UPPER(TRIM(AK70))="ANUAL")*--(AL70+AM70+AN70&gt;0),FALSE,--(OR(UPPER(TRIM(T70))="ACUMULADO",UPPER(TRIM(T70))="FLUJO",UPPER(TRIM(T70))="CAPACIDAD"))*--(UPPER(TRIM(AK70))="TRIMESTRAL"),AL70+AM70+AN70+AO70,--(OR(UPPER(TRIM(T70))="ACUMULADO",UPPER(TRIM(T70))="FLUJO",UPPER(TRIM(T70))="CAPACIDAD"))*--(UPPER(TRIM(AK70))="SEMESTRAL"),AM70+AO70,--(OR(UPPER(TRIM(T70))="ACUMULADO",UPPER(TRIM(T70))="FLUJO",UPPER(TRIM(T70))="CAPACIDAD"))*--(UPPER(TRIM(AK70))="ANUAL"),AO70))</f>
        <v>2</v>
      </c>
      <c r="AR70" s="32">
        <f>+_xlfn.IFS(T70="Acumulado",X70+Z70+AB70+AJ70,T70="Capacidad",AJ70,T70="Flujo",AJ70,T70="Reducción",AJ70,T70="Stock",AJ70)</f>
        <v>9</v>
      </c>
      <c r="AS70" s="32">
        <v>5</v>
      </c>
      <c r="AT70" s="49"/>
      <c r="AU70" s="251" t="s">
        <v>360</v>
      </c>
      <c r="AV70" s="40" t="s">
        <v>381</v>
      </c>
    </row>
    <row r="71" spans="1:48" ht="102" x14ac:dyDescent="0.3">
      <c r="A71" s="67" t="s">
        <v>51</v>
      </c>
      <c r="B71" s="67" t="s">
        <v>78</v>
      </c>
      <c r="C71" s="67" t="s">
        <v>53</v>
      </c>
      <c r="D71" s="67" t="s">
        <v>235</v>
      </c>
      <c r="E71" s="67" t="s">
        <v>382</v>
      </c>
      <c r="F71" s="67" t="s">
        <v>383</v>
      </c>
      <c r="G71" s="67" t="s">
        <v>57</v>
      </c>
      <c r="H71" s="67" t="s">
        <v>384</v>
      </c>
      <c r="I71" s="67" t="s">
        <v>385</v>
      </c>
      <c r="J71" s="69">
        <v>265263138507</v>
      </c>
      <c r="K71" s="70">
        <v>264905846434</v>
      </c>
      <c r="L71" s="69">
        <v>414287057808</v>
      </c>
      <c r="M71" s="260">
        <v>405542871165</v>
      </c>
      <c r="N71" s="71">
        <v>302824039040</v>
      </c>
      <c r="O71" s="71">
        <v>274761732995.26001</v>
      </c>
      <c r="P71" s="71">
        <v>282395914594</v>
      </c>
      <c r="Q71" s="31" t="s">
        <v>386</v>
      </c>
      <c r="R71" s="31" t="s">
        <v>387</v>
      </c>
      <c r="S71" s="31" t="s">
        <v>388</v>
      </c>
      <c r="T71" s="31" t="s">
        <v>91</v>
      </c>
      <c r="U71" s="32">
        <v>9</v>
      </c>
      <c r="V71" s="33" t="s">
        <v>389</v>
      </c>
      <c r="W71" s="33" t="s">
        <v>390</v>
      </c>
      <c r="X71" s="34">
        <v>9</v>
      </c>
      <c r="Y71" s="35">
        <v>9</v>
      </c>
      <c r="Z71" s="34">
        <v>9</v>
      </c>
      <c r="AA71" s="34">
        <v>9</v>
      </c>
      <c r="AB71" s="32">
        <v>9</v>
      </c>
      <c r="AC71" s="37">
        <v>9</v>
      </c>
      <c r="AD71" s="37">
        <v>9</v>
      </c>
      <c r="AE71" s="37">
        <v>9</v>
      </c>
      <c r="AF71" s="38">
        <v>9</v>
      </c>
      <c r="AG71" s="32">
        <v>9</v>
      </c>
      <c r="AH71" s="32">
        <v>9</v>
      </c>
      <c r="AI71" s="32">
        <v>0</v>
      </c>
      <c r="AJ71" s="32">
        <v>9</v>
      </c>
      <c r="AK71" s="32" t="s">
        <v>66</v>
      </c>
      <c r="AL71" s="32">
        <v>9</v>
      </c>
      <c r="AM71" s="32">
        <v>9</v>
      </c>
      <c r="AN71" s="32">
        <v>9</v>
      </c>
      <c r="AO71" s="32">
        <v>9</v>
      </c>
      <c r="AP71" s="32">
        <v>0</v>
      </c>
      <c r="AQ71" s="32" cm="1">
        <f t="array" ref="AQ71">IF(_xlfn.IFS(--(UPPER(TRIM(T71))="STOCK")*--(UPPER(TRIM(AK71))="TRIMESTRAL"),AJ71,--(UPPER(TRIM(T71))="STOCK")*--(UPPER(TRIM(AK71))="SEMESTRAL")*--(AL71+AN71=0),AJ71,--(UPPER(TRIM(T71))="STOCK")*--(UPPER(TRIM(AK71))="SEMESTRAL")*--(AL71+AN71&gt;0),FALSE,--(UPPER(TRIM(T71))="STOCK")*--(UPPER(TRIM(AK71))="ANUAL")*--(AL71+AM71+AN71=0),AJ71,--(UPPER(TRIM(T71))="STOCK")*--(UPPER(TRIM(AK71))="ANUAL")*--(AL71+AM71+AN71&gt;0),FALSE,--(OR(UPPER(TRIM(T71))="ACUMULADO",UPPER(TRIM(T71))="FLUJO",UPPER(TRIM(T71))="CAPACIDAD"))*--(UPPER(TRIM(AK71))="TRIMESTRAL"),AL71+AM71+AN71+AO71,--(OR(UPPER(TRIM(T71))="ACUMULADO",UPPER(TRIM(T71))="FLUJO",UPPER(TRIM(T71))="CAPACIDAD"))*--(UPPER(TRIM(AK71))="SEMESTRAL"),AM71+AO71,--(OR(UPPER(TRIM(T71))="ACUMULADO",UPPER(TRIM(T71))="FLUJO",UPPER(TRIM(T71))="CAPACIDAD"))*--(UPPER(TRIM(AK71))="ANUAL"),AO71)&lt;&gt;AJ71,FALSE,_xlfn.IFS(--(UPPER(TRIM(T71))="STOCK")*--(UPPER(TRIM(AK71))="TRIMESTRAL"),AJ71,--(UPPER(TRIM(T71))="STOCK")*--(UPPER(TRIM(AK71))="SEMESTRAL")*--(AL71+AN71=0),AJ71,--(UPPER(TRIM(T71))="STOCK")*--(UPPER(TRIM(AK71))="SEMESTRAL")*--(AL71+AN71&gt;0),FALSE,--(UPPER(TRIM(T71))="STOCK")*--(UPPER(TRIM(AK71))="ANUAL")*--(AL71+AM71+AN71=0),AJ71,--(UPPER(TRIM(T71))="STOCK")*--(UPPER(TRIM(AK71))="ANUAL")*--(AL71+AM71+AN71&gt;0),FALSE,--(OR(UPPER(TRIM(T71))="ACUMULADO",UPPER(TRIM(T71))="FLUJO",UPPER(TRIM(T71))="CAPACIDAD"))*--(UPPER(TRIM(AK71))="TRIMESTRAL"),AL71+AM71+AN71+AO71,--(OR(UPPER(TRIM(T71))="ACUMULADO",UPPER(TRIM(T71))="FLUJO",UPPER(TRIM(T71))="CAPACIDAD"))*--(UPPER(TRIM(AK71))="SEMESTRAL"),AM71+AO71,--(OR(UPPER(TRIM(T71))="ACUMULADO",UPPER(TRIM(T71))="FLUJO",UPPER(TRIM(T71))="CAPACIDAD"))*--(UPPER(TRIM(AK71))="ANUAL"),AO71))</f>
        <v>9</v>
      </c>
      <c r="AR71" s="32">
        <f>+_xlfn.IFS(T71="Acumulado",X71+Z71+AB71+AJ71,T71="Capacidad",AJ71,T71="Flujo",AJ71,T71="Reducción",AJ71,T71="Stock",AJ71)</f>
        <v>9</v>
      </c>
      <c r="AS71" s="32">
        <v>9</v>
      </c>
      <c r="AT71" s="31" t="s">
        <v>391</v>
      </c>
      <c r="AU71" s="261" t="s">
        <v>391</v>
      </c>
      <c r="AV71" s="40" t="s">
        <v>392</v>
      </c>
    </row>
    <row r="72" spans="1:48" ht="122.4" customHeight="1" x14ac:dyDescent="0.3">
      <c r="A72" s="67" t="s">
        <v>51</v>
      </c>
      <c r="B72" s="67" t="s">
        <v>216</v>
      </c>
      <c r="C72" s="67" t="s">
        <v>53</v>
      </c>
      <c r="D72" s="67" t="s">
        <v>54</v>
      </c>
      <c r="E72" s="67" t="s">
        <v>393</v>
      </c>
      <c r="F72" s="67" t="s">
        <v>394</v>
      </c>
      <c r="G72" s="67" t="s">
        <v>57</v>
      </c>
      <c r="H72" s="67" t="s">
        <v>58</v>
      </c>
      <c r="I72" s="262" t="s">
        <v>341</v>
      </c>
      <c r="J72" s="69">
        <f>'[1]1. Iniciativas-PA (2)'!M23</f>
        <v>378000000</v>
      </c>
      <c r="K72" s="70">
        <v>349950000</v>
      </c>
      <c r="L72" s="69">
        <v>320744180</v>
      </c>
      <c r="M72" s="260">
        <v>317226834</v>
      </c>
      <c r="N72" s="71">
        <v>469253784</v>
      </c>
      <c r="O72" s="71">
        <v>404617284</v>
      </c>
      <c r="P72" s="71">
        <v>931921190</v>
      </c>
      <c r="Q72" s="31" t="s">
        <v>395</v>
      </c>
      <c r="R72" s="31" t="s">
        <v>396</v>
      </c>
      <c r="S72" s="31" t="s">
        <v>397</v>
      </c>
      <c r="T72" s="31" t="s">
        <v>91</v>
      </c>
      <c r="U72" s="92">
        <v>1</v>
      </c>
      <c r="V72" s="225" t="s">
        <v>398</v>
      </c>
      <c r="W72" s="225" t="s">
        <v>399</v>
      </c>
      <c r="X72" s="226">
        <v>1</v>
      </c>
      <c r="Y72" s="86">
        <v>1</v>
      </c>
      <c r="Z72" s="226">
        <v>1</v>
      </c>
      <c r="AA72" s="226">
        <v>1</v>
      </c>
      <c r="AB72" s="92">
        <v>1</v>
      </c>
      <c r="AC72" s="90">
        <v>1</v>
      </c>
      <c r="AD72" s="90">
        <v>1</v>
      </c>
      <c r="AE72" s="90">
        <v>1</v>
      </c>
      <c r="AF72" s="184">
        <v>1</v>
      </c>
      <c r="AG72" s="92">
        <v>1</v>
      </c>
      <c r="AH72" s="92">
        <v>1</v>
      </c>
      <c r="AI72" s="149">
        <v>0</v>
      </c>
      <c r="AJ72" s="92">
        <v>1</v>
      </c>
      <c r="AK72" s="32" t="s">
        <v>66</v>
      </c>
      <c r="AL72" s="92">
        <v>1</v>
      </c>
      <c r="AM72" s="92">
        <v>1</v>
      </c>
      <c r="AN72" s="92">
        <v>1</v>
      </c>
      <c r="AO72" s="92">
        <v>1</v>
      </c>
      <c r="AP72" s="31">
        <v>0</v>
      </c>
      <c r="AQ72" s="108" cm="1">
        <f t="array" ref="AQ72">IF(_xlfn.IFS(--(UPPER(TRIM(T72))="STOCK")*--(UPPER(TRIM(AK72))="TRIMESTRAL"),AJ72,--(UPPER(TRIM(T72))="STOCK")*--(UPPER(TRIM(AK72))="SEMESTRAL")*--(AL72+AN72=0),AJ72,--(UPPER(TRIM(T72))="STOCK")*--(UPPER(TRIM(AK72))="SEMESTRAL")*--(AL72+AN72&gt;0),FALSE,--(UPPER(TRIM(T72))="STOCK")*--(UPPER(TRIM(AK72))="ANUAL")*--(AL72+AM72+AN72=0),AJ72,--(UPPER(TRIM(T72))="STOCK")*--(UPPER(TRIM(AK72))="ANUAL")*--(AL72+AM72+AN72&gt;0),FALSE,--(OR(UPPER(TRIM(T72))="ACUMULADO",UPPER(TRIM(T72))="FLUJO",UPPER(TRIM(T72))="CAPACIDAD"))*--(UPPER(TRIM(AK72))="TRIMESTRAL"),AL72+AM72+AN72+AO72,--(OR(UPPER(TRIM(T72))="ACUMULADO",UPPER(TRIM(T72))="FLUJO",UPPER(TRIM(T72))="CAPACIDAD"))*--(UPPER(TRIM(AK72))="SEMESTRAL"),AM72+AO72,--(OR(UPPER(TRIM(T72))="ACUMULADO",UPPER(TRIM(T72))="FLUJO",UPPER(TRIM(T72))="CAPACIDAD"))*--(UPPER(TRIM(AK72))="ANUAL"),AO72)&lt;&gt;AJ72,FALSE,_xlfn.IFS(--(UPPER(TRIM(T72))="STOCK")*--(UPPER(TRIM(AK72))="TRIMESTRAL"),AJ72,--(UPPER(TRIM(T72))="STOCK")*--(UPPER(TRIM(AK72))="SEMESTRAL")*--(AL72+AN72=0),AJ72,--(UPPER(TRIM(T72))="STOCK")*--(UPPER(TRIM(AK72))="SEMESTRAL")*--(AL72+AN72&gt;0),FALSE,--(UPPER(TRIM(T72))="STOCK")*--(UPPER(TRIM(AK72))="ANUAL")*--(AL72+AM72+AN72=0),AJ72,--(UPPER(TRIM(T72))="STOCK")*--(UPPER(TRIM(AK72))="ANUAL")*--(AL72+AM72+AN72&gt;0),FALSE,--(OR(UPPER(TRIM(T72))="ACUMULADO",UPPER(TRIM(T72))="FLUJO",UPPER(TRIM(T72))="CAPACIDAD"))*--(UPPER(TRIM(AK72))="TRIMESTRAL"),AL72+AM72+AN72+AO72,--(OR(UPPER(TRIM(T72))="ACUMULADO",UPPER(TRIM(T72))="FLUJO",UPPER(TRIM(T72))="CAPACIDAD"))*--(UPPER(TRIM(AK72))="SEMESTRAL"),AM72+AO72,--(OR(UPPER(TRIM(T72))="ACUMULADO",UPPER(TRIM(T72))="FLUJO",UPPER(TRIM(T72))="CAPACIDAD"))*--(UPPER(TRIM(AK72))="ANUAL"),AO72))</f>
        <v>1</v>
      </c>
      <c r="AR72" s="109">
        <f>+_xlfn.IFS(T72="Acumulado",X72+Z72+#REF!+AJ72,T72="Capacidad",AJ72,T72="Flujo",AJ72,T72="Reducción",AJ72,T72="Stock",AJ72)</f>
        <v>1</v>
      </c>
      <c r="AS72" s="92">
        <v>1</v>
      </c>
      <c r="AT72" s="31" t="s">
        <v>400</v>
      </c>
      <c r="AU72" s="263" t="s">
        <v>400</v>
      </c>
      <c r="AV72" s="40" t="s">
        <v>401</v>
      </c>
    </row>
    <row r="73" spans="1:48" ht="141.75" customHeight="1" x14ac:dyDescent="0.3">
      <c r="A73" s="23" t="s">
        <v>402</v>
      </c>
      <c r="B73" s="23" t="s">
        <v>403</v>
      </c>
      <c r="C73" s="23" t="s">
        <v>53</v>
      </c>
      <c r="D73" s="23" t="s">
        <v>235</v>
      </c>
      <c r="E73" s="23" t="s">
        <v>404</v>
      </c>
      <c r="F73" s="23" t="s">
        <v>405</v>
      </c>
      <c r="G73" s="23" t="s">
        <v>406</v>
      </c>
      <c r="H73" s="23" t="s">
        <v>407</v>
      </c>
      <c r="I73" s="23" t="s">
        <v>408</v>
      </c>
      <c r="J73" s="166">
        <v>27506259564</v>
      </c>
      <c r="K73" s="166">
        <v>27476054848</v>
      </c>
      <c r="L73" s="166">
        <v>86966571451</v>
      </c>
      <c r="M73" s="264">
        <v>71452091886</v>
      </c>
      <c r="N73" s="265">
        <v>47503718457.57</v>
      </c>
      <c r="O73" s="265">
        <v>32320775652</v>
      </c>
      <c r="P73" s="266">
        <v>54269523733</v>
      </c>
      <c r="Q73" s="30" t="s">
        <v>409</v>
      </c>
      <c r="R73" s="202" t="s">
        <v>410</v>
      </c>
      <c r="S73" s="31" t="s">
        <v>411</v>
      </c>
      <c r="T73" s="31" t="s">
        <v>231</v>
      </c>
      <c r="U73" s="32">
        <v>12822</v>
      </c>
      <c r="V73" s="33" t="s">
        <v>412</v>
      </c>
      <c r="W73" s="33" t="s">
        <v>413</v>
      </c>
      <c r="X73" s="34">
        <v>17822</v>
      </c>
      <c r="Y73" s="35">
        <v>5000</v>
      </c>
      <c r="Z73" s="34">
        <v>22822</v>
      </c>
      <c r="AA73" s="34">
        <v>18510</v>
      </c>
      <c r="AB73" s="32">
        <v>27822</v>
      </c>
      <c r="AC73" s="203">
        <v>4062</v>
      </c>
      <c r="AD73" s="203">
        <v>977</v>
      </c>
      <c r="AE73" s="37">
        <v>0</v>
      </c>
      <c r="AF73" s="38">
        <v>0</v>
      </c>
      <c r="AG73" s="32">
        <v>23549</v>
      </c>
      <c r="AH73" s="32">
        <v>23549</v>
      </c>
      <c r="AI73" s="32">
        <v>4273</v>
      </c>
      <c r="AJ73" s="267">
        <v>32822</v>
      </c>
      <c r="AK73" s="32" t="s">
        <v>168</v>
      </c>
      <c r="AL73" s="32">
        <f>16411-2500</f>
        <v>13911</v>
      </c>
      <c r="AM73" s="32">
        <f>3329+13911</f>
        <v>17240</v>
      </c>
      <c r="AN73" s="32"/>
      <c r="AO73" s="32">
        <f>1901-230+13911</f>
        <v>15582</v>
      </c>
      <c r="AP73" s="268"/>
      <c r="AQ73" s="32" cm="1">
        <f t="array" ref="AQ73">IF(_xlfn.IFS(--(UPPER(TRIM(T73))="STOCK")*--(UPPER(TRIM(AK73))="TRIMESTRAL"),AJ73,--(UPPER(TRIM(T73))="STOCK")*--(UPPER(TRIM(AK73))="SEMESTRAL")*--(AL73+AN73=0),AJ73,--(UPPER(TRIM(T73))="STOCK")*--(UPPER(TRIM(AK73))="SEMESTRAL")*--(AL73+AN73&gt;0),FALSE,--(UPPER(TRIM(T73))="STOCK")*--(UPPER(TRIM(AK73))="ANUAL")*--(AL73+AM73+AN73=0),AJ73,--(UPPER(TRIM(T73))="STOCK")*--(UPPER(TRIM(AK73))="ANUAL")*--(AL73+AM73+AN73&gt;0),FALSE,--(OR(UPPER(TRIM(T73))="ACUMULADO",UPPER(TRIM(T73))="FLUJO",UPPER(TRIM(T73))="CAPACIDAD"))*--(UPPER(TRIM(AK73))="TRIMESTRAL"),AL73+AM73+AN73+AO73,--(OR(UPPER(TRIM(T73))="ACUMULADO",UPPER(TRIM(T73))="FLUJO",UPPER(TRIM(T73))="CAPACIDAD"))*--(UPPER(TRIM(AK73))="SEMESTRAL"),AM73+AO73,--(OR(UPPER(TRIM(T73))="ACUMULADO",UPPER(TRIM(T73))="FLUJO",UPPER(TRIM(T73))="CAPACIDAD"))*--(UPPER(TRIM(AK73))="ANUAL"),AO73)&lt;&gt;AJ73,FALSE,_xlfn.IFS(--(UPPER(TRIM(T73))="STOCK")*--(UPPER(TRIM(AK73))="TRIMESTRAL"),AJ73,--(UPPER(TRIM(T73))="STOCK")*--(UPPER(TRIM(AK73))="SEMESTRAL")*--(AL73+AN73=0),AJ73,--(UPPER(TRIM(T73))="STOCK")*--(UPPER(TRIM(AK73))="SEMESTRAL")*--(AL73+AN73&gt;0),FALSE,--(UPPER(TRIM(T73))="STOCK")*--(UPPER(TRIM(AK73))="ANUAL")*--(AL73+AM73+AN73=0),AJ73,--(UPPER(TRIM(T73))="STOCK")*--(UPPER(TRIM(AK73))="ANUAL")*--(AL73+AM73+AN73&gt;0),FALSE,--(OR(UPPER(TRIM(T73))="ACUMULADO",UPPER(TRIM(T73))="FLUJO",UPPER(TRIM(T73))="CAPACIDAD"))*--(UPPER(TRIM(AK73))="TRIMESTRAL"),AL73+AM73+AN73+AO73,--(OR(UPPER(TRIM(T73))="ACUMULADO",UPPER(TRIM(T73))="FLUJO",UPPER(TRIM(T73))="CAPACIDAD"))*--(UPPER(TRIM(AK73))="SEMESTRAL"),AM73+AO73,--(OR(UPPER(TRIM(T73))="ACUMULADO",UPPER(TRIM(T73))="FLUJO",UPPER(TRIM(T73))="CAPACIDAD"))*--(UPPER(TRIM(AK73))="ANUAL"),AO73))</f>
        <v>32822</v>
      </c>
      <c r="AR73" s="32">
        <f>+_xlfn.IFS(T73="Acumulado",X73+Z73+AB73+AJ73,T73="Capacidad",AJ73,T73="Flujo",AJ73,T73="Reducción",AJ73,T73="Stock",AJ73)</f>
        <v>32822</v>
      </c>
      <c r="AS73" s="32">
        <v>23549</v>
      </c>
      <c r="AT73" s="30" t="s">
        <v>268</v>
      </c>
      <c r="AU73" s="50" t="s">
        <v>268</v>
      </c>
      <c r="AV73" s="50" t="s">
        <v>414</v>
      </c>
    </row>
    <row r="74" spans="1:48" ht="163.19999999999999" x14ac:dyDescent="0.3">
      <c r="A74" s="41"/>
      <c r="B74" s="41"/>
      <c r="C74" s="41"/>
      <c r="D74" s="41"/>
      <c r="E74" s="41"/>
      <c r="F74" s="41"/>
      <c r="G74" s="41"/>
      <c r="H74" s="41"/>
      <c r="I74" s="41"/>
      <c r="J74" s="171"/>
      <c r="K74" s="171"/>
      <c r="L74" s="171"/>
      <c r="M74" s="269"/>
      <c r="N74" s="46"/>
      <c r="O74" s="46"/>
      <c r="P74" s="270"/>
      <c r="Q74" s="48"/>
      <c r="R74" s="173" t="s">
        <v>415</v>
      </c>
      <c r="S74" s="31" t="s">
        <v>416</v>
      </c>
      <c r="T74" s="31" t="s">
        <v>63</v>
      </c>
      <c r="U74" s="32">
        <v>0</v>
      </c>
      <c r="V74" s="33" t="s">
        <v>417</v>
      </c>
      <c r="W74" s="33" t="s">
        <v>418</v>
      </c>
      <c r="X74" s="34">
        <v>20000</v>
      </c>
      <c r="Y74" s="35">
        <v>25077</v>
      </c>
      <c r="Z74" s="271">
        <v>16000</v>
      </c>
      <c r="AA74" s="271">
        <v>16804</v>
      </c>
      <c r="AB74" s="272">
        <v>16000</v>
      </c>
      <c r="AC74" s="203">
        <v>0</v>
      </c>
      <c r="AD74" s="203">
        <v>2174</v>
      </c>
      <c r="AE74" s="273">
        <v>0</v>
      </c>
      <c r="AF74" s="274">
        <v>17470</v>
      </c>
      <c r="AG74" s="32">
        <v>19644</v>
      </c>
      <c r="AH74" s="32">
        <v>19644</v>
      </c>
      <c r="AI74" s="32">
        <v>0</v>
      </c>
      <c r="AJ74" s="275">
        <v>16000</v>
      </c>
      <c r="AK74" s="32" t="s">
        <v>66</v>
      </c>
      <c r="AL74" s="276"/>
      <c r="AM74" s="276">
        <v>3500</v>
      </c>
      <c r="AN74" s="276"/>
      <c r="AO74" s="276">
        <v>12500</v>
      </c>
      <c r="AP74" s="277"/>
      <c r="AQ74" s="32" cm="1">
        <f t="array" ref="AQ74">IF(_xlfn.IFS(--(UPPER(TRIM(T74))="STOCK")*--(UPPER(TRIM(AK74))="TRIMESTRAL"),AJ74,--(UPPER(TRIM(T74))="STOCK")*--(UPPER(TRIM(AK74))="SEMESTRAL")*--(AL74+AN74=0),AJ74,--(UPPER(TRIM(T74))="STOCK")*--(UPPER(TRIM(AK74))="SEMESTRAL")*--(AL74+AN74&gt;0),FALSE,--(UPPER(TRIM(T74))="STOCK")*--(UPPER(TRIM(AK74))="ANUAL")*--(AL74+AM74+AN74=0),AJ74,--(UPPER(TRIM(T74))="STOCK")*--(UPPER(TRIM(AK74))="ANUAL")*--(AL74+AM74+AN74&gt;0),FALSE,--(OR(UPPER(TRIM(T74))="ACUMULADO",UPPER(TRIM(T74))="FLUJO",UPPER(TRIM(T74))="CAPACIDAD"))*--(UPPER(TRIM(AK74))="TRIMESTRAL"),AL74+AM74+AN74+AO74,--(OR(UPPER(TRIM(T74))="ACUMULADO",UPPER(TRIM(T74))="FLUJO",UPPER(TRIM(T74))="CAPACIDAD"))*--(UPPER(TRIM(AK74))="SEMESTRAL"),AM74+AO74,--(OR(UPPER(TRIM(T74))="ACUMULADO",UPPER(TRIM(T74))="FLUJO",UPPER(TRIM(T74))="CAPACIDAD"))*--(UPPER(TRIM(AK74))="ANUAL"),AO74)&lt;&gt;AJ74,FALSE,_xlfn.IFS(--(UPPER(TRIM(T74))="STOCK")*--(UPPER(TRIM(AK74))="TRIMESTRAL"),AJ74,--(UPPER(TRIM(T74))="STOCK")*--(UPPER(TRIM(AK74))="SEMESTRAL")*--(AL74+AN74=0),AJ74,--(UPPER(TRIM(T74))="STOCK")*--(UPPER(TRIM(AK74))="SEMESTRAL")*--(AL74+AN74&gt;0),FALSE,--(UPPER(TRIM(T74))="STOCK")*--(UPPER(TRIM(AK74))="ANUAL")*--(AL74+AM74+AN74=0),AJ74,--(UPPER(TRIM(T74))="STOCK")*--(UPPER(TRIM(AK74))="ANUAL")*--(AL74+AM74+AN74&gt;0),FALSE,--(OR(UPPER(TRIM(T74))="ACUMULADO",UPPER(TRIM(T74))="FLUJO",UPPER(TRIM(T74))="CAPACIDAD"))*--(UPPER(TRIM(AK74))="TRIMESTRAL"),AL74+AM74+AN74+AO74,--(OR(UPPER(TRIM(T74))="ACUMULADO",UPPER(TRIM(T74))="FLUJO",UPPER(TRIM(T74))="CAPACIDAD"))*--(UPPER(TRIM(AK74))="SEMESTRAL"),AM74+AO74,--(OR(UPPER(TRIM(T74))="ACUMULADO",UPPER(TRIM(T74))="FLUJO",UPPER(TRIM(T74))="CAPACIDAD"))*--(UPPER(TRIM(AK74))="ANUAL"),AO74))</f>
        <v>16000</v>
      </c>
      <c r="AR74" s="32">
        <f>+_xlfn.IFS(T74="Acumulado",X74+Z74+AB74+AJ74,T74="Capacidad",AJ74,T74="Flujo",AJ74,T74="Reducción",AJ74,T74="Stock",AJ74)</f>
        <v>68000</v>
      </c>
      <c r="AS74" s="32">
        <v>61525</v>
      </c>
      <c r="AT74" s="48"/>
      <c r="AU74" s="50" t="s">
        <v>268</v>
      </c>
      <c r="AV74" s="50" t="s">
        <v>414</v>
      </c>
    </row>
    <row r="75" spans="1:48" ht="142.80000000000001" x14ac:dyDescent="0.3">
      <c r="A75" s="54"/>
      <c r="B75" s="54"/>
      <c r="C75" s="54"/>
      <c r="D75" s="54"/>
      <c r="E75" s="54"/>
      <c r="F75" s="54"/>
      <c r="G75" s="54"/>
      <c r="H75" s="54"/>
      <c r="I75" s="54"/>
      <c r="J75" s="177"/>
      <c r="K75" s="177"/>
      <c r="L75" s="177"/>
      <c r="M75" s="278"/>
      <c r="N75" s="59"/>
      <c r="O75" s="59"/>
      <c r="P75" s="279"/>
      <c r="Q75" s="49"/>
      <c r="R75" s="31" t="s">
        <v>419</v>
      </c>
      <c r="S75" s="31" t="s">
        <v>420</v>
      </c>
      <c r="T75" s="31" t="s">
        <v>231</v>
      </c>
      <c r="U75" s="32">
        <v>1569</v>
      </c>
      <c r="V75" s="33" t="s">
        <v>421</v>
      </c>
      <c r="W75" s="33" t="s">
        <v>422</v>
      </c>
      <c r="X75" s="80">
        <v>2109</v>
      </c>
      <c r="Y75" s="81">
        <v>656</v>
      </c>
      <c r="Z75" s="280">
        <v>2541</v>
      </c>
      <c r="AA75" s="280">
        <v>2898</v>
      </c>
      <c r="AB75" s="280">
        <v>2973</v>
      </c>
      <c r="AC75" s="281">
        <v>0</v>
      </c>
      <c r="AD75" s="281">
        <v>0</v>
      </c>
      <c r="AE75" s="280">
        <v>0</v>
      </c>
      <c r="AF75" s="280">
        <v>839</v>
      </c>
      <c r="AG75" s="80">
        <v>839</v>
      </c>
      <c r="AH75" s="80">
        <v>839</v>
      </c>
      <c r="AI75" s="80">
        <v>2134</v>
      </c>
      <c r="AJ75" s="282" t="s">
        <v>423</v>
      </c>
      <c r="AK75" s="282" t="s">
        <v>423</v>
      </c>
      <c r="AL75" s="282" t="s">
        <v>423</v>
      </c>
      <c r="AM75" s="282" t="s">
        <v>423</v>
      </c>
      <c r="AN75" s="282" t="s">
        <v>423</v>
      </c>
      <c r="AO75" s="282" t="s">
        <v>423</v>
      </c>
      <c r="AP75" s="277"/>
      <c r="AQ75" s="282" t="s">
        <v>423</v>
      </c>
      <c r="AR75" s="80">
        <v>3405</v>
      </c>
      <c r="AS75" s="80">
        <v>3737</v>
      </c>
      <c r="AT75" s="49"/>
      <c r="AU75" s="50" t="s">
        <v>268</v>
      </c>
      <c r="AV75" s="50" t="s">
        <v>414</v>
      </c>
    </row>
    <row r="76" spans="1:48" ht="367.2" customHeight="1" x14ac:dyDescent="0.3">
      <c r="A76" s="283" t="s">
        <v>233</v>
      </c>
      <c r="B76" s="95" t="s">
        <v>424</v>
      </c>
      <c r="C76" s="283" t="s">
        <v>58</v>
      </c>
      <c r="D76" s="283" t="s">
        <v>235</v>
      </c>
      <c r="E76" s="283" t="s">
        <v>425</v>
      </c>
      <c r="F76" s="283" t="s">
        <v>426</v>
      </c>
      <c r="G76" s="283" t="s">
        <v>57</v>
      </c>
      <c r="H76" s="283" t="s">
        <v>58</v>
      </c>
      <c r="I76" s="283" t="s">
        <v>58</v>
      </c>
      <c r="J76" s="284"/>
      <c r="K76" s="96"/>
      <c r="L76" s="285"/>
      <c r="M76" s="285"/>
      <c r="N76" s="286"/>
      <c r="O76" s="286"/>
      <c r="P76" s="286"/>
      <c r="Q76" s="152" t="s">
        <v>427</v>
      </c>
      <c r="R76" s="101" t="s">
        <v>428</v>
      </c>
      <c r="S76" s="101" t="s">
        <v>429</v>
      </c>
      <c r="T76" s="101" t="s">
        <v>295</v>
      </c>
      <c r="U76" s="115">
        <v>0</v>
      </c>
      <c r="V76" s="33" t="s">
        <v>430</v>
      </c>
      <c r="W76" s="33" t="s">
        <v>431</v>
      </c>
      <c r="X76" s="287">
        <v>32</v>
      </c>
      <c r="Y76" s="288">
        <v>32</v>
      </c>
      <c r="Z76" s="287">
        <v>32</v>
      </c>
      <c r="AA76" s="287">
        <v>32</v>
      </c>
      <c r="AB76" s="115">
        <v>34</v>
      </c>
      <c r="AC76" s="118">
        <v>7</v>
      </c>
      <c r="AD76" s="118">
        <v>11</v>
      </c>
      <c r="AE76" s="156">
        <v>9</v>
      </c>
      <c r="AF76" s="157">
        <v>7</v>
      </c>
      <c r="AG76" s="32">
        <v>34</v>
      </c>
      <c r="AH76" s="32">
        <v>34</v>
      </c>
      <c r="AI76" s="115">
        <v>0</v>
      </c>
      <c r="AJ76" s="115">
        <v>34</v>
      </c>
      <c r="AK76" s="32" t="s">
        <v>66</v>
      </c>
      <c r="AL76" s="289">
        <v>4</v>
      </c>
      <c r="AM76" s="289">
        <v>12</v>
      </c>
      <c r="AN76" s="289">
        <v>8</v>
      </c>
      <c r="AO76" s="289">
        <v>10</v>
      </c>
      <c r="AP76" s="115"/>
      <c r="AQ76" s="32" cm="1">
        <f t="array" ref="AQ76">IF(_xlfn.IFS(--(UPPER(TRIM(T76))="STOCK")*--(UPPER(TRIM(AK76))="TRIMESTRAL"),AJ76,--(UPPER(TRIM(T76))="STOCK")*--(UPPER(TRIM(AK76))="SEMESTRAL")*--(AL76+AN76=0),AJ76,--(UPPER(TRIM(T76))="STOCK")*--(UPPER(TRIM(AK76))="SEMESTRAL")*--(AL76+AN76&gt;0),FALSE,--(UPPER(TRIM(T76))="STOCK")*--(UPPER(TRIM(AK76))="ANUAL")*--(AL76+AM76+AN76=0),AJ76,--(UPPER(TRIM(T76))="STOCK")*--(UPPER(TRIM(AK76))="ANUAL")*--(AL76+AM76+AN76&gt;0),FALSE,--(OR(UPPER(TRIM(T76))="ACUMULADO",UPPER(TRIM(T76))="FLUJO",UPPER(TRIM(T76))="CAPACIDAD"))*--(UPPER(TRIM(AK76))="TRIMESTRAL"),AL76+AM76+AN76+AO76,--(OR(UPPER(TRIM(T76))="ACUMULADO",UPPER(TRIM(T76))="FLUJO",UPPER(TRIM(T76))="CAPACIDAD"))*--(UPPER(TRIM(AK76))="SEMESTRAL"),AM76+AO76,--(OR(UPPER(TRIM(T76))="ACUMULADO",UPPER(TRIM(T76))="FLUJO",UPPER(TRIM(T76))="CAPACIDAD"))*--(UPPER(TRIM(AK76))="ANUAL"),AO76)&lt;&gt;AJ76,FALSE,_xlfn.IFS(--(UPPER(TRIM(T76))="STOCK")*--(UPPER(TRIM(AK76))="TRIMESTRAL"),AJ76,--(UPPER(TRIM(T76))="STOCK")*--(UPPER(TRIM(AK76))="SEMESTRAL")*--(AL76+AN76=0),AJ76,--(UPPER(TRIM(T76))="STOCK")*--(UPPER(TRIM(AK76))="SEMESTRAL")*--(AL76+AN76&gt;0),FALSE,--(UPPER(TRIM(T76))="STOCK")*--(UPPER(TRIM(AK76))="ANUAL")*--(AL76+AM76+AN76=0),AJ76,--(UPPER(TRIM(T76))="STOCK")*--(UPPER(TRIM(AK76))="ANUAL")*--(AL76+AM76+AN76&gt;0),FALSE,--(OR(UPPER(TRIM(T76))="ACUMULADO",UPPER(TRIM(T76))="FLUJO",UPPER(TRIM(T76))="CAPACIDAD"))*--(UPPER(TRIM(AK76))="TRIMESTRAL"),AL76+AM76+AN76+AO76,--(OR(UPPER(TRIM(T76))="ACUMULADO",UPPER(TRIM(T76))="FLUJO",UPPER(TRIM(T76))="CAPACIDAD"))*--(UPPER(TRIM(AK76))="SEMESTRAL"),AM76+AO76,--(OR(UPPER(TRIM(T76))="ACUMULADO",UPPER(TRIM(T76))="FLUJO",UPPER(TRIM(T76))="CAPACIDAD"))*--(UPPER(TRIM(AK76))="ANUAL"),AO76))</f>
        <v>34</v>
      </c>
      <c r="AR76" s="32">
        <f>+_xlfn.IFS(T76="Acumulado",X76+Z76+AB76+AJ76,T76="Capacidad",AJ76,T76="Flujo",AJ76,T76="Reducción",AJ76,T76="Stock",AJ76)</f>
        <v>132</v>
      </c>
      <c r="AS76" s="32">
        <v>98</v>
      </c>
      <c r="AT76" s="99" t="s">
        <v>432</v>
      </c>
      <c r="AU76" s="132" t="s">
        <v>432</v>
      </c>
      <c r="AV76" s="50" t="s">
        <v>433</v>
      </c>
    </row>
    <row r="77" spans="1:48" ht="204" customHeight="1" x14ac:dyDescent="0.3">
      <c r="A77" s="152"/>
      <c r="B77" s="127"/>
      <c r="C77" s="152"/>
      <c r="D77" s="152"/>
      <c r="E77" s="152"/>
      <c r="F77" s="152"/>
      <c r="G77" s="152"/>
      <c r="H77" s="152"/>
      <c r="I77" s="152"/>
      <c r="J77" s="284"/>
      <c r="K77" s="125"/>
      <c r="L77" s="290"/>
      <c r="M77" s="290"/>
      <c r="N77" s="59"/>
      <c r="O77" s="59"/>
      <c r="P77" s="286"/>
      <c r="Q77" s="152"/>
      <c r="R77" s="291" t="s">
        <v>434</v>
      </c>
      <c r="S77" s="291" t="s">
        <v>434</v>
      </c>
      <c r="T77" s="291" t="s">
        <v>295</v>
      </c>
      <c r="U77" s="292">
        <v>0</v>
      </c>
      <c r="V77" s="162" t="s">
        <v>435</v>
      </c>
      <c r="W77" s="162" t="s">
        <v>436</v>
      </c>
      <c r="X77" s="162">
        <v>3</v>
      </c>
      <c r="Y77" s="81">
        <v>3</v>
      </c>
      <c r="Z77" s="162" t="s">
        <v>437</v>
      </c>
      <c r="AA77" s="162" t="s">
        <v>437</v>
      </c>
      <c r="AB77" s="162" t="s">
        <v>437</v>
      </c>
      <c r="AC77" s="162" t="s">
        <v>437</v>
      </c>
      <c r="AD77" s="162" t="s">
        <v>437</v>
      </c>
      <c r="AE77" s="162" t="s">
        <v>437</v>
      </c>
      <c r="AF77" s="162" t="s">
        <v>437</v>
      </c>
      <c r="AG77" s="162" t="s">
        <v>437</v>
      </c>
      <c r="AH77" s="162" t="s">
        <v>437</v>
      </c>
      <c r="AI77" s="162" t="s">
        <v>437</v>
      </c>
      <c r="AJ77" s="80" t="s">
        <v>118</v>
      </c>
      <c r="AK77" s="80" t="s">
        <v>118</v>
      </c>
      <c r="AL77" s="80" t="s">
        <v>118</v>
      </c>
      <c r="AM77" s="80" t="s">
        <v>118</v>
      </c>
      <c r="AN77" s="80" t="s">
        <v>118</v>
      </c>
      <c r="AO77" s="80" t="s">
        <v>118</v>
      </c>
      <c r="AP77" s="115"/>
      <c r="AQ77" s="80" t="s">
        <v>118</v>
      </c>
      <c r="AR77" s="80">
        <v>3</v>
      </c>
      <c r="AS77" s="80">
        <v>3</v>
      </c>
      <c r="AT77" s="114"/>
      <c r="AU77" s="132" t="s">
        <v>432</v>
      </c>
      <c r="AV77" s="50" t="s">
        <v>433</v>
      </c>
    </row>
    <row r="78" spans="1:48" s="22" customFormat="1" ht="244.95" customHeight="1" x14ac:dyDescent="0.3">
      <c r="A78" s="283" t="s">
        <v>233</v>
      </c>
      <c r="B78" s="95" t="s">
        <v>438</v>
      </c>
      <c r="C78" s="283" t="s">
        <v>58</v>
      </c>
      <c r="D78" s="283" t="s">
        <v>235</v>
      </c>
      <c r="E78" s="283" t="s">
        <v>439</v>
      </c>
      <c r="F78" s="283" t="s">
        <v>440</v>
      </c>
      <c r="G78" s="283" t="s">
        <v>57</v>
      </c>
      <c r="H78" s="283" t="s">
        <v>441</v>
      </c>
      <c r="I78" s="283" t="s">
        <v>58</v>
      </c>
      <c r="J78" s="284"/>
      <c r="K78" s="96"/>
      <c r="L78" s="290"/>
      <c r="M78" s="290"/>
      <c r="N78" s="286"/>
      <c r="O78" s="286"/>
      <c r="P78" s="286"/>
      <c r="Q78" s="152" t="s">
        <v>427</v>
      </c>
      <c r="R78" s="99" t="s">
        <v>442</v>
      </c>
      <c r="S78" s="101" t="s">
        <v>443</v>
      </c>
      <c r="T78" s="101" t="s">
        <v>295</v>
      </c>
      <c r="U78" s="115">
        <v>0</v>
      </c>
      <c r="V78" s="33" t="s">
        <v>444</v>
      </c>
      <c r="W78" s="33" t="s">
        <v>445</v>
      </c>
      <c r="X78" s="116">
        <v>40300</v>
      </c>
      <c r="Y78" s="35">
        <v>45204</v>
      </c>
      <c r="Z78" s="116">
        <v>44200</v>
      </c>
      <c r="AA78" s="116">
        <v>52245.5</v>
      </c>
      <c r="AB78" s="115">
        <v>44200</v>
      </c>
      <c r="AC78" s="118">
        <v>8748</v>
      </c>
      <c r="AD78" s="118">
        <v>12323.2</v>
      </c>
      <c r="AE78" s="153">
        <v>15295.5</v>
      </c>
      <c r="AF78" s="154">
        <v>8321</v>
      </c>
      <c r="AG78" s="32">
        <v>44687.7</v>
      </c>
      <c r="AH78" s="32">
        <v>44687.7</v>
      </c>
      <c r="AI78" s="115">
        <v>0</v>
      </c>
      <c r="AJ78" s="115">
        <v>44200</v>
      </c>
      <c r="AK78" s="32" t="s">
        <v>66</v>
      </c>
      <c r="AL78" s="289">
        <v>5000</v>
      </c>
      <c r="AM78" s="289">
        <v>11100</v>
      </c>
      <c r="AN78" s="289">
        <v>16000</v>
      </c>
      <c r="AO78" s="289">
        <v>12100</v>
      </c>
      <c r="AP78" s="115"/>
      <c r="AQ78" s="32" cm="1">
        <f t="array" ref="AQ78">IF(_xlfn.IFS(--(UPPER(TRIM(T78))="STOCK")*--(UPPER(TRIM(AK78))="TRIMESTRAL"),AJ78,--(UPPER(TRIM(T78))="STOCK")*--(UPPER(TRIM(AK78))="SEMESTRAL")*--(AL78+AN78=0),AJ78,--(UPPER(TRIM(T78))="STOCK")*--(UPPER(TRIM(AK78))="SEMESTRAL")*--(AL78+AN78&gt;0),FALSE,--(UPPER(TRIM(T78))="STOCK")*--(UPPER(TRIM(AK78))="ANUAL")*--(AL78+AM78+AN78=0),AJ78,--(UPPER(TRIM(T78))="STOCK")*--(UPPER(TRIM(AK78))="ANUAL")*--(AL78+AM78+AN78&gt;0),FALSE,--(OR(UPPER(TRIM(T78))="ACUMULADO",UPPER(TRIM(T78))="FLUJO",UPPER(TRIM(T78))="CAPACIDAD"))*--(UPPER(TRIM(AK78))="TRIMESTRAL"),AL78+AM78+AN78+AO78,--(OR(UPPER(TRIM(T78))="ACUMULADO",UPPER(TRIM(T78))="FLUJO",UPPER(TRIM(T78))="CAPACIDAD"))*--(UPPER(TRIM(AK78))="SEMESTRAL"),AM78+AO78,--(OR(UPPER(TRIM(T78))="ACUMULADO",UPPER(TRIM(T78))="FLUJO",UPPER(TRIM(T78))="CAPACIDAD"))*--(UPPER(TRIM(AK78))="ANUAL"),AO78)&lt;&gt;AJ78,FALSE,_xlfn.IFS(--(UPPER(TRIM(T78))="STOCK")*--(UPPER(TRIM(AK78))="TRIMESTRAL"),AJ78,--(UPPER(TRIM(T78))="STOCK")*--(UPPER(TRIM(AK78))="SEMESTRAL")*--(AL78+AN78=0),AJ78,--(UPPER(TRIM(T78))="STOCK")*--(UPPER(TRIM(AK78))="SEMESTRAL")*--(AL78+AN78&gt;0),FALSE,--(UPPER(TRIM(T78))="STOCK")*--(UPPER(TRIM(AK78))="ANUAL")*--(AL78+AM78+AN78=0),AJ78,--(UPPER(TRIM(T78))="STOCK")*--(UPPER(TRIM(AK78))="ANUAL")*--(AL78+AM78+AN78&gt;0),FALSE,--(OR(UPPER(TRIM(T78))="ACUMULADO",UPPER(TRIM(T78))="FLUJO",UPPER(TRIM(T78))="CAPACIDAD"))*--(UPPER(TRIM(AK78))="TRIMESTRAL"),AL78+AM78+AN78+AO78,--(OR(UPPER(TRIM(T78))="ACUMULADO",UPPER(TRIM(T78))="FLUJO",UPPER(TRIM(T78))="CAPACIDAD"))*--(UPPER(TRIM(AK78))="SEMESTRAL"),AM78+AO78,--(OR(UPPER(TRIM(T78))="ACUMULADO",UPPER(TRIM(T78))="FLUJO",UPPER(TRIM(T78))="CAPACIDAD"))*--(UPPER(TRIM(AK78))="ANUAL"),AO78))</f>
        <v>44200</v>
      </c>
      <c r="AR78" s="32">
        <f>+_xlfn.IFS(T78="Acumulado",X78+Z78+AB78+AJ78,T78="Capacidad",AJ78,T78="Flujo",AJ78,T78="Reducción",AJ78,T78="Stock",AJ78)</f>
        <v>172900</v>
      </c>
      <c r="AS78" s="32">
        <v>142137.20000000001</v>
      </c>
      <c r="AT78" s="114"/>
      <c r="AU78" s="132" t="s">
        <v>432</v>
      </c>
      <c r="AV78" s="50" t="s">
        <v>446</v>
      </c>
    </row>
    <row r="79" spans="1:48" s="22" customFormat="1" ht="244.95" customHeight="1" x14ac:dyDescent="0.3">
      <c r="A79" s="283"/>
      <c r="B79" s="111"/>
      <c r="C79" s="283"/>
      <c r="D79" s="283"/>
      <c r="E79" s="283"/>
      <c r="F79" s="283"/>
      <c r="G79" s="283"/>
      <c r="H79" s="283"/>
      <c r="I79" s="283"/>
      <c r="J79" s="284"/>
      <c r="K79" s="112"/>
      <c r="L79" s="290"/>
      <c r="M79" s="290"/>
      <c r="N79" s="46"/>
      <c r="O79" s="46"/>
      <c r="P79" s="286"/>
      <c r="Q79" s="152"/>
      <c r="R79" s="127"/>
      <c r="S79" s="101" t="s">
        <v>447</v>
      </c>
      <c r="T79" s="101" t="s">
        <v>91</v>
      </c>
      <c r="U79" s="115">
        <v>3</v>
      </c>
      <c r="V79" s="33" t="s">
        <v>448</v>
      </c>
      <c r="W79" s="33" t="s">
        <v>449</v>
      </c>
      <c r="X79" s="116"/>
      <c r="Y79" s="35"/>
      <c r="Z79" s="293">
        <v>0.88680000000000003</v>
      </c>
      <c r="AA79" s="293">
        <v>0.88680000000000003</v>
      </c>
      <c r="AB79" s="294">
        <v>0.88680000000000003</v>
      </c>
      <c r="AC79" s="118" t="s">
        <v>427</v>
      </c>
      <c r="AD79" s="118"/>
      <c r="AE79" s="118" t="s">
        <v>427</v>
      </c>
      <c r="AF79" s="106">
        <v>0.88680000000000003</v>
      </c>
      <c r="AG79" s="109">
        <v>0.88680000000000003</v>
      </c>
      <c r="AH79" s="109">
        <v>0.88680000000000003</v>
      </c>
      <c r="AI79" s="115">
        <v>0</v>
      </c>
      <c r="AJ79" s="294">
        <v>0.88680000000000003</v>
      </c>
      <c r="AK79" s="32" t="s">
        <v>77</v>
      </c>
      <c r="AL79" s="115"/>
      <c r="AM79" s="115"/>
      <c r="AN79" s="115"/>
      <c r="AO79" s="294">
        <v>0.88680000000000003</v>
      </c>
      <c r="AP79" s="115"/>
      <c r="AQ79" s="32" cm="1">
        <f t="array" ref="AQ79">IF(_xlfn.IFS(--(UPPER(TRIM(T79))="STOCK")*--(UPPER(TRIM(AK79))="TRIMESTRAL"),AJ79,--(UPPER(TRIM(T79))="STOCK")*--(UPPER(TRIM(AK79))="SEMESTRAL")*--(AL79+AN79=0),AJ79,--(UPPER(TRIM(T79))="STOCK")*--(UPPER(TRIM(AK79))="SEMESTRAL")*--(AL79+AN79&gt;0),FALSE,--(UPPER(TRIM(T79))="STOCK")*--(UPPER(TRIM(AK79))="ANUAL")*--(AL79+AM79+AN79=0),AJ79,--(UPPER(TRIM(T79))="STOCK")*--(UPPER(TRIM(AK79))="ANUAL")*--(AL79+AM79+AN79&gt;0),FALSE,--(OR(UPPER(TRIM(T79))="ACUMULADO",UPPER(TRIM(T79))="FLUJO",UPPER(TRIM(T79))="CAPACIDAD"))*--(UPPER(TRIM(AK79))="TRIMESTRAL"),AL79+AM79+AN79+AO79,--(OR(UPPER(TRIM(T79))="ACUMULADO",UPPER(TRIM(T79))="FLUJO",UPPER(TRIM(T79))="CAPACIDAD"))*--(UPPER(TRIM(AK79))="SEMESTRAL"),AM79+AO79,--(OR(UPPER(TRIM(T79))="ACUMULADO",UPPER(TRIM(T79))="FLUJO",UPPER(TRIM(T79))="CAPACIDAD"))*--(UPPER(TRIM(AK79))="ANUAL"),AO79)&lt;&gt;AJ79,FALSE,_xlfn.IFS(--(UPPER(TRIM(T79))="STOCK")*--(UPPER(TRIM(AK79))="TRIMESTRAL"),AJ79,--(UPPER(TRIM(T79))="STOCK")*--(UPPER(TRIM(AK79))="SEMESTRAL")*--(AL79+AN79=0),AJ79,--(UPPER(TRIM(T79))="STOCK")*--(UPPER(TRIM(AK79))="SEMESTRAL")*--(AL79+AN79&gt;0),FALSE,--(UPPER(TRIM(T79))="STOCK")*--(UPPER(TRIM(AK79))="ANUAL")*--(AL79+AM79+AN79=0),AJ79,--(UPPER(TRIM(T79))="STOCK")*--(UPPER(TRIM(AK79))="ANUAL")*--(AL79+AM79+AN79&gt;0),FALSE,--(OR(UPPER(TRIM(T79))="ACUMULADO",UPPER(TRIM(T79))="FLUJO",UPPER(TRIM(T79))="CAPACIDAD"))*--(UPPER(TRIM(AK79))="TRIMESTRAL"),AL79+AM79+AN79+AO79,--(OR(UPPER(TRIM(T79))="ACUMULADO",UPPER(TRIM(T79))="FLUJO",UPPER(TRIM(T79))="CAPACIDAD"))*--(UPPER(TRIM(AK79))="SEMESTRAL"),AM79+AO79,--(OR(UPPER(TRIM(T79))="ACUMULADO",UPPER(TRIM(T79))="FLUJO",UPPER(TRIM(T79))="CAPACIDAD"))*--(UPPER(TRIM(AK79))="ANUAL"),AO79))</f>
        <v>0.88680000000000003</v>
      </c>
      <c r="AR79" s="295">
        <v>0.88680000000000003</v>
      </c>
      <c r="AS79" s="295">
        <v>0.88680000000000003</v>
      </c>
      <c r="AT79" s="114"/>
      <c r="AU79" s="132" t="s">
        <v>432</v>
      </c>
      <c r="AV79" s="50" t="s">
        <v>446</v>
      </c>
    </row>
    <row r="80" spans="1:48" s="22" customFormat="1" ht="160.19999999999999" customHeight="1" x14ac:dyDescent="0.3">
      <c r="A80" s="283"/>
      <c r="B80" s="111"/>
      <c r="C80" s="283"/>
      <c r="D80" s="283"/>
      <c r="E80" s="283"/>
      <c r="F80" s="283"/>
      <c r="G80" s="283"/>
      <c r="H80" s="283" t="s">
        <v>450</v>
      </c>
      <c r="I80" s="283"/>
      <c r="J80" s="284"/>
      <c r="K80" s="112"/>
      <c r="L80" s="290"/>
      <c r="M80" s="290"/>
      <c r="N80" s="46"/>
      <c r="O80" s="46"/>
      <c r="P80" s="286"/>
      <c r="Q80" s="152"/>
      <c r="R80" s="101" t="s">
        <v>442</v>
      </c>
      <c r="S80" s="101" t="s">
        <v>451</v>
      </c>
      <c r="T80" s="101" t="s">
        <v>295</v>
      </c>
      <c r="U80" s="115">
        <v>0</v>
      </c>
      <c r="V80" s="33" t="s">
        <v>452</v>
      </c>
      <c r="W80" s="33" t="s">
        <v>453</v>
      </c>
      <c r="X80" s="116">
        <v>50</v>
      </c>
      <c r="Y80" s="35">
        <v>50</v>
      </c>
      <c r="Z80" s="116">
        <v>55</v>
      </c>
      <c r="AA80" s="116">
        <v>55</v>
      </c>
      <c r="AB80" s="115">
        <v>60</v>
      </c>
      <c r="AC80" s="118">
        <v>6</v>
      </c>
      <c r="AD80" s="118">
        <v>36</v>
      </c>
      <c r="AE80" s="156">
        <v>45</v>
      </c>
      <c r="AF80" s="157">
        <v>30</v>
      </c>
      <c r="AG80" s="32">
        <v>117</v>
      </c>
      <c r="AH80" s="32">
        <v>117</v>
      </c>
      <c r="AI80" s="115">
        <v>0</v>
      </c>
      <c r="AJ80" s="115">
        <v>65</v>
      </c>
      <c r="AK80" s="32" t="s">
        <v>66</v>
      </c>
      <c r="AL80" s="289">
        <v>6</v>
      </c>
      <c r="AM80" s="289">
        <v>18</v>
      </c>
      <c r="AN80" s="289">
        <v>20</v>
      </c>
      <c r="AO80" s="289">
        <v>21</v>
      </c>
      <c r="AP80" s="115"/>
      <c r="AQ80" s="32" cm="1">
        <f t="array" ref="AQ80">IF(_xlfn.IFS(--(UPPER(TRIM(T80))="STOCK")*--(UPPER(TRIM(AK80))="TRIMESTRAL"),AJ80,--(UPPER(TRIM(T80))="STOCK")*--(UPPER(TRIM(AK80))="SEMESTRAL")*--(AL80+AN80=0),AJ80,--(UPPER(TRIM(T80))="STOCK")*--(UPPER(TRIM(AK80))="SEMESTRAL")*--(AL80+AN80&gt;0),FALSE,--(UPPER(TRIM(T80))="STOCK")*--(UPPER(TRIM(AK80))="ANUAL")*--(AL80+AM80+AN80=0),AJ80,--(UPPER(TRIM(T80))="STOCK")*--(UPPER(TRIM(AK80))="ANUAL")*--(AL80+AM80+AN80&gt;0),FALSE,--(OR(UPPER(TRIM(T80))="ACUMULADO",UPPER(TRIM(T80))="FLUJO",UPPER(TRIM(T80))="CAPACIDAD"))*--(UPPER(TRIM(AK80))="TRIMESTRAL"),AL80+AM80+AN80+AO80,--(OR(UPPER(TRIM(T80))="ACUMULADO",UPPER(TRIM(T80))="FLUJO",UPPER(TRIM(T80))="CAPACIDAD"))*--(UPPER(TRIM(AK80))="SEMESTRAL"),AM80+AO80,--(OR(UPPER(TRIM(T80))="ACUMULADO",UPPER(TRIM(T80))="FLUJO",UPPER(TRIM(T80))="CAPACIDAD"))*--(UPPER(TRIM(AK80))="ANUAL"),AO80)&lt;&gt;AJ80,FALSE,_xlfn.IFS(--(UPPER(TRIM(T80))="STOCK")*--(UPPER(TRIM(AK80))="TRIMESTRAL"),AJ80,--(UPPER(TRIM(T80))="STOCK")*--(UPPER(TRIM(AK80))="SEMESTRAL")*--(AL80+AN80=0),AJ80,--(UPPER(TRIM(T80))="STOCK")*--(UPPER(TRIM(AK80))="SEMESTRAL")*--(AL80+AN80&gt;0),FALSE,--(UPPER(TRIM(T80))="STOCK")*--(UPPER(TRIM(AK80))="ANUAL")*--(AL80+AM80+AN80=0),AJ80,--(UPPER(TRIM(T80))="STOCK")*--(UPPER(TRIM(AK80))="ANUAL")*--(AL80+AM80+AN80&gt;0),FALSE,--(OR(UPPER(TRIM(T80))="ACUMULADO",UPPER(TRIM(T80))="FLUJO",UPPER(TRIM(T80))="CAPACIDAD"))*--(UPPER(TRIM(AK80))="TRIMESTRAL"),AL80+AM80+AN80+AO80,--(OR(UPPER(TRIM(T80))="ACUMULADO",UPPER(TRIM(T80))="FLUJO",UPPER(TRIM(T80))="CAPACIDAD"))*--(UPPER(TRIM(AK80))="SEMESTRAL"),AM80+AO80,--(OR(UPPER(TRIM(T80))="ACUMULADO",UPPER(TRIM(T80))="FLUJO",UPPER(TRIM(T80))="CAPACIDAD"))*--(UPPER(TRIM(AK80))="ANUAL"),AO80))</f>
        <v>65</v>
      </c>
      <c r="AR80" s="32">
        <f>+_xlfn.IFS(T80="Acumulado",X80+Z80+AB80+AJ80,T80="Capacidad",AJ80,T80="Flujo",AJ80,T80="Reducción",AJ80,T80="Stock",AJ80)</f>
        <v>230</v>
      </c>
      <c r="AS80" s="32">
        <v>222</v>
      </c>
      <c r="AT80" s="114"/>
      <c r="AU80" s="132" t="s">
        <v>432</v>
      </c>
      <c r="AV80" s="50" t="s">
        <v>446</v>
      </c>
    </row>
    <row r="81" spans="1:48" s="22" customFormat="1" ht="409.6" x14ac:dyDescent="0.3">
      <c r="A81" s="283"/>
      <c r="B81" s="111"/>
      <c r="C81" s="283"/>
      <c r="D81" s="283"/>
      <c r="E81" s="283"/>
      <c r="F81" s="283"/>
      <c r="G81" s="283"/>
      <c r="H81" s="283"/>
      <c r="I81" s="283"/>
      <c r="J81" s="284"/>
      <c r="K81" s="112"/>
      <c r="L81" s="290"/>
      <c r="M81" s="290"/>
      <c r="N81" s="46"/>
      <c r="O81" s="46"/>
      <c r="P81" s="286"/>
      <c r="Q81" s="152"/>
      <c r="R81" s="101" t="s">
        <v>454</v>
      </c>
      <c r="S81" s="101" t="s">
        <v>455</v>
      </c>
      <c r="T81" s="101" t="s">
        <v>295</v>
      </c>
      <c r="U81" s="115">
        <v>0</v>
      </c>
      <c r="V81" s="33" t="s">
        <v>456</v>
      </c>
      <c r="W81" s="33" t="s">
        <v>457</v>
      </c>
      <c r="X81" s="116">
        <v>12000</v>
      </c>
      <c r="Y81" s="35">
        <v>12641</v>
      </c>
      <c r="Z81" s="116">
        <v>13000</v>
      </c>
      <c r="AA81" s="116">
        <v>13023</v>
      </c>
      <c r="AB81" s="115">
        <v>13200</v>
      </c>
      <c r="AC81" s="118">
        <v>1885</v>
      </c>
      <c r="AD81" s="118">
        <v>7126</v>
      </c>
      <c r="AE81" s="153">
        <v>7934</v>
      </c>
      <c r="AF81" s="154">
        <v>1944</v>
      </c>
      <c r="AG81" s="32">
        <v>18889</v>
      </c>
      <c r="AH81" s="32">
        <v>18889</v>
      </c>
      <c r="AI81" s="115">
        <v>0</v>
      </c>
      <c r="AJ81" s="115">
        <v>13400</v>
      </c>
      <c r="AK81" s="32" t="s">
        <v>66</v>
      </c>
      <c r="AL81" s="289">
        <v>1800</v>
      </c>
      <c r="AM81" s="289">
        <v>3200</v>
      </c>
      <c r="AN81" s="289">
        <v>3800</v>
      </c>
      <c r="AO81" s="289">
        <v>4600</v>
      </c>
      <c r="AP81" s="115"/>
      <c r="AQ81" s="32" cm="1">
        <f t="array" ref="AQ81">IF(_xlfn.IFS(--(UPPER(TRIM(T81))="STOCK")*--(UPPER(TRIM(AK81))="TRIMESTRAL"),AJ81,--(UPPER(TRIM(T81))="STOCK")*--(UPPER(TRIM(AK81))="SEMESTRAL")*--(AL81+AN81=0),AJ81,--(UPPER(TRIM(T81))="STOCK")*--(UPPER(TRIM(AK81))="SEMESTRAL")*--(AL81+AN81&gt;0),FALSE,--(UPPER(TRIM(T81))="STOCK")*--(UPPER(TRIM(AK81))="ANUAL")*--(AL81+AM81+AN81=0),AJ81,--(UPPER(TRIM(T81))="STOCK")*--(UPPER(TRIM(AK81))="ANUAL")*--(AL81+AM81+AN81&gt;0),FALSE,--(OR(UPPER(TRIM(T81))="ACUMULADO",UPPER(TRIM(T81))="FLUJO",UPPER(TRIM(T81))="CAPACIDAD"))*--(UPPER(TRIM(AK81))="TRIMESTRAL"),AL81+AM81+AN81+AO81,--(OR(UPPER(TRIM(T81))="ACUMULADO",UPPER(TRIM(T81))="FLUJO",UPPER(TRIM(T81))="CAPACIDAD"))*--(UPPER(TRIM(AK81))="SEMESTRAL"),AM81+AO81,--(OR(UPPER(TRIM(T81))="ACUMULADO",UPPER(TRIM(T81))="FLUJO",UPPER(TRIM(T81))="CAPACIDAD"))*--(UPPER(TRIM(AK81))="ANUAL"),AO81)&lt;&gt;AJ81,FALSE,_xlfn.IFS(--(UPPER(TRIM(T81))="STOCK")*--(UPPER(TRIM(AK81))="TRIMESTRAL"),AJ81,--(UPPER(TRIM(T81))="STOCK")*--(UPPER(TRIM(AK81))="SEMESTRAL")*--(AL81+AN81=0),AJ81,--(UPPER(TRIM(T81))="STOCK")*--(UPPER(TRIM(AK81))="SEMESTRAL")*--(AL81+AN81&gt;0),FALSE,--(UPPER(TRIM(T81))="STOCK")*--(UPPER(TRIM(AK81))="ANUAL")*--(AL81+AM81+AN81=0),AJ81,--(UPPER(TRIM(T81))="STOCK")*--(UPPER(TRIM(AK81))="ANUAL")*--(AL81+AM81+AN81&gt;0),FALSE,--(OR(UPPER(TRIM(T81))="ACUMULADO",UPPER(TRIM(T81))="FLUJO",UPPER(TRIM(T81))="CAPACIDAD"))*--(UPPER(TRIM(AK81))="TRIMESTRAL"),AL81+AM81+AN81+AO81,--(OR(UPPER(TRIM(T81))="ACUMULADO",UPPER(TRIM(T81))="FLUJO",UPPER(TRIM(T81))="CAPACIDAD"))*--(UPPER(TRIM(AK81))="SEMESTRAL"),AM81+AO81,--(OR(UPPER(TRIM(T81))="ACUMULADO",UPPER(TRIM(T81))="FLUJO",UPPER(TRIM(T81))="CAPACIDAD"))*--(UPPER(TRIM(AK81))="ANUAL"),AO81))</f>
        <v>13400</v>
      </c>
      <c r="AR81" s="32">
        <f>+_xlfn.IFS(T81="Acumulado",X81+Z81+AB81+AJ81,T81="Capacidad",AJ81,T81="Flujo",AJ81,T81="Reducción",AJ81,T81="Stock",AJ81)</f>
        <v>51600</v>
      </c>
      <c r="AS81" s="32">
        <v>44553</v>
      </c>
      <c r="AT81" s="114"/>
      <c r="AU81" s="132" t="s">
        <v>432</v>
      </c>
      <c r="AV81" s="50" t="s">
        <v>446</v>
      </c>
    </row>
    <row r="82" spans="1:48" s="22" customFormat="1" ht="183.6" x14ac:dyDescent="0.3">
      <c r="A82" s="283"/>
      <c r="B82" s="124"/>
      <c r="C82" s="283"/>
      <c r="D82" s="283"/>
      <c r="E82" s="283"/>
      <c r="F82" s="283"/>
      <c r="G82" s="283"/>
      <c r="H82" s="283"/>
      <c r="I82" s="283"/>
      <c r="J82" s="284"/>
      <c r="K82" s="125"/>
      <c r="L82" s="290"/>
      <c r="M82" s="290"/>
      <c r="N82" s="59"/>
      <c r="O82" s="59"/>
      <c r="P82" s="286"/>
      <c r="Q82" s="152"/>
      <c r="R82" s="101" t="s">
        <v>458</v>
      </c>
      <c r="S82" s="101" t="s">
        <v>459</v>
      </c>
      <c r="T82" s="101" t="s">
        <v>295</v>
      </c>
      <c r="U82" s="115">
        <v>0</v>
      </c>
      <c r="V82" s="33" t="s">
        <v>460</v>
      </c>
      <c r="W82" s="33" t="s">
        <v>461</v>
      </c>
      <c r="X82" s="162">
        <v>4</v>
      </c>
      <c r="Y82" s="81">
        <v>0</v>
      </c>
      <c r="Z82" s="162">
        <v>0</v>
      </c>
      <c r="AA82" s="162">
        <v>4</v>
      </c>
      <c r="AB82" s="162" t="s">
        <v>462</v>
      </c>
      <c r="AC82" s="162" t="s">
        <v>462</v>
      </c>
      <c r="AD82" s="162" t="s">
        <v>462</v>
      </c>
      <c r="AE82" s="162" t="s">
        <v>462</v>
      </c>
      <c r="AF82" s="162" t="s">
        <v>462</v>
      </c>
      <c r="AG82" s="162" t="s">
        <v>462</v>
      </c>
      <c r="AH82" s="162" t="s">
        <v>462</v>
      </c>
      <c r="AI82" s="162" t="s">
        <v>462</v>
      </c>
      <c r="AJ82" s="162" t="s">
        <v>462</v>
      </c>
      <c r="AK82" s="162" t="s">
        <v>462</v>
      </c>
      <c r="AL82" s="162" t="s">
        <v>462</v>
      </c>
      <c r="AM82" s="162" t="s">
        <v>462</v>
      </c>
      <c r="AN82" s="162" t="s">
        <v>462</v>
      </c>
      <c r="AO82" s="162" t="s">
        <v>462</v>
      </c>
      <c r="AP82" s="115"/>
      <c r="AQ82" s="162" t="s">
        <v>462</v>
      </c>
      <c r="AR82" s="80">
        <f>AA82</f>
        <v>4</v>
      </c>
      <c r="AS82" s="80">
        <v>4</v>
      </c>
      <c r="AT82" s="127"/>
      <c r="AU82" s="132" t="s">
        <v>432</v>
      </c>
      <c r="AV82" s="50" t="s">
        <v>446</v>
      </c>
    </row>
    <row r="83" spans="1:48" s="22" customFormat="1" ht="81" customHeight="1" x14ac:dyDescent="0.3">
      <c r="A83" s="283" t="s">
        <v>233</v>
      </c>
      <c r="B83" s="95" t="s">
        <v>463</v>
      </c>
      <c r="C83" s="283" t="s">
        <v>58</v>
      </c>
      <c r="D83" s="283" t="s">
        <v>235</v>
      </c>
      <c r="E83" s="283" t="s">
        <v>464</v>
      </c>
      <c r="F83" s="283" t="s">
        <v>465</v>
      </c>
      <c r="G83" s="283" t="s">
        <v>57</v>
      </c>
      <c r="H83" s="283" t="s">
        <v>58</v>
      </c>
      <c r="I83" s="283" t="s">
        <v>58</v>
      </c>
      <c r="J83" s="296"/>
      <c r="K83" s="297"/>
      <c r="L83" s="285"/>
      <c r="M83" s="285"/>
      <c r="N83" s="286"/>
      <c r="O83" s="286"/>
      <c r="P83" s="286"/>
      <c r="Q83" s="152" t="s">
        <v>466</v>
      </c>
      <c r="R83" s="101" t="s">
        <v>467</v>
      </c>
      <c r="S83" s="101" t="s">
        <v>468</v>
      </c>
      <c r="T83" s="101" t="s">
        <v>91</v>
      </c>
      <c r="U83" s="115">
        <v>0</v>
      </c>
      <c r="V83" s="33" t="s">
        <v>469</v>
      </c>
      <c r="W83" s="33" t="s">
        <v>470</v>
      </c>
      <c r="X83" s="116">
        <v>1</v>
      </c>
      <c r="Y83" s="35">
        <v>1</v>
      </c>
      <c r="Z83" s="116">
        <v>1</v>
      </c>
      <c r="AA83" s="116">
        <v>1</v>
      </c>
      <c r="AB83" s="115">
        <v>1</v>
      </c>
      <c r="AC83" s="298">
        <v>0</v>
      </c>
      <c r="AD83" s="298">
        <v>0</v>
      </c>
      <c r="AE83" s="298">
        <v>0</v>
      </c>
      <c r="AF83" s="157">
        <v>1</v>
      </c>
      <c r="AG83" s="32">
        <v>1</v>
      </c>
      <c r="AH83" s="32">
        <v>1</v>
      </c>
      <c r="AI83" s="115">
        <v>0</v>
      </c>
      <c r="AJ83" s="115">
        <v>1</v>
      </c>
      <c r="AK83" s="32" t="s">
        <v>66</v>
      </c>
      <c r="AL83" s="115" t="s">
        <v>471</v>
      </c>
      <c r="AM83" s="115" t="s">
        <v>471</v>
      </c>
      <c r="AN83" s="115" t="s">
        <v>471</v>
      </c>
      <c r="AO83" s="115" t="s">
        <v>471</v>
      </c>
      <c r="AP83" s="115"/>
      <c r="AQ83" s="32">
        <v>0</v>
      </c>
      <c r="AR83" s="32">
        <f>+_xlfn.IFS(T83="Acumulado",X83+Z83+AB83+AJ83,T83="Capacidad",AJ83,T83="Flujo",AJ83,T83="Reducción",AJ83,T83="Stock",AJ83)</f>
        <v>1</v>
      </c>
      <c r="AS83" s="32">
        <v>1</v>
      </c>
      <c r="AT83" s="99" t="s">
        <v>472</v>
      </c>
      <c r="AU83" s="132" t="s">
        <v>473</v>
      </c>
      <c r="AV83" s="50" t="s">
        <v>474</v>
      </c>
    </row>
    <row r="84" spans="1:48" s="22" customFormat="1" ht="202.5" customHeight="1" x14ac:dyDescent="0.3">
      <c r="A84" s="283"/>
      <c r="B84" s="111"/>
      <c r="C84" s="283"/>
      <c r="D84" s="283"/>
      <c r="E84" s="283"/>
      <c r="F84" s="283"/>
      <c r="G84" s="283"/>
      <c r="H84" s="283"/>
      <c r="I84" s="283"/>
      <c r="J84" s="296"/>
      <c r="K84" s="299"/>
      <c r="L84" s="290"/>
      <c r="M84" s="290"/>
      <c r="N84" s="46"/>
      <c r="O84" s="46"/>
      <c r="P84" s="286"/>
      <c r="Q84" s="152"/>
      <c r="R84" s="101" t="s">
        <v>475</v>
      </c>
      <c r="S84" s="101" t="s">
        <v>476</v>
      </c>
      <c r="T84" s="101" t="s">
        <v>74</v>
      </c>
      <c r="U84" s="115">
        <v>124</v>
      </c>
      <c r="V84" s="300" t="s">
        <v>477</v>
      </c>
      <c r="W84" s="300" t="s">
        <v>478</v>
      </c>
      <c r="X84" s="116">
        <v>1000</v>
      </c>
      <c r="Y84" s="35">
        <v>897</v>
      </c>
      <c r="Z84" s="116">
        <v>1000</v>
      </c>
      <c r="AA84" s="116">
        <v>91</v>
      </c>
      <c r="AB84" s="115">
        <v>1500</v>
      </c>
      <c r="AC84" s="298">
        <v>0</v>
      </c>
      <c r="AD84" s="298">
        <v>0</v>
      </c>
      <c r="AE84" s="298">
        <v>0</v>
      </c>
      <c r="AF84" s="157">
        <v>1030</v>
      </c>
      <c r="AG84" s="32">
        <v>1030</v>
      </c>
      <c r="AH84" s="32">
        <v>1030</v>
      </c>
      <c r="AI84" s="115">
        <v>470</v>
      </c>
      <c r="AJ84" s="115">
        <v>2000</v>
      </c>
      <c r="AK84" s="32" t="s">
        <v>66</v>
      </c>
      <c r="AL84" s="115" t="s">
        <v>471</v>
      </c>
      <c r="AM84" s="115" t="s">
        <v>471</v>
      </c>
      <c r="AN84" s="115" t="s">
        <v>471</v>
      </c>
      <c r="AO84" s="115" t="s">
        <v>471</v>
      </c>
      <c r="AP84" s="115"/>
      <c r="AQ84" s="32">
        <v>0</v>
      </c>
      <c r="AR84" s="32">
        <f>+_xlfn.IFS(T84="Acumulado",X84+Z84+AB84+AJ84,T84="Capacidad",AJ84,T84="Flujo",AJ84,T84="Reducción",AJ84,T84="Stock",AJ84)</f>
        <v>2000</v>
      </c>
      <c r="AS84" s="32">
        <v>1030</v>
      </c>
      <c r="AT84" s="114"/>
      <c r="AU84" s="132" t="s">
        <v>473</v>
      </c>
      <c r="AV84" s="50" t="s">
        <v>474</v>
      </c>
    </row>
    <row r="85" spans="1:48" ht="121.5" customHeight="1" x14ac:dyDescent="0.3">
      <c r="A85" s="283"/>
      <c r="B85" s="111"/>
      <c r="C85" s="283"/>
      <c r="D85" s="283"/>
      <c r="E85" s="283"/>
      <c r="F85" s="283"/>
      <c r="G85" s="283"/>
      <c r="H85" s="283"/>
      <c r="I85" s="283"/>
      <c r="J85" s="296"/>
      <c r="K85" s="299"/>
      <c r="L85" s="290"/>
      <c r="M85" s="290"/>
      <c r="N85" s="46"/>
      <c r="O85" s="46"/>
      <c r="P85" s="286"/>
      <c r="Q85" s="152"/>
      <c r="R85" s="101" t="s">
        <v>479</v>
      </c>
      <c r="S85" s="101" t="s">
        <v>480</v>
      </c>
      <c r="T85" s="101" t="s">
        <v>91</v>
      </c>
      <c r="U85" s="115">
        <v>0</v>
      </c>
      <c r="V85" s="33" t="s">
        <v>481</v>
      </c>
      <c r="W85" s="33" t="s">
        <v>482</v>
      </c>
      <c r="X85" s="116">
        <v>1</v>
      </c>
      <c r="Y85" s="35">
        <v>1</v>
      </c>
      <c r="Z85" s="116">
        <v>1</v>
      </c>
      <c r="AA85" s="116">
        <v>1</v>
      </c>
      <c r="AB85" s="115">
        <v>1</v>
      </c>
      <c r="AC85" s="156">
        <v>0</v>
      </c>
      <c r="AD85" s="156">
        <v>0</v>
      </c>
      <c r="AE85" s="156">
        <v>0</v>
      </c>
      <c r="AF85" s="157">
        <v>1</v>
      </c>
      <c r="AG85" s="32">
        <v>1</v>
      </c>
      <c r="AH85" s="32">
        <v>1</v>
      </c>
      <c r="AI85" s="115">
        <v>0</v>
      </c>
      <c r="AJ85" s="115">
        <v>1</v>
      </c>
      <c r="AK85" s="32" t="s">
        <v>77</v>
      </c>
      <c r="AL85" s="115" t="s">
        <v>471</v>
      </c>
      <c r="AM85" s="115" t="s">
        <v>471</v>
      </c>
      <c r="AN85" s="115" t="s">
        <v>471</v>
      </c>
      <c r="AO85" s="115" t="s">
        <v>471</v>
      </c>
      <c r="AP85" s="115"/>
      <c r="AQ85" s="32">
        <v>0</v>
      </c>
      <c r="AR85" s="32">
        <f>+_xlfn.IFS(T85="Acumulado",X85+Z85+AB85+AJ85,T85="Capacidad",AJ85,T85="Flujo",AJ85,T85="Reducción",AJ85,T85="Stock",AJ85)</f>
        <v>1</v>
      </c>
      <c r="AS85" s="32">
        <v>1</v>
      </c>
      <c r="AT85" s="114"/>
      <c r="AU85" s="132" t="s">
        <v>473</v>
      </c>
      <c r="AV85" s="50" t="s">
        <v>474</v>
      </c>
    </row>
    <row r="86" spans="1:48" ht="40.5" customHeight="1" x14ac:dyDescent="0.3">
      <c r="A86" s="283"/>
      <c r="B86" s="111"/>
      <c r="C86" s="283"/>
      <c r="D86" s="283"/>
      <c r="E86" s="283"/>
      <c r="F86" s="283"/>
      <c r="G86" s="283"/>
      <c r="H86" s="283"/>
      <c r="I86" s="283"/>
      <c r="J86" s="296"/>
      <c r="K86" s="299"/>
      <c r="L86" s="290"/>
      <c r="M86" s="290"/>
      <c r="N86" s="46"/>
      <c r="O86" s="46"/>
      <c r="P86" s="286"/>
      <c r="Q86" s="152"/>
      <c r="R86" s="101" t="s">
        <v>483</v>
      </c>
      <c r="S86" s="101" t="s">
        <v>484</v>
      </c>
      <c r="T86" s="101" t="s">
        <v>91</v>
      </c>
      <c r="U86" s="101">
        <v>0</v>
      </c>
      <c r="V86" s="102" t="s">
        <v>485</v>
      </c>
      <c r="W86" s="102" t="s">
        <v>486</v>
      </c>
      <c r="X86" s="301">
        <v>1</v>
      </c>
      <c r="Y86" s="302">
        <v>1</v>
      </c>
      <c r="Z86" s="257"/>
      <c r="AA86" s="257"/>
      <c r="AB86" s="257"/>
      <c r="AC86" s="257"/>
      <c r="AD86" s="257"/>
      <c r="AE86" s="257"/>
      <c r="AF86" s="257"/>
      <c r="AG86" s="232"/>
      <c r="AH86" s="232"/>
      <c r="AI86" s="257"/>
      <c r="AJ86" s="303" t="s">
        <v>487</v>
      </c>
      <c r="AK86" s="32" t="s">
        <v>66</v>
      </c>
      <c r="AL86" s="115" t="s">
        <v>471</v>
      </c>
      <c r="AM86" s="115" t="s">
        <v>471</v>
      </c>
      <c r="AN86" s="115" t="s">
        <v>471</v>
      </c>
      <c r="AO86" s="115" t="s">
        <v>471</v>
      </c>
      <c r="AP86" s="104"/>
      <c r="AQ86" s="32" t="s">
        <v>487</v>
      </c>
      <c r="AR86" s="304">
        <v>1</v>
      </c>
      <c r="AS86" s="92">
        <v>1</v>
      </c>
      <c r="AT86" s="114"/>
      <c r="AU86" s="132" t="s">
        <v>473</v>
      </c>
      <c r="AV86" s="50" t="s">
        <v>474</v>
      </c>
    </row>
    <row r="87" spans="1:48" ht="121.5" customHeight="1" x14ac:dyDescent="0.3">
      <c r="A87" s="283"/>
      <c r="B87" s="124"/>
      <c r="C87" s="283"/>
      <c r="D87" s="283"/>
      <c r="E87" s="283"/>
      <c r="F87" s="283"/>
      <c r="G87" s="283"/>
      <c r="H87" s="283"/>
      <c r="I87" s="283"/>
      <c r="J87" s="296"/>
      <c r="K87" s="305"/>
      <c r="L87" s="290"/>
      <c r="M87" s="290"/>
      <c r="N87" s="59"/>
      <c r="O87" s="59"/>
      <c r="P87" s="286"/>
      <c r="Q87" s="152"/>
      <c r="R87" s="101" t="s">
        <v>488</v>
      </c>
      <c r="S87" s="101" t="s">
        <v>489</v>
      </c>
      <c r="T87" s="101" t="s">
        <v>74</v>
      </c>
      <c r="U87" s="115">
        <v>0</v>
      </c>
      <c r="V87" s="33" t="s">
        <v>490</v>
      </c>
      <c r="W87" s="33" t="s">
        <v>491</v>
      </c>
      <c r="X87" s="116">
        <v>7</v>
      </c>
      <c r="Y87" s="35">
        <v>7</v>
      </c>
      <c r="Z87" s="116">
        <v>7</v>
      </c>
      <c r="AA87" s="116">
        <v>7</v>
      </c>
      <c r="AB87" s="115">
        <v>7</v>
      </c>
      <c r="AC87" s="156">
        <v>0</v>
      </c>
      <c r="AD87" s="156">
        <v>0</v>
      </c>
      <c r="AE87" s="156">
        <v>0</v>
      </c>
      <c r="AF87" s="157">
        <v>7</v>
      </c>
      <c r="AG87" s="32">
        <v>7</v>
      </c>
      <c r="AH87" s="32">
        <v>7</v>
      </c>
      <c r="AI87" s="115">
        <v>0</v>
      </c>
      <c r="AJ87" s="115">
        <v>7</v>
      </c>
      <c r="AK87" s="32" t="s">
        <v>66</v>
      </c>
      <c r="AL87" s="115" t="s">
        <v>471</v>
      </c>
      <c r="AM87" s="115" t="s">
        <v>471</v>
      </c>
      <c r="AN87" s="115" t="s">
        <v>471</v>
      </c>
      <c r="AO87" s="115" t="s">
        <v>471</v>
      </c>
      <c r="AP87" s="115"/>
      <c r="AQ87" s="32">
        <v>0</v>
      </c>
      <c r="AR87" s="32">
        <f>+_xlfn.IFS(T87="Acumulado",X87+Z87+AB87+AJ87,T87="Capacidad",AJ87,T87="Flujo",AJ87,T87="Reducción",AJ87,T87="Stock",AJ87)</f>
        <v>7</v>
      </c>
      <c r="AS87" s="32">
        <v>7</v>
      </c>
      <c r="AT87" s="127"/>
      <c r="AU87" s="132" t="s">
        <v>473</v>
      </c>
      <c r="AV87" s="50" t="s">
        <v>474</v>
      </c>
    </row>
    <row r="88" spans="1:48" ht="202.5" customHeight="1" x14ac:dyDescent="0.3">
      <c r="A88" s="23" t="s">
        <v>51</v>
      </c>
      <c r="B88" s="23" t="s">
        <v>78</v>
      </c>
      <c r="C88" s="23" t="s">
        <v>53</v>
      </c>
      <c r="D88" s="23" t="s">
        <v>235</v>
      </c>
      <c r="E88" s="23" t="s">
        <v>492</v>
      </c>
      <c r="F88" s="23" t="s">
        <v>493</v>
      </c>
      <c r="G88" s="23" t="s">
        <v>57</v>
      </c>
      <c r="H88" s="23" t="s">
        <v>384</v>
      </c>
      <c r="I88" s="23" t="s">
        <v>385</v>
      </c>
      <c r="J88" s="26">
        <v>50481316627</v>
      </c>
      <c r="K88" s="27">
        <v>50481316623.720001</v>
      </c>
      <c r="L88" s="26">
        <v>53523800000</v>
      </c>
      <c r="M88" s="306">
        <v>52980327050</v>
      </c>
      <c r="N88" s="28">
        <v>27264544334</v>
      </c>
      <c r="O88" s="28">
        <v>27264544334</v>
      </c>
      <c r="P88" s="29">
        <v>24583830849</v>
      </c>
      <c r="Q88" s="30" t="s">
        <v>494</v>
      </c>
      <c r="R88" s="31" t="s">
        <v>495</v>
      </c>
      <c r="S88" s="31" t="s">
        <v>496</v>
      </c>
      <c r="T88" s="31" t="s">
        <v>63</v>
      </c>
      <c r="U88" s="32">
        <v>3</v>
      </c>
      <c r="V88" s="33" t="s">
        <v>497</v>
      </c>
      <c r="W88" s="33" t="s">
        <v>498</v>
      </c>
      <c r="X88" s="34">
        <v>5</v>
      </c>
      <c r="Y88" s="35">
        <v>5</v>
      </c>
      <c r="Z88" s="34">
        <v>4</v>
      </c>
      <c r="AA88" s="34">
        <v>4</v>
      </c>
      <c r="AB88" s="32">
        <v>1</v>
      </c>
      <c r="AC88" s="37">
        <v>0</v>
      </c>
      <c r="AD88" s="37">
        <v>1</v>
      </c>
      <c r="AE88" s="37">
        <v>0</v>
      </c>
      <c r="AF88" s="38">
        <v>0</v>
      </c>
      <c r="AG88" s="32">
        <v>1</v>
      </c>
      <c r="AH88" s="32">
        <v>1</v>
      </c>
      <c r="AI88" s="32">
        <v>0</v>
      </c>
      <c r="AJ88" s="32">
        <v>1</v>
      </c>
      <c r="AK88" s="32" t="s">
        <v>77</v>
      </c>
      <c r="AL88" s="32">
        <v>0</v>
      </c>
      <c r="AM88" s="32">
        <v>0</v>
      </c>
      <c r="AN88" s="32">
        <v>0</v>
      </c>
      <c r="AO88" s="32">
        <v>1</v>
      </c>
      <c r="AP88" s="307">
        <v>0</v>
      </c>
      <c r="AQ88" s="32" cm="1">
        <f t="array" ref="AQ88">IF(_xlfn.IFS(--(UPPER(TRIM(T88))="STOCK")*--(UPPER(TRIM(AK88))="TRIMESTRAL"),AJ88,--(UPPER(TRIM(T88))="STOCK")*--(UPPER(TRIM(AK88))="SEMESTRAL")*--(AL88+AN88=0),AJ88,--(UPPER(TRIM(T88))="STOCK")*--(UPPER(TRIM(AK88))="SEMESTRAL")*--(AL88+AN88&gt;0),FALSE,--(UPPER(TRIM(T88))="STOCK")*--(UPPER(TRIM(AK88))="ANUAL")*--(AL88+AM88+AN88=0),AJ88,--(UPPER(TRIM(T88))="STOCK")*--(UPPER(TRIM(AK88))="ANUAL")*--(AL88+AM88+AN88&gt;0),FALSE,--(OR(UPPER(TRIM(T88))="ACUMULADO",UPPER(TRIM(T88))="FLUJO",UPPER(TRIM(T88))="CAPACIDAD"))*--(UPPER(TRIM(AK88))="TRIMESTRAL"),AL88+AM88+AN88+AO88,--(OR(UPPER(TRIM(T88))="ACUMULADO",UPPER(TRIM(T88))="FLUJO",UPPER(TRIM(T88))="CAPACIDAD"))*--(UPPER(TRIM(AK88))="SEMESTRAL"),AM88+AO88,--(OR(UPPER(TRIM(T88))="ACUMULADO",UPPER(TRIM(T88))="FLUJO",UPPER(TRIM(T88))="CAPACIDAD"))*--(UPPER(TRIM(AK88))="ANUAL"),AO88)&lt;&gt;AJ88,FALSE,_xlfn.IFS(--(UPPER(TRIM(T88))="STOCK")*--(UPPER(TRIM(AK88))="TRIMESTRAL"),AJ88,--(UPPER(TRIM(T88))="STOCK")*--(UPPER(TRIM(AK88))="SEMESTRAL")*--(AL88+AN88=0),AJ88,--(UPPER(TRIM(T88))="STOCK")*--(UPPER(TRIM(AK88))="SEMESTRAL")*--(AL88+AN88&gt;0),FALSE,--(UPPER(TRIM(T88))="STOCK")*--(UPPER(TRIM(AK88))="ANUAL")*--(AL88+AM88+AN88=0),AJ88,--(UPPER(TRIM(T88))="STOCK")*--(UPPER(TRIM(AK88))="ANUAL")*--(AL88+AM88+AN88&gt;0),FALSE,--(OR(UPPER(TRIM(T88))="ACUMULADO",UPPER(TRIM(T88))="FLUJO",UPPER(TRIM(T88))="CAPACIDAD"))*--(UPPER(TRIM(AK88))="TRIMESTRAL"),AL88+AM88+AN88+AO88,--(OR(UPPER(TRIM(T88))="ACUMULADO",UPPER(TRIM(T88))="FLUJO",UPPER(TRIM(T88))="CAPACIDAD"))*--(UPPER(TRIM(AK88))="SEMESTRAL"),AM88+AO88,--(OR(UPPER(TRIM(T88))="ACUMULADO",UPPER(TRIM(T88))="FLUJO",UPPER(TRIM(T88))="CAPACIDAD"))*--(UPPER(TRIM(AK88))="ANUAL"),AO88))</f>
        <v>1</v>
      </c>
      <c r="AR88" s="32">
        <f>+_xlfn.IFS(T88="Acumulado",X88+Z88+AB88+AJ88,T88="Capacidad",AJ88,T88="Flujo",AJ88,T88="Reducción",AJ88,T88="Stock",AJ88)</f>
        <v>11</v>
      </c>
      <c r="AS88" s="32">
        <v>10</v>
      </c>
      <c r="AT88" s="30" t="s">
        <v>391</v>
      </c>
      <c r="AU88" s="261" t="s">
        <v>391</v>
      </c>
      <c r="AV88" s="50" t="s">
        <v>499</v>
      </c>
    </row>
    <row r="89" spans="1:48" ht="202.5" customHeight="1" x14ac:dyDescent="0.3">
      <c r="A89" s="41"/>
      <c r="B89" s="41"/>
      <c r="C89" s="41"/>
      <c r="D89" s="41"/>
      <c r="E89" s="41"/>
      <c r="F89" s="41"/>
      <c r="G89" s="41"/>
      <c r="H89" s="41"/>
      <c r="I89" s="41"/>
      <c r="J89" s="44">
        <v>0</v>
      </c>
      <c r="K89" s="45"/>
      <c r="L89" s="44"/>
      <c r="M89" s="308"/>
      <c r="N89" s="46"/>
      <c r="O89" s="46"/>
      <c r="P89" s="47"/>
      <c r="Q89" s="48"/>
      <c r="R89" s="31" t="s">
        <v>500</v>
      </c>
      <c r="S89" s="31" t="s">
        <v>501</v>
      </c>
      <c r="T89" s="31" t="s">
        <v>63</v>
      </c>
      <c r="U89" s="32">
        <v>42</v>
      </c>
      <c r="V89" s="33" t="s">
        <v>502</v>
      </c>
      <c r="W89" s="33" t="s">
        <v>503</v>
      </c>
      <c r="X89" s="80">
        <v>130</v>
      </c>
      <c r="Y89" s="81">
        <v>130</v>
      </c>
      <c r="Z89" s="80">
        <v>170</v>
      </c>
      <c r="AA89" s="80">
        <v>170</v>
      </c>
      <c r="AB89" s="257"/>
      <c r="AC89" s="257"/>
      <c r="AD89" s="257"/>
      <c r="AE89" s="257"/>
      <c r="AF89" s="257"/>
      <c r="AG89" s="232"/>
      <c r="AH89" s="232"/>
      <c r="AI89" s="232"/>
      <c r="AJ89" s="32">
        <v>0</v>
      </c>
      <c r="AK89" s="32" t="s">
        <v>66</v>
      </c>
      <c r="AL89" s="32" t="s">
        <v>504</v>
      </c>
      <c r="AM89" s="32" t="s">
        <v>504</v>
      </c>
      <c r="AN89" s="32" t="s">
        <v>504</v>
      </c>
      <c r="AO89" s="32" t="s">
        <v>504</v>
      </c>
      <c r="AP89" s="32">
        <v>0</v>
      </c>
      <c r="AQ89" s="32">
        <v>0</v>
      </c>
      <c r="AR89" s="32">
        <v>300</v>
      </c>
      <c r="AS89" s="32">
        <v>300</v>
      </c>
      <c r="AT89" s="48"/>
      <c r="AU89" s="261" t="s">
        <v>391</v>
      </c>
      <c r="AV89" s="50" t="s">
        <v>499</v>
      </c>
    </row>
    <row r="90" spans="1:48" ht="202.5" customHeight="1" x14ac:dyDescent="0.3">
      <c r="A90" s="41"/>
      <c r="B90" s="41"/>
      <c r="C90" s="41"/>
      <c r="D90" s="41"/>
      <c r="E90" s="41"/>
      <c r="F90" s="41"/>
      <c r="G90" s="41"/>
      <c r="H90" s="41"/>
      <c r="I90" s="41"/>
      <c r="J90" s="44"/>
      <c r="K90" s="45"/>
      <c r="L90" s="44"/>
      <c r="M90" s="308"/>
      <c r="N90" s="46"/>
      <c r="O90" s="46"/>
      <c r="P90" s="47"/>
      <c r="Q90" s="48"/>
      <c r="R90" s="31" t="s">
        <v>505</v>
      </c>
      <c r="S90" s="31" t="s">
        <v>506</v>
      </c>
      <c r="T90" s="31" t="s">
        <v>63</v>
      </c>
      <c r="U90" s="32">
        <v>0</v>
      </c>
      <c r="V90" s="33" t="s">
        <v>507</v>
      </c>
      <c r="W90" s="33" t="s">
        <v>508</v>
      </c>
      <c r="X90" s="34"/>
      <c r="Y90" s="35"/>
      <c r="Z90" s="34">
        <v>100</v>
      </c>
      <c r="AA90" s="34">
        <v>239</v>
      </c>
      <c r="AB90" s="32">
        <v>212</v>
      </c>
      <c r="AC90" s="37">
        <v>0</v>
      </c>
      <c r="AD90" s="37">
        <v>150</v>
      </c>
      <c r="AE90" s="37">
        <v>62</v>
      </c>
      <c r="AF90" s="38">
        <v>0</v>
      </c>
      <c r="AG90" s="32">
        <v>212</v>
      </c>
      <c r="AH90" s="32">
        <v>212</v>
      </c>
      <c r="AI90" s="32">
        <v>0</v>
      </c>
      <c r="AJ90" s="32">
        <v>210</v>
      </c>
      <c r="AK90" s="32" t="s">
        <v>77</v>
      </c>
      <c r="AL90" s="32">
        <v>0</v>
      </c>
      <c r="AM90" s="32">
        <v>0</v>
      </c>
      <c r="AN90" s="32">
        <v>0</v>
      </c>
      <c r="AO90" s="32">
        <v>210</v>
      </c>
      <c r="AP90" s="32"/>
      <c r="AQ90" s="32" cm="1">
        <f t="array" ref="AQ90">IF(_xlfn.IFS(--(UPPER(TRIM(T90))="STOCK")*--(UPPER(TRIM(AK90))="TRIMESTRAL"),AJ90,--(UPPER(TRIM(T90))="STOCK")*--(UPPER(TRIM(AK90))="SEMESTRAL")*--(AL90+AN90=0),AJ90,--(UPPER(TRIM(T90))="STOCK")*--(UPPER(TRIM(AK90))="SEMESTRAL")*--(AL90+AN90&gt;0),FALSE,--(UPPER(TRIM(T90))="STOCK")*--(UPPER(TRIM(AK90))="ANUAL")*--(AL90+AM90+AN90=0),AJ90,--(UPPER(TRIM(T90))="STOCK")*--(UPPER(TRIM(AK90))="ANUAL")*--(AL90+AM90+AN90&gt;0),FALSE,--(OR(UPPER(TRIM(T90))="ACUMULADO",UPPER(TRIM(T90))="FLUJO",UPPER(TRIM(T90))="CAPACIDAD"))*--(UPPER(TRIM(AK90))="TRIMESTRAL"),AL90+AM90+AN90+AO90,--(OR(UPPER(TRIM(T90))="ACUMULADO",UPPER(TRIM(T90))="FLUJO",UPPER(TRIM(T90))="CAPACIDAD"))*--(UPPER(TRIM(AK90))="SEMESTRAL"),AM90+AO90,--(OR(UPPER(TRIM(T90))="ACUMULADO",UPPER(TRIM(T90))="FLUJO",UPPER(TRIM(T90))="CAPACIDAD"))*--(UPPER(TRIM(AK90))="ANUAL"),AO90)&lt;&gt;AJ90,FALSE,_xlfn.IFS(--(UPPER(TRIM(T90))="STOCK")*--(UPPER(TRIM(AK90))="TRIMESTRAL"),AJ90,--(UPPER(TRIM(T90))="STOCK")*--(UPPER(TRIM(AK90))="SEMESTRAL")*--(AL90+AN90=0),AJ90,--(UPPER(TRIM(T90))="STOCK")*--(UPPER(TRIM(AK90))="SEMESTRAL")*--(AL90+AN90&gt;0),FALSE,--(UPPER(TRIM(T90))="STOCK")*--(UPPER(TRIM(AK90))="ANUAL")*--(AL90+AM90+AN90=0),AJ90,--(UPPER(TRIM(T90))="STOCK")*--(UPPER(TRIM(AK90))="ANUAL")*--(AL90+AM90+AN90&gt;0),FALSE,--(OR(UPPER(TRIM(T90))="ACUMULADO",UPPER(TRIM(T90))="FLUJO",UPPER(TRIM(T90))="CAPACIDAD"))*--(UPPER(TRIM(AK90))="TRIMESTRAL"),AL90+AM90+AN90+AO90,--(OR(UPPER(TRIM(T90))="ACUMULADO",UPPER(TRIM(T90))="FLUJO",UPPER(TRIM(T90))="CAPACIDAD"))*--(UPPER(TRIM(AK90))="SEMESTRAL"),AM90+AO90,--(OR(UPPER(TRIM(T90))="ACUMULADO",UPPER(TRIM(T90))="FLUJO",UPPER(TRIM(T90))="CAPACIDAD"))*--(UPPER(TRIM(AK90))="ANUAL"),AO90))</f>
        <v>210</v>
      </c>
      <c r="AR90" s="32">
        <f t="shared" ref="AR90:AR93" si="6">+_xlfn.IFS(T90="Acumulado",X90+Z90+AB90+AJ90,T90="Capacidad",AJ90,T90="Flujo",AJ90,T90="Reducción",AJ90,T90="Stock",AJ90)</f>
        <v>522</v>
      </c>
      <c r="AS90" s="32">
        <v>451</v>
      </c>
      <c r="AT90" s="48"/>
      <c r="AU90" s="261" t="s">
        <v>391</v>
      </c>
      <c r="AV90" s="50" t="s">
        <v>499</v>
      </c>
    </row>
    <row r="91" spans="1:48" ht="409.5" customHeight="1" x14ac:dyDescent="0.3">
      <c r="A91" s="54"/>
      <c r="B91" s="54"/>
      <c r="C91" s="54"/>
      <c r="D91" s="54"/>
      <c r="E91" s="54"/>
      <c r="F91" s="54"/>
      <c r="G91" s="54"/>
      <c r="H91" s="54"/>
      <c r="I91" s="54"/>
      <c r="J91" s="57">
        <v>0</v>
      </c>
      <c r="K91" s="58"/>
      <c r="L91" s="57"/>
      <c r="M91" s="309"/>
      <c r="N91" s="59"/>
      <c r="O91" s="59"/>
      <c r="P91" s="60"/>
      <c r="Q91" s="49"/>
      <c r="R91" s="31" t="s">
        <v>505</v>
      </c>
      <c r="S91" s="31" t="s">
        <v>509</v>
      </c>
      <c r="T91" s="31" t="s">
        <v>63</v>
      </c>
      <c r="U91" s="32">
        <v>978</v>
      </c>
      <c r="V91" s="33" t="s">
        <v>510</v>
      </c>
      <c r="W91" s="33" t="s">
        <v>511</v>
      </c>
      <c r="X91" s="34">
        <v>932</v>
      </c>
      <c r="Y91" s="35">
        <v>1583</v>
      </c>
      <c r="Z91" s="34">
        <v>1227</v>
      </c>
      <c r="AA91" s="34">
        <v>1227</v>
      </c>
      <c r="AB91" s="32">
        <v>870</v>
      </c>
      <c r="AC91" s="37">
        <v>0</v>
      </c>
      <c r="AD91" s="37">
        <v>25</v>
      </c>
      <c r="AE91" s="37">
        <v>10</v>
      </c>
      <c r="AF91" s="38">
        <v>835</v>
      </c>
      <c r="AG91" s="32">
        <v>870</v>
      </c>
      <c r="AH91" s="32">
        <v>870</v>
      </c>
      <c r="AI91" s="32">
        <v>0</v>
      </c>
      <c r="AJ91" s="32">
        <v>794</v>
      </c>
      <c r="AK91" s="32" t="s">
        <v>77</v>
      </c>
      <c r="AL91" s="32">
        <v>0</v>
      </c>
      <c r="AM91" s="32">
        <v>0</v>
      </c>
      <c r="AN91" s="32">
        <v>0</v>
      </c>
      <c r="AO91" s="32">
        <v>794</v>
      </c>
      <c r="AP91" s="32">
        <v>0</v>
      </c>
      <c r="AQ91" s="32" cm="1">
        <f t="array" ref="AQ91">IF(_xlfn.IFS(--(UPPER(TRIM(T91))="STOCK")*--(UPPER(TRIM(AK91))="TRIMESTRAL"),AJ91,--(UPPER(TRIM(T91))="STOCK")*--(UPPER(TRIM(AK91))="SEMESTRAL")*--(AL91+AN91=0),AJ91,--(UPPER(TRIM(T91))="STOCK")*--(UPPER(TRIM(AK91))="SEMESTRAL")*--(AL91+AN91&gt;0),FALSE,--(UPPER(TRIM(T91))="STOCK")*--(UPPER(TRIM(AK91))="ANUAL")*--(AL91+AM91+AN91=0),AJ91,--(UPPER(TRIM(T91))="STOCK")*--(UPPER(TRIM(AK91))="ANUAL")*--(AL91+AM91+AN91&gt;0),FALSE,--(OR(UPPER(TRIM(T91))="ACUMULADO",UPPER(TRIM(T91))="FLUJO",UPPER(TRIM(T91))="CAPACIDAD"))*--(UPPER(TRIM(AK91))="TRIMESTRAL"),AL91+AM91+AN91+AO91,--(OR(UPPER(TRIM(T91))="ACUMULADO",UPPER(TRIM(T91))="FLUJO",UPPER(TRIM(T91))="CAPACIDAD"))*--(UPPER(TRIM(AK91))="SEMESTRAL"),AM91+AO91,--(OR(UPPER(TRIM(T91))="ACUMULADO",UPPER(TRIM(T91))="FLUJO",UPPER(TRIM(T91))="CAPACIDAD"))*--(UPPER(TRIM(AK91))="ANUAL"),AO91)&lt;&gt;AJ91,FALSE,_xlfn.IFS(--(UPPER(TRIM(T91))="STOCK")*--(UPPER(TRIM(AK91))="TRIMESTRAL"),AJ91,--(UPPER(TRIM(T91))="STOCK")*--(UPPER(TRIM(AK91))="SEMESTRAL")*--(AL91+AN91=0),AJ91,--(UPPER(TRIM(T91))="STOCK")*--(UPPER(TRIM(AK91))="SEMESTRAL")*--(AL91+AN91&gt;0),FALSE,--(UPPER(TRIM(T91))="STOCK")*--(UPPER(TRIM(AK91))="ANUAL")*--(AL91+AM91+AN91=0),AJ91,--(UPPER(TRIM(T91))="STOCK")*--(UPPER(TRIM(AK91))="ANUAL")*--(AL91+AM91+AN91&gt;0),FALSE,--(OR(UPPER(TRIM(T91))="ACUMULADO",UPPER(TRIM(T91))="FLUJO",UPPER(TRIM(T91))="CAPACIDAD"))*--(UPPER(TRIM(AK91))="TRIMESTRAL"),AL91+AM91+AN91+AO91,--(OR(UPPER(TRIM(T91))="ACUMULADO",UPPER(TRIM(T91))="FLUJO",UPPER(TRIM(T91))="CAPACIDAD"))*--(UPPER(TRIM(AK91))="SEMESTRAL"),AM91+AO91,--(OR(UPPER(TRIM(T91))="ACUMULADO",UPPER(TRIM(T91))="FLUJO",UPPER(TRIM(T91))="CAPACIDAD"))*--(UPPER(TRIM(AK91))="ANUAL"),AO91))</f>
        <v>794</v>
      </c>
      <c r="AR91" s="32">
        <f t="shared" si="6"/>
        <v>3823</v>
      </c>
      <c r="AS91" s="32">
        <v>3680</v>
      </c>
      <c r="AT91" s="49"/>
      <c r="AU91" s="261" t="s">
        <v>391</v>
      </c>
      <c r="AV91" s="50" t="s">
        <v>499</v>
      </c>
    </row>
    <row r="92" spans="1:48" ht="224.4" customHeight="1" x14ac:dyDescent="0.3">
      <c r="A92" s="95" t="s">
        <v>233</v>
      </c>
      <c r="B92" s="95" t="s">
        <v>512</v>
      </c>
      <c r="C92" s="95" t="s">
        <v>58</v>
      </c>
      <c r="D92" s="95" t="s">
        <v>235</v>
      </c>
      <c r="E92" s="310" t="s">
        <v>513</v>
      </c>
      <c r="F92" s="310" t="s">
        <v>514</v>
      </c>
      <c r="G92" s="310" t="s">
        <v>57</v>
      </c>
      <c r="H92" s="310" t="s">
        <v>58</v>
      </c>
      <c r="I92" s="310" t="s">
        <v>58</v>
      </c>
      <c r="J92" s="311"/>
      <c r="K92" s="311"/>
      <c r="L92" s="311">
        <v>0</v>
      </c>
      <c r="M92" s="311"/>
      <c r="N92" s="312"/>
      <c r="O92" s="312"/>
      <c r="P92" s="312"/>
      <c r="Q92" s="161" t="s">
        <v>427</v>
      </c>
      <c r="R92" s="161" t="s">
        <v>515</v>
      </c>
      <c r="S92" s="313" t="s">
        <v>516</v>
      </c>
      <c r="T92" s="313" t="s">
        <v>295</v>
      </c>
      <c r="U92" s="314">
        <v>0</v>
      </c>
      <c r="V92" s="191" t="s">
        <v>517</v>
      </c>
      <c r="W92" s="191" t="s">
        <v>518</v>
      </c>
      <c r="X92" s="315">
        <v>26</v>
      </c>
      <c r="Y92" s="35">
        <v>26</v>
      </c>
      <c r="Z92" s="315">
        <v>27</v>
      </c>
      <c r="AA92" s="315">
        <v>27</v>
      </c>
      <c r="AB92" s="314">
        <v>28</v>
      </c>
      <c r="AC92" s="298">
        <v>1</v>
      </c>
      <c r="AD92" s="298">
        <v>15</v>
      </c>
      <c r="AE92" s="316">
        <v>11</v>
      </c>
      <c r="AF92" s="317">
        <v>7</v>
      </c>
      <c r="AG92" s="32">
        <v>34</v>
      </c>
      <c r="AH92" s="32">
        <v>34</v>
      </c>
      <c r="AI92" s="314">
        <v>0</v>
      </c>
      <c r="AJ92" s="314">
        <v>29</v>
      </c>
      <c r="AK92" s="32" t="s">
        <v>66</v>
      </c>
      <c r="AL92" s="314">
        <v>29</v>
      </c>
      <c r="AM92" s="32" t="s">
        <v>66</v>
      </c>
      <c r="AN92" s="289">
        <v>2</v>
      </c>
      <c r="AO92" s="289">
        <v>6</v>
      </c>
      <c r="AP92" s="289">
        <v>8</v>
      </c>
      <c r="AQ92" s="289">
        <v>13</v>
      </c>
      <c r="AR92" s="32">
        <f t="shared" si="6"/>
        <v>110</v>
      </c>
      <c r="AS92" s="32">
        <v>87</v>
      </c>
      <c r="AT92" s="99" t="s">
        <v>432</v>
      </c>
      <c r="AU92" s="100" t="s">
        <v>432</v>
      </c>
      <c r="AV92" s="40" t="s">
        <v>519</v>
      </c>
    </row>
    <row r="93" spans="1:48" ht="409.6" x14ac:dyDescent="0.3">
      <c r="A93" s="124"/>
      <c r="B93" s="124"/>
      <c r="C93" s="124"/>
      <c r="D93" s="124"/>
      <c r="E93" s="310" t="s">
        <v>520</v>
      </c>
      <c r="F93" s="310" t="s">
        <v>521</v>
      </c>
      <c r="G93" s="310" t="s">
        <v>57</v>
      </c>
      <c r="H93" s="310" t="s">
        <v>58</v>
      </c>
      <c r="I93" s="310" t="s">
        <v>58</v>
      </c>
      <c r="J93" s="311"/>
      <c r="K93" s="311"/>
      <c r="L93" s="311">
        <v>0</v>
      </c>
      <c r="M93" s="311"/>
      <c r="N93" s="312"/>
      <c r="O93" s="312"/>
      <c r="P93" s="312"/>
      <c r="Q93" s="161" t="s">
        <v>427</v>
      </c>
      <c r="R93" s="161" t="s">
        <v>522</v>
      </c>
      <c r="S93" s="313" t="s">
        <v>523</v>
      </c>
      <c r="T93" s="313" t="s">
        <v>295</v>
      </c>
      <c r="U93" s="314">
        <v>0</v>
      </c>
      <c r="V93" s="191" t="s">
        <v>524</v>
      </c>
      <c r="W93" s="191" t="s">
        <v>525</v>
      </c>
      <c r="X93" s="315">
        <v>1300</v>
      </c>
      <c r="Y93" s="35">
        <v>1528</v>
      </c>
      <c r="Z93" s="315">
        <v>1450</v>
      </c>
      <c r="AA93" s="315">
        <v>1460</v>
      </c>
      <c r="AB93" s="314">
        <v>1550</v>
      </c>
      <c r="AC93" s="298">
        <v>322</v>
      </c>
      <c r="AD93" s="298">
        <v>262</v>
      </c>
      <c r="AE93" s="316">
        <v>391</v>
      </c>
      <c r="AF93" s="317">
        <v>585</v>
      </c>
      <c r="AG93" s="32">
        <v>1560</v>
      </c>
      <c r="AH93" s="32">
        <v>1560</v>
      </c>
      <c r="AI93" s="314">
        <v>0</v>
      </c>
      <c r="AJ93" s="314">
        <v>1700</v>
      </c>
      <c r="AK93" s="32" t="s">
        <v>66</v>
      </c>
      <c r="AL93" s="314">
        <v>1700</v>
      </c>
      <c r="AM93" s="32" t="s">
        <v>66</v>
      </c>
      <c r="AN93" s="289">
        <v>340</v>
      </c>
      <c r="AO93" s="289">
        <v>380</v>
      </c>
      <c r="AP93" s="289">
        <v>570</v>
      </c>
      <c r="AQ93" s="289">
        <v>410</v>
      </c>
      <c r="AR93" s="32">
        <f t="shared" si="6"/>
        <v>6000</v>
      </c>
      <c r="AS93" s="32">
        <v>4548</v>
      </c>
      <c r="AT93" s="127"/>
      <c r="AU93" s="318" t="s">
        <v>432</v>
      </c>
      <c r="AV93" s="40" t="s">
        <v>526</v>
      </c>
    </row>
    <row r="95" spans="1:48" x14ac:dyDescent="0.3">
      <c r="AE95" s="319"/>
      <c r="AF95" s="319"/>
    </row>
    <row r="96" spans="1:48" x14ac:dyDescent="0.3">
      <c r="A96" s="320" t="s">
        <v>527</v>
      </c>
      <c r="AE96" s="319"/>
      <c r="AF96" s="319"/>
    </row>
    <row r="97" spans="1:33" x14ac:dyDescent="0.3">
      <c r="A97" s="321" t="s">
        <v>528</v>
      </c>
      <c r="AC97" s="322">
        <v>0.66610000000000003</v>
      </c>
      <c r="AD97" s="322"/>
      <c r="AG97" s="15"/>
    </row>
    <row r="98" spans="1:33" x14ac:dyDescent="0.3">
      <c r="A98" s="323" t="s">
        <v>529</v>
      </c>
      <c r="AC98" s="15" t="e">
        <f>AC97-#REF!</f>
        <v>#REF!</v>
      </c>
      <c r="AD98" s="15"/>
    </row>
  </sheetData>
  <autoFilter ref="A8:AV93" xr:uid="{419D9869-2980-45A7-9CBF-D96519604EC9}"/>
  <mergeCells count="320">
    <mergeCell ref="A92:A93"/>
    <mergeCell ref="B92:B93"/>
    <mergeCell ref="C92:C93"/>
    <mergeCell ref="D92:D93"/>
    <mergeCell ref="AT92:AT93"/>
    <mergeCell ref="M88:M91"/>
    <mergeCell ref="N88:N91"/>
    <mergeCell ref="O88:O91"/>
    <mergeCell ref="P88:P91"/>
    <mergeCell ref="Q88:Q91"/>
    <mergeCell ref="AT88:AT91"/>
    <mergeCell ref="G88:G91"/>
    <mergeCell ref="H88:H91"/>
    <mergeCell ref="I88:I91"/>
    <mergeCell ref="J88:J91"/>
    <mergeCell ref="K88:K91"/>
    <mergeCell ref="L88:L91"/>
    <mergeCell ref="O83:O87"/>
    <mergeCell ref="P83:P87"/>
    <mergeCell ref="Q83:Q87"/>
    <mergeCell ref="AT83:AT87"/>
    <mergeCell ref="A88:A91"/>
    <mergeCell ref="B88:B91"/>
    <mergeCell ref="C88:C91"/>
    <mergeCell ref="D88:D91"/>
    <mergeCell ref="E88:E91"/>
    <mergeCell ref="F88:F91"/>
    <mergeCell ref="I83:I87"/>
    <mergeCell ref="J83:J87"/>
    <mergeCell ref="K83:K87"/>
    <mergeCell ref="L83:L87"/>
    <mergeCell ref="M83:M87"/>
    <mergeCell ref="N83:N87"/>
    <mergeCell ref="Q78:Q82"/>
    <mergeCell ref="R78:R79"/>
    <mergeCell ref="A83:A87"/>
    <mergeCell ref="B83:B87"/>
    <mergeCell ref="C83:C87"/>
    <mergeCell ref="D83:D87"/>
    <mergeCell ref="E83:E87"/>
    <mergeCell ref="F83:F87"/>
    <mergeCell ref="G83:G87"/>
    <mergeCell ref="H83:H87"/>
    <mergeCell ref="G78:G82"/>
    <mergeCell ref="H78:H82"/>
    <mergeCell ref="I78:I82"/>
    <mergeCell ref="J78:J82"/>
    <mergeCell ref="K78:K82"/>
    <mergeCell ref="L78:L82"/>
    <mergeCell ref="A78:A82"/>
    <mergeCell ref="B78:B82"/>
    <mergeCell ref="C78:C82"/>
    <mergeCell ref="D78:D82"/>
    <mergeCell ref="E78:E82"/>
    <mergeCell ref="F78:F82"/>
    <mergeCell ref="M76:M77"/>
    <mergeCell ref="N76:N77"/>
    <mergeCell ref="O76:O77"/>
    <mergeCell ref="P76:P77"/>
    <mergeCell ref="Q76:Q77"/>
    <mergeCell ref="AT76:AT82"/>
    <mergeCell ref="M78:M82"/>
    <mergeCell ref="N78:N82"/>
    <mergeCell ref="O78:O82"/>
    <mergeCell ref="P78:P82"/>
    <mergeCell ref="G76:G77"/>
    <mergeCell ref="H76:H77"/>
    <mergeCell ref="I76:I77"/>
    <mergeCell ref="J76:J77"/>
    <mergeCell ref="K76:K77"/>
    <mergeCell ref="L76:L77"/>
    <mergeCell ref="A76:A77"/>
    <mergeCell ref="B76:B77"/>
    <mergeCell ref="C76:C77"/>
    <mergeCell ref="D76:D77"/>
    <mergeCell ref="E76:E77"/>
    <mergeCell ref="F76:F77"/>
    <mergeCell ref="M73:M75"/>
    <mergeCell ref="N73:N75"/>
    <mergeCell ref="O73:O75"/>
    <mergeCell ref="P73:P75"/>
    <mergeCell ref="Q73:Q75"/>
    <mergeCell ref="AT73:AT75"/>
    <mergeCell ref="G73:G75"/>
    <mergeCell ref="H73:H75"/>
    <mergeCell ref="I73:I75"/>
    <mergeCell ref="J73:J75"/>
    <mergeCell ref="K73:K75"/>
    <mergeCell ref="L73:L75"/>
    <mergeCell ref="A73:A75"/>
    <mergeCell ref="B73:B75"/>
    <mergeCell ref="C73:C75"/>
    <mergeCell ref="D73:D75"/>
    <mergeCell ref="E73:E75"/>
    <mergeCell ref="F73:F75"/>
    <mergeCell ref="M66:M69"/>
    <mergeCell ref="N66:N69"/>
    <mergeCell ref="O66:O69"/>
    <mergeCell ref="P66:P69"/>
    <mergeCell ref="Q66:Q69"/>
    <mergeCell ref="AT66:AT70"/>
    <mergeCell ref="G66:G69"/>
    <mergeCell ref="H66:H69"/>
    <mergeCell ref="I66:I69"/>
    <mergeCell ref="J66:J69"/>
    <mergeCell ref="K66:K69"/>
    <mergeCell ref="L66:L69"/>
    <mergeCell ref="P64:P65"/>
    <mergeCell ref="Q64:Q65"/>
    <mergeCell ref="R64:R65"/>
    <mergeCell ref="AT64:AT65"/>
    <mergeCell ref="A66:A69"/>
    <mergeCell ref="B66:B69"/>
    <mergeCell ref="C66:C69"/>
    <mergeCell ref="D66:D69"/>
    <mergeCell ref="E66:E69"/>
    <mergeCell ref="F66:F69"/>
    <mergeCell ref="J64:J65"/>
    <mergeCell ref="K64:K65"/>
    <mergeCell ref="L64:L65"/>
    <mergeCell ref="M64:M65"/>
    <mergeCell ref="N64:N65"/>
    <mergeCell ref="O64:O65"/>
    <mergeCell ref="Q62:Q63"/>
    <mergeCell ref="A64:A65"/>
    <mergeCell ref="B64:B65"/>
    <mergeCell ref="C64:C65"/>
    <mergeCell ref="D64:D65"/>
    <mergeCell ref="E64:E65"/>
    <mergeCell ref="F64:F65"/>
    <mergeCell ref="G64:G65"/>
    <mergeCell ref="H64:H65"/>
    <mergeCell ref="I64:I65"/>
    <mergeCell ref="G62:G63"/>
    <mergeCell ref="H62:H63"/>
    <mergeCell ref="I62:I63"/>
    <mergeCell ref="J62:J63"/>
    <mergeCell ref="K62:K63"/>
    <mergeCell ref="L62:L63"/>
    <mergeCell ref="A62:A63"/>
    <mergeCell ref="B62:B63"/>
    <mergeCell ref="C62:C63"/>
    <mergeCell ref="D62:D63"/>
    <mergeCell ref="E62:E63"/>
    <mergeCell ref="F62:F63"/>
    <mergeCell ref="M57:M61"/>
    <mergeCell ref="N57:N61"/>
    <mergeCell ref="O57:O61"/>
    <mergeCell ref="P57:P61"/>
    <mergeCell ref="Q57:Q61"/>
    <mergeCell ref="AT57:AT63"/>
    <mergeCell ref="M62:M63"/>
    <mergeCell ref="N62:N63"/>
    <mergeCell ref="O62:O63"/>
    <mergeCell ref="P62:P63"/>
    <mergeCell ref="G57:G61"/>
    <mergeCell ref="H57:H61"/>
    <mergeCell ref="I57:I61"/>
    <mergeCell ref="J57:J61"/>
    <mergeCell ref="K57:K61"/>
    <mergeCell ref="L57:L61"/>
    <mergeCell ref="A57:A61"/>
    <mergeCell ref="B57:B61"/>
    <mergeCell ref="C57:C61"/>
    <mergeCell ref="D57:D61"/>
    <mergeCell ref="E57:E61"/>
    <mergeCell ref="F57:F61"/>
    <mergeCell ref="N51:N56"/>
    <mergeCell ref="O51:O56"/>
    <mergeCell ref="P51:P56"/>
    <mergeCell ref="Q51:Q56"/>
    <mergeCell ref="R51:R53"/>
    <mergeCell ref="AT51:AT56"/>
    <mergeCell ref="R54:R55"/>
    <mergeCell ref="H51:H56"/>
    <mergeCell ref="I51:I56"/>
    <mergeCell ref="J51:J56"/>
    <mergeCell ref="K51:K56"/>
    <mergeCell ref="L51:L56"/>
    <mergeCell ref="M51:M56"/>
    <mergeCell ref="P45:P48"/>
    <mergeCell ref="Q45:Q48"/>
    <mergeCell ref="AT45:AT48"/>
    <mergeCell ref="A51:A56"/>
    <mergeCell ref="B51:B56"/>
    <mergeCell ref="C51:C56"/>
    <mergeCell ref="D51:D56"/>
    <mergeCell ref="E51:E56"/>
    <mergeCell ref="F51:F56"/>
    <mergeCell ref="G51:G56"/>
    <mergeCell ref="J45:J48"/>
    <mergeCell ref="K45:K48"/>
    <mergeCell ref="L45:L48"/>
    <mergeCell ref="M45:M48"/>
    <mergeCell ref="N45:N48"/>
    <mergeCell ref="O45:O48"/>
    <mergeCell ref="AT42:AT44"/>
    <mergeCell ref="A45:A48"/>
    <mergeCell ref="B45:B48"/>
    <mergeCell ref="C45:C48"/>
    <mergeCell ref="D45:D48"/>
    <mergeCell ref="E45:E48"/>
    <mergeCell ref="F45:F48"/>
    <mergeCell ref="G45:G48"/>
    <mergeCell ref="H45:H48"/>
    <mergeCell ref="I45:I48"/>
    <mergeCell ref="M42:M44"/>
    <mergeCell ref="N42:N44"/>
    <mergeCell ref="O42:O44"/>
    <mergeCell ref="P42:P44"/>
    <mergeCell ref="Q42:Q44"/>
    <mergeCell ref="R42:R44"/>
    <mergeCell ref="G42:G44"/>
    <mergeCell ref="H42:H44"/>
    <mergeCell ref="I42:I44"/>
    <mergeCell ref="J42:J44"/>
    <mergeCell ref="K42:K44"/>
    <mergeCell ref="L42:L44"/>
    <mergeCell ref="AT25:AT41"/>
    <mergeCell ref="R28:R30"/>
    <mergeCell ref="R31:R35"/>
    <mergeCell ref="R36:R40"/>
    <mergeCell ref="A42:A44"/>
    <mergeCell ref="B42:B44"/>
    <mergeCell ref="C42:C44"/>
    <mergeCell ref="D42:D44"/>
    <mergeCell ref="E42:E44"/>
    <mergeCell ref="F42:F44"/>
    <mergeCell ref="M25:M41"/>
    <mergeCell ref="N25:N41"/>
    <mergeCell ref="O25:O41"/>
    <mergeCell ref="P25:P41"/>
    <mergeCell ref="Q25:Q41"/>
    <mergeCell ref="R25:R27"/>
    <mergeCell ref="G25:G41"/>
    <mergeCell ref="H25:H41"/>
    <mergeCell ref="I25:I41"/>
    <mergeCell ref="J25:J41"/>
    <mergeCell ref="K25:K41"/>
    <mergeCell ref="L25:L41"/>
    <mergeCell ref="A25:A41"/>
    <mergeCell ref="B25:B41"/>
    <mergeCell ref="C25:C41"/>
    <mergeCell ref="D25:D41"/>
    <mergeCell ref="E25:E41"/>
    <mergeCell ref="F25:F41"/>
    <mergeCell ref="M20:M24"/>
    <mergeCell ref="N20:N24"/>
    <mergeCell ref="O20:O24"/>
    <mergeCell ref="P20:P24"/>
    <mergeCell ref="Q20:Q24"/>
    <mergeCell ref="AT20:AT24"/>
    <mergeCell ref="G20:G24"/>
    <mergeCell ref="H20:H24"/>
    <mergeCell ref="I20:I24"/>
    <mergeCell ref="J20:J24"/>
    <mergeCell ref="K20:K24"/>
    <mergeCell ref="L20:L24"/>
    <mergeCell ref="A20:A24"/>
    <mergeCell ref="B20:B24"/>
    <mergeCell ref="C20:C24"/>
    <mergeCell ref="D20:D24"/>
    <mergeCell ref="E20:E24"/>
    <mergeCell ref="F20:F24"/>
    <mergeCell ref="M16:M18"/>
    <mergeCell ref="N16:N18"/>
    <mergeCell ref="O16:O18"/>
    <mergeCell ref="P16:P18"/>
    <mergeCell ref="Q16:Q18"/>
    <mergeCell ref="R17:R18"/>
    <mergeCell ref="G16:G18"/>
    <mergeCell ref="H16:H18"/>
    <mergeCell ref="I16:I18"/>
    <mergeCell ref="J16:J18"/>
    <mergeCell ref="K16:K18"/>
    <mergeCell ref="L16:L18"/>
    <mergeCell ref="P13:P14"/>
    <mergeCell ref="Q13:Q14"/>
    <mergeCell ref="R13:R14"/>
    <mergeCell ref="AT13:AT19"/>
    <mergeCell ref="A16:A18"/>
    <mergeCell ref="B16:B18"/>
    <mergeCell ref="C16:C18"/>
    <mergeCell ref="D16:D18"/>
    <mergeCell ref="E16:E18"/>
    <mergeCell ref="F16:F18"/>
    <mergeCell ref="J13:J14"/>
    <mergeCell ref="K13:K14"/>
    <mergeCell ref="L13:L14"/>
    <mergeCell ref="M13:M14"/>
    <mergeCell ref="N13:N14"/>
    <mergeCell ref="O13:O14"/>
    <mergeCell ref="AT9:AT12"/>
    <mergeCell ref="A13:A14"/>
    <mergeCell ref="B13:B14"/>
    <mergeCell ref="C13:C14"/>
    <mergeCell ref="D13:D14"/>
    <mergeCell ref="E13:E14"/>
    <mergeCell ref="F13:F14"/>
    <mergeCell ref="G13:G14"/>
    <mergeCell ref="H13:H14"/>
    <mergeCell ref="I13:I14"/>
    <mergeCell ref="M9:M12"/>
    <mergeCell ref="N9:N12"/>
    <mergeCell ref="O9:O12"/>
    <mergeCell ref="P9:P12"/>
    <mergeCell ref="Q9:Q12"/>
    <mergeCell ref="R9:R10"/>
    <mergeCell ref="G9:G12"/>
    <mergeCell ref="H9:H12"/>
    <mergeCell ref="I9:I12"/>
    <mergeCell ref="J9:J12"/>
    <mergeCell ref="K9:K12"/>
    <mergeCell ref="L9:L12"/>
    <mergeCell ref="A9:A12"/>
    <mergeCell ref="B9:B12"/>
    <mergeCell ref="C9:C12"/>
    <mergeCell ref="D9:D12"/>
    <mergeCell ref="E9:E12"/>
    <mergeCell ref="F9:F12"/>
  </mergeCells>
  <printOptions horizontalCentered="1" verticalCentered="1"/>
  <pageMargins left="0.39370078740157483" right="0.39370078740157483" top="0.39370078740157483" bottom="0.39370078740157483" header="0.39370078740157483" footer="0.31496062992125984"/>
  <pageSetup paperSize="5" scale="10" fitToHeight="0" orientation="landscape" r:id="rId1"/>
  <headerFooter>
    <oddFooter>&amp;L_x000D_&amp;1#&amp;"Arial Narrow"&amp;10&amp;K000000 Clasificada</oddFooter>
  </headerFooter>
  <colBreaks count="1" manualBreakCount="1">
    <brk id="46" max="150" man="1"/>
  </col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PROGRAMACION PES 2026</vt:lpstr>
      <vt:lpstr>'PROGRAMACION PES 2026'!Área_de_impresión</vt:lpstr>
      <vt:lpstr>'PROGRAMACION PES 2026'!Títulos_a_imprimir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Ruth Carolina Monroy Cely</dc:creator>
  <cp:lastModifiedBy>carolina monroy</cp:lastModifiedBy>
  <dcterms:created xsi:type="dcterms:W3CDTF">2026-01-30T21:27:31Z</dcterms:created>
  <dcterms:modified xsi:type="dcterms:W3CDTF">2026-01-30T21:37:18Z</dcterms:modified>
</cp:coreProperties>
</file>