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d.docs.live.net/958bd3b3218e229f/Escritorio/"/>
    </mc:Choice>
  </mc:AlternateContent>
  <xr:revisionPtr revIDLastSave="14" documentId="8_{50B10DC8-63AB-4941-8681-9464937DC068}" xr6:coauthVersionLast="47" xr6:coauthVersionMax="47" xr10:uidLastSave="{B4FB3B82-65A1-4170-857A-1410A01A6751}"/>
  <bookViews>
    <workbookView xWindow="-108" yWindow="-108" windowWidth="23256" windowHeight="12456" xr2:uid="{430203AD-C6F1-4C08-A354-DF952F2F37B7}"/>
  </bookViews>
  <sheets>
    <sheet name="PROGRAMACION PEI 2026" sheetId="1" r:id="rId1"/>
  </sheets>
  <externalReferences>
    <externalReference r:id="rId2"/>
    <externalReference r:id="rId3"/>
    <externalReference r:id="rId4"/>
    <externalReference r:id="rId5"/>
  </externalReferences>
  <definedNames>
    <definedName name="_xlnm._FilterDatabase" localSheetId="0" hidden="1">'PROGRAMACION PEI 2026'!$A$8:$AV$8</definedName>
    <definedName name="AF" localSheetId="0">#REF!</definedName>
    <definedName name="AF">#REF!</definedName>
    <definedName name="AFFFMM" localSheetId="0">#REF!</definedName>
    <definedName name="AFFFMM">#REF!</definedName>
    <definedName name="AFOCHO" localSheetId="0">#REF!</definedName>
    <definedName name="AFOCHO">#REF!</definedName>
    <definedName name="AFPONAL" localSheetId="0">#REF!</definedName>
    <definedName name="AFPONAL">#REF!</definedName>
    <definedName name="AI" localSheetId="0">#REF!</definedName>
    <definedName name="AI">#REF!</definedName>
    <definedName name="AMFFMM" localSheetId="0">#REF!</definedName>
    <definedName name="AMFFMM">#REF!</definedName>
    <definedName name="AMOCHO" localSheetId="0">#REF!</definedName>
    <definedName name="AMOCHO">#REF!</definedName>
    <definedName name="AMPONAL" localSheetId="0">#REF!</definedName>
    <definedName name="AMPONAL">#REF!</definedName>
    <definedName name="AMYC" localSheetId="0">#REF!</definedName>
    <definedName name="AMYC">#REF!</definedName>
    <definedName name="AMYM" localSheetId="0">#REF!</definedName>
    <definedName name="AMYM">#REF!</definedName>
    <definedName name="AP" localSheetId="0">#REF!</definedName>
    <definedName name="AP">#REF!</definedName>
    <definedName name="_xlnm.Print_Area" localSheetId="0">'PROGRAMACION PEI 2026'!$A$1:$AV$109</definedName>
    <definedName name="areas_f">[3]enunciados!$A$4:$A$9</definedName>
    <definedName name="AS" localSheetId="0">#REF!</definedName>
    <definedName name="AS">#REF!</definedName>
    <definedName name="B" localSheetId="0">#REF!</definedName>
    <definedName name="B">#REF!</definedName>
    <definedName name="CGI" localSheetId="0">#REF!</definedName>
    <definedName name="CGI">#REF!</definedName>
    <definedName name="CGMYC" localSheetId="0">#REF!</definedName>
    <definedName name="CGMYC">#REF!</definedName>
    <definedName name="CGMYM" localSheetId="0">#REF!</definedName>
    <definedName name="CGMYM">#REF!</definedName>
    <definedName name="CGS" localSheetId="0">#REF!</definedName>
    <definedName name="CGS">#REF!</definedName>
    <definedName name="EF" localSheetId="0">#REF!</definedName>
    <definedName name="EF">#REF!</definedName>
    <definedName name="EI" localSheetId="0">#REF!</definedName>
    <definedName name="EI">#REF!</definedName>
    <definedName name="EMYC" localSheetId="0">#REF!</definedName>
    <definedName name="EMYC">#REF!</definedName>
    <definedName name="EMYM" localSheetId="0">#REF!</definedName>
    <definedName name="EMYM">#REF!</definedName>
    <definedName name="EP" localSheetId="0">#REF!</definedName>
    <definedName name="EP">#REF!</definedName>
    <definedName name="ES" localSheetId="0">#REF!</definedName>
    <definedName name="ES">#REF!</definedName>
    <definedName name="FF" localSheetId="0">#REF!</definedName>
    <definedName name="FF">#REF!</definedName>
    <definedName name="FFMMAF" localSheetId="0">#REF!</definedName>
    <definedName name="FFMMAF">#REF!</definedName>
    <definedName name="FFMMAM" localSheetId="0">#REF!</definedName>
    <definedName name="FFMMAM">#REF!</definedName>
    <definedName name="FI" localSheetId="0">#REF!</definedName>
    <definedName name="FI">#REF!</definedName>
    <definedName name="FMYC" localSheetId="0">#REF!</definedName>
    <definedName name="FMYC">#REF!</definedName>
    <definedName name="FMYM" localSheetId="0">#REF!</definedName>
    <definedName name="FMYM">#REF!</definedName>
    <definedName name="FP" localSheetId="0">#REF!</definedName>
    <definedName name="FP">#REF!</definedName>
    <definedName name="FS" localSheetId="0">#REF!</definedName>
    <definedName name="FS">#REF!</definedName>
    <definedName name="GCH" localSheetId="0">#REF!</definedName>
    <definedName name="GCH">#REF!</definedName>
    <definedName name="GD" localSheetId="0">#REF!</definedName>
    <definedName name="GD">#REF!</definedName>
    <definedName name="i" localSheetId="0">#REF!</definedName>
    <definedName name="i">#REF!</definedName>
    <definedName name="in_001" localSheetId="0">#REF!</definedName>
    <definedName name="in_001">#REF!</definedName>
    <definedName name="ini_10" localSheetId="0">#REF!</definedName>
    <definedName name="ini_10">#REF!</definedName>
    <definedName name="ini_11" localSheetId="0">#REF!</definedName>
    <definedName name="ini_11">#REF!</definedName>
    <definedName name="ini_12" localSheetId="0">#REF!</definedName>
    <definedName name="ini_12">#REF!</definedName>
    <definedName name="ini_13" localSheetId="0">#REF!</definedName>
    <definedName name="ini_13">#REF!</definedName>
    <definedName name="ini_14" localSheetId="0">#REF!</definedName>
    <definedName name="ini_14">#REF!</definedName>
    <definedName name="ini_15" localSheetId="0">#REF!</definedName>
    <definedName name="ini_15">#REF!</definedName>
    <definedName name="ini_16" localSheetId="0">#REF!</definedName>
    <definedName name="ini_16">#REF!</definedName>
    <definedName name="ini_17" localSheetId="0">#REF!</definedName>
    <definedName name="ini_17">#REF!</definedName>
    <definedName name="ini_18" localSheetId="0">#REF!</definedName>
    <definedName name="ini_18">#REF!</definedName>
    <definedName name="ini_19" localSheetId="0">#REF!</definedName>
    <definedName name="ini_19">#REF!</definedName>
    <definedName name="ini_2" localSheetId="0">#REF!</definedName>
    <definedName name="ini_2">#REF!</definedName>
    <definedName name="ini_20" localSheetId="0">#REF!</definedName>
    <definedName name="ini_20">#REF!</definedName>
    <definedName name="ini_21" localSheetId="0">#REF!</definedName>
    <definedName name="ini_21">#REF!</definedName>
    <definedName name="ini_22" localSheetId="0">#REF!</definedName>
    <definedName name="ini_22">#REF!</definedName>
    <definedName name="ini_23" localSheetId="0">#REF!</definedName>
    <definedName name="ini_23">#REF!</definedName>
    <definedName name="ini_24" localSheetId="0">#REF!</definedName>
    <definedName name="ini_24">#REF!</definedName>
    <definedName name="ini_25" localSheetId="0">#REF!</definedName>
    <definedName name="ini_25">#REF!</definedName>
    <definedName name="ini_26" localSheetId="0">#REF!</definedName>
    <definedName name="ini_26">#REF!</definedName>
    <definedName name="ini_27" localSheetId="0">#REF!</definedName>
    <definedName name="ini_27">#REF!</definedName>
    <definedName name="ini_28" localSheetId="0">#REF!</definedName>
    <definedName name="ini_28">#REF!</definedName>
    <definedName name="ini_29" localSheetId="0">#REF!</definedName>
    <definedName name="ini_29">#REF!</definedName>
    <definedName name="ini_3" localSheetId="0">#REF!</definedName>
    <definedName name="ini_3">#REF!</definedName>
    <definedName name="ini_30" localSheetId="0">#REF!</definedName>
    <definedName name="ini_30">#REF!</definedName>
    <definedName name="ini_31" localSheetId="0">#REF!</definedName>
    <definedName name="ini_31">#REF!</definedName>
    <definedName name="ini_32" localSheetId="0">#REF!</definedName>
    <definedName name="ini_32">#REF!</definedName>
    <definedName name="ini_33" localSheetId="0">#REF!</definedName>
    <definedName name="ini_33">#REF!</definedName>
    <definedName name="ini_34" localSheetId="0">#REF!</definedName>
    <definedName name="ini_34">#REF!</definedName>
    <definedName name="ini_35" localSheetId="0">#REF!</definedName>
    <definedName name="ini_35">#REF!</definedName>
    <definedName name="ini_36" localSheetId="0">#REF!</definedName>
    <definedName name="ini_36">#REF!</definedName>
    <definedName name="ini_37" localSheetId="0">#REF!</definedName>
    <definedName name="ini_37">#REF!</definedName>
    <definedName name="ini_38" localSheetId="0">#REF!</definedName>
    <definedName name="ini_38">#REF!</definedName>
    <definedName name="ini_39" localSheetId="0">#REF!</definedName>
    <definedName name="ini_39">#REF!</definedName>
    <definedName name="ini_4" localSheetId="0">#REF!</definedName>
    <definedName name="ini_4">#REF!</definedName>
    <definedName name="ini_40" localSheetId="0">#REF!</definedName>
    <definedName name="ini_40">#REF!</definedName>
    <definedName name="ini_41" localSheetId="0">#REF!</definedName>
    <definedName name="ini_41">#REF!</definedName>
    <definedName name="ini_42" localSheetId="0">#REF!</definedName>
    <definedName name="ini_42">#REF!</definedName>
    <definedName name="ini_43" localSheetId="0">#REF!</definedName>
    <definedName name="ini_43">#REF!</definedName>
    <definedName name="ini_44" localSheetId="0">#REF!</definedName>
    <definedName name="ini_44">#REF!</definedName>
    <definedName name="ini_45" localSheetId="0">#REF!</definedName>
    <definedName name="ini_45">#REF!</definedName>
    <definedName name="ini_46" localSheetId="0">#REF!</definedName>
    <definedName name="ini_46">#REF!</definedName>
    <definedName name="ini_47" localSheetId="0">#REF!</definedName>
    <definedName name="ini_47">#REF!</definedName>
    <definedName name="ini_48" localSheetId="0">#REF!</definedName>
    <definedName name="ini_48">#REF!</definedName>
    <definedName name="ini_49" localSheetId="0">#REF!</definedName>
    <definedName name="ini_49">#REF!</definedName>
    <definedName name="ini_5" localSheetId="0">#REF!</definedName>
    <definedName name="ini_5">#REF!</definedName>
    <definedName name="ini_50" localSheetId="0">#REF!</definedName>
    <definedName name="ini_50">#REF!</definedName>
    <definedName name="ini_51" localSheetId="0">#REF!</definedName>
    <definedName name="ini_51">#REF!</definedName>
    <definedName name="ini_52" localSheetId="0">#REF!</definedName>
    <definedName name="ini_52">#REF!</definedName>
    <definedName name="ini_53" localSheetId="0">#REF!</definedName>
    <definedName name="ini_53">#REF!</definedName>
    <definedName name="ini_54" localSheetId="0">#REF!</definedName>
    <definedName name="ini_54">#REF!</definedName>
    <definedName name="ini_55" localSheetId="0">#REF!</definedName>
    <definedName name="ini_55">#REF!</definedName>
    <definedName name="ini_56" localSheetId="0">#REF!</definedName>
    <definedName name="ini_56">#REF!</definedName>
    <definedName name="ini_57" localSheetId="0">#REF!</definedName>
    <definedName name="ini_57">#REF!</definedName>
    <definedName name="ini_58" localSheetId="0">#REF!</definedName>
    <definedName name="ini_58">#REF!</definedName>
    <definedName name="ini_59" localSheetId="0">#REF!</definedName>
    <definedName name="ini_59">#REF!</definedName>
    <definedName name="ini_6" localSheetId="0">#REF!</definedName>
    <definedName name="ini_6">#REF!</definedName>
    <definedName name="ini_60" localSheetId="0">#REF!</definedName>
    <definedName name="ini_60">#REF!</definedName>
    <definedName name="ini_61" localSheetId="0">#REF!</definedName>
    <definedName name="ini_61">#REF!</definedName>
    <definedName name="ini_62" localSheetId="0">#REF!</definedName>
    <definedName name="ini_62">#REF!</definedName>
    <definedName name="ini_63" localSheetId="0">#REF!</definedName>
    <definedName name="ini_63">#REF!</definedName>
    <definedName name="ini_64" localSheetId="0">#REF!</definedName>
    <definedName name="ini_64">#REF!</definedName>
    <definedName name="ini_65" localSheetId="0">#REF!</definedName>
    <definedName name="ini_65">#REF!</definedName>
    <definedName name="ini_66" localSheetId="0">#REF!</definedName>
    <definedName name="ini_66">#REF!</definedName>
    <definedName name="ini_67" localSheetId="0">#REF!</definedName>
    <definedName name="ini_67">#REF!</definedName>
    <definedName name="ini_68" localSheetId="0">#REF!</definedName>
    <definedName name="ini_68">#REF!</definedName>
    <definedName name="ini_69" localSheetId="0">#REF!</definedName>
    <definedName name="ini_69">#REF!</definedName>
    <definedName name="ini_7" localSheetId="0">#REF!</definedName>
    <definedName name="ini_7">#REF!</definedName>
    <definedName name="ini_70" localSheetId="0">#REF!</definedName>
    <definedName name="ini_70">#REF!</definedName>
    <definedName name="ini_71" localSheetId="0">#REF!</definedName>
    <definedName name="ini_71">#REF!</definedName>
    <definedName name="ini_72" localSheetId="0">#REF!</definedName>
    <definedName name="ini_72">#REF!</definedName>
    <definedName name="ini_73" localSheetId="0">#REF!</definedName>
    <definedName name="ini_73">#REF!</definedName>
    <definedName name="ini_74" localSheetId="0">#REF!</definedName>
    <definedName name="ini_74">#REF!</definedName>
    <definedName name="ini_75" localSheetId="0">#REF!</definedName>
    <definedName name="ini_75">#REF!</definedName>
    <definedName name="ini_76" localSheetId="0">#REF!</definedName>
    <definedName name="ini_76">#REF!</definedName>
    <definedName name="ini_77" localSheetId="0">#REF!</definedName>
    <definedName name="ini_77">#REF!</definedName>
    <definedName name="ini_78" localSheetId="0">#REF!</definedName>
    <definedName name="ini_78">#REF!</definedName>
    <definedName name="ini_79" localSheetId="0">#REF!</definedName>
    <definedName name="ini_79">#REF!</definedName>
    <definedName name="ini_8" localSheetId="0">#REF!</definedName>
    <definedName name="ini_8">#REF!</definedName>
    <definedName name="ini_80" localSheetId="0">#REF!</definedName>
    <definedName name="ini_80">#REF!</definedName>
    <definedName name="ini_81" localSheetId="0">#REF!</definedName>
    <definedName name="ini_81">#REF!</definedName>
    <definedName name="ini_82" localSheetId="0">#REF!</definedName>
    <definedName name="ini_82">#REF!</definedName>
    <definedName name="ini_83" localSheetId="0">#REF!</definedName>
    <definedName name="ini_83">#REF!</definedName>
    <definedName name="ini_84" localSheetId="0">#REF!</definedName>
    <definedName name="ini_84">#REF!</definedName>
    <definedName name="ini_85" localSheetId="0">#REF!</definedName>
    <definedName name="ini_85">#REF!</definedName>
    <definedName name="ini_86" localSheetId="0">#REF!</definedName>
    <definedName name="ini_86">#REF!</definedName>
    <definedName name="ini_87" localSheetId="0">#REF!</definedName>
    <definedName name="ini_87">#REF!</definedName>
    <definedName name="ini_88" localSheetId="0">#REF!</definedName>
    <definedName name="ini_88">#REF!</definedName>
    <definedName name="ini_89" localSheetId="0">#REF!</definedName>
    <definedName name="ini_89">#REF!</definedName>
    <definedName name="ini_9" localSheetId="0">#REF!</definedName>
    <definedName name="ini_9">#REF!</definedName>
    <definedName name="ini_90" localSheetId="0">#REF!</definedName>
    <definedName name="ini_90">#REF!</definedName>
    <definedName name="ini_91" localSheetId="0">#REF!</definedName>
    <definedName name="ini_91">#REF!</definedName>
    <definedName name="ini_92" localSheetId="0">#REF!</definedName>
    <definedName name="ini_92">#REF!</definedName>
    <definedName name="ini_93" localSheetId="0">#REF!</definedName>
    <definedName name="ini_93">#REF!</definedName>
    <definedName name="inter" localSheetId="0">#REF!</definedName>
    <definedName name="inter">#REF!</definedName>
    <definedName name="J" localSheetId="0">#REF!</definedName>
    <definedName name="J">#REF!</definedName>
    <definedName name="L" localSheetId="0">#REF!</definedName>
    <definedName name="L">#REF!</definedName>
    <definedName name="MATRIZ" localSheetId="0">#REF!</definedName>
    <definedName name="MATRIZ">#REF!</definedName>
    <definedName name="MetasOb1" localSheetId="0">#REF!</definedName>
    <definedName name="MetasOb1">#REF!</definedName>
    <definedName name="MetasOb2" localSheetId="0">#REF!</definedName>
    <definedName name="MetasOb2">#REF!</definedName>
    <definedName name="MetasOb3" localSheetId="0">#REF!</definedName>
    <definedName name="MetasOb3">#REF!</definedName>
    <definedName name="MetasOb4" localSheetId="0">#REF!</definedName>
    <definedName name="MetasOb4">#REF!</definedName>
    <definedName name="MetasOb5" localSheetId="0">#REF!</definedName>
    <definedName name="MetasOb5">#REF!</definedName>
    <definedName name="MetasOb6" localSheetId="0">#REF!</definedName>
    <definedName name="MetasOb6">#REF!</definedName>
    <definedName name="MetasOb7" localSheetId="0">#REF!</definedName>
    <definedName name="MetasOb7">#REF!</definedName>
    <definedName name="MetasOb8" localSheetId="0">#REF!</definedName>
    <definedName name="MetasOb8">#REF!</definedName>
    <definedName name="MetasOb9" localSheetId="0">#REF!</definedName>
    <definedName name="MetasOb9">#REF!</definedName>
    <definedName name="MSC" localSheetId="0">#REF!</definedName>
    <definedName name="MSC">#REF!</definedName>
    <definedName name="Objetivos" localSheetId="0">#REF!</definedName>
    <definedName name="Objetivos">#REF!</definedName>
    <definedName name="oficina" localSheetId="0">#REF!</definedName>
    <definedName name="oficina">#REF!</definedName>
    <definedName name="PC" localSheetId="0">#REF!</definedName>
    <definedName name="PC">#REF!</definedName>
    <definedName name="PI" localSheetId="0">#REF!</definedName>
    <definedName name="PI">#REF!</definedName>
    <definedName name="PIC" localSheetId="0">#REF!</definedName>
    <definedName name="PIC">#REF!</definedName>
    <definedName name="PMYC" localSheetId="0">#REF!</definedName>
    <definedName name="PMYC">#REF!</definedName>
    <definedName name="PONAL" localSheetId="0">#REF!</definedName>
    <definedName name="PONAL">#REF!</definedName>
    <definedName name="PONALAF" localSheetId="0">#REF!</definedName>
    <definedName name="PONALAF">#REF!</definedName>
    <definedName name="PONALAF2" localSheetId="0">#REF!</definedName>
    <definedName name="PONALAF2">#REF!</definedName>
    <definedName name="PONALAM" localSheetId="0">#REF!</definedName>
    <definedName name="PONALAM">#REF!</definedName>
    <definedName name="PP" localSheetId="0">#REF!</definedName>
    <definedName name="PP">#REF!</definedName>
    <definedName name="prensa" localSheetId="0">#REF!</definedName>
    <definedName name="prensa">#REF!</definedName>
    <definedName name="PS" localSheetId="0">#REF!</definedName>
    <definedName name="PS">#REF!</definedName>
    <definedName name="qwer" localSheetId="0">#REF!</definedName>
    <definedName name="qwer">#REF!</definedName>
    <definedName name="S" localSheetId="0">#REF!</definedName>
    <definedName name="S">#REF!</definedName>
    <definedName name="SO" localSheetId="0">#REF!</definedName>
    <definedName name="SO">#REF!</definedName>
    <definedName name="TICs" localSheetId="0">#REF!</definedName>
    <definedName name="TICs">#REF!</definedName>
    <definedName name="tipos">[4]Hoja1!$D$7:$D$9</definedName>
    <definedName name="_xlnm.Print_Titles" localSheetId="0">'PROGRAMACION PEI 2026'!$1:$8</definedName>
    <definedName name="v.total">#N/A</definedName>
    <definedName name="xxxxxxx" localSheetId="0">#REF!</definedName>
    <definedName name="xx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106" i="1" l="1"/>
  <c r="AS101" i="1"/>
  <c r="AR101" i="1"/>
  <c r="AQ101" i="1" a="1"/>
  <c r="AQ101" i="1" s="1"/>
  <c r="AS99" i="1"/>
  <c r="AR99" i="1"/>
  <c r="AQ99" i="1" a="1"/>
  <c r="AQ99" i="1" s="1"/>
  <c r="AR97" i="1"/>
  <c r="AQ97" i="1" a="1"/>
  <c r="AQ97" i="1" s="1"/>
  <c r="AR95" i="1"/>
  <c r="AQ95" i="1" a="1"/>
  <c r="AQ95" i="1" s="1"/>
  <c r="AR94" i="1"/>
  <c r="AQ94" i="1" a="1"/>
  <c r="AQ94" i="1" s="1"/>
  <c r="AR93" i="1"/>
  <c r="AQ93" i="1" a="1"/>
  <c r="AQ93" i="1" s="1"/>
  <c r="AR92" i="1"/>
  <c r="AR91" i="1"/>
  <c r="AQ91" i="1" a="1"/>
  <c r="AQ91" i="1" s="1"/>
  <c r="AR90" i="1"/>
  <c r="AQ90" i="1" a="1"/>
  <c r="AQ90" i="1" s="1"/>
  <c r="AR89" i="1"/>
  <c r="AQ89" i="1" a="1"/>
  <c r="AQ89" i="1" s="1"/>
  <c r="J89" i="1"/>
  <c r="AR88" i="1"/>
  <c r="AQ88" i="1"/>
  <c r="AQ88" i="1" a="1"/>
  <c r="AR87" i="1"/>
  <c r="AQ87" i="1"/>
  <c r="AQ87" i="1" a="1"/>
  <c r="AR86" i="1"/>
  <c r="AQ86" i="1" a="1"/>
  <c r="AQ86" i="1" s="1"/>
  <c r="AR85" i="1"/>
  <c r="AQ85" i="1" a="1"/>
  <c r="AQ85" i="1" s="1"/>
  <c r="AR84" i="1"/>
  <c r="AQ84" i="1" a="1"/>
  <c r="AQ84" i="1" s="1"/>
  <c r="AR83" i="1"/>
  <c r="AQ83" i="1"/>
  <c r="AQ83" i="1" a="1"/>
  <c r="AR82" i="1"/>
  <c r="AQ82" i="1" a="1"/>
  <c r="AQ82" i="1" s="1"/>
  <c r="AR78" i="1"/>
  <c r="AQ78" i="1"/>
  <c r="AQ78" i="1" a="1"/>
  <c r="J78" i="1"/>
  <c r="AR77" i="1"/>
  <c r="AQ77" i="1" a="1"/>
  <c r="AQ77" i="1" s="1"/>
  <c r="AR76" i="1"/>
  <c r="AQ76" i="1" a="1"/>
  <c r="AQ76" i="1" s="1"/>
  <c r="J76" i="1"/>
  <c r="AR75" i="1"/>
  <c r="AQ75" i="1"/>
  <c r="AQ75" i="1" a="1"/>
  <c r="AR74" i="1"/>
  <c r="AQ74" i="1"/>
  <c r="AQ74" i="1" a="1"/>
  <c r="J74" i="1"/>
  <c r="AR73" i="1"/>
  <c r="AQ73" i="1" a="1"/>
  <c r="AQ73" i="1" s="1"/>
  <c r="AR72" i="1"/>
  <c r="AQ72" i="1" a="1"/>
  <c r="AQ72" i="1" s="1"/>
  <c r="AR71" i="1"/>
  <c r="AQ71" i="1"/>
  <c r="AQ71" i="1" a="1"/>
  <c r="J71" i="1"/>
  <c r="AR70" i="1"/>
  <c r="AQ70" i="1" a="1"/>
  <c r="AQ70" i="1" s="1"/>
  <c r="AR69" i="1"/>
  <c r="AQ69" i="1" a="1"/>
  <c r="AQ69" i="1" s="1"/>
  <c r="L69" i="1"/>
  <c r="AR68" i="1"/>
  <c r="AQ68" i="1"/>
  <c r="AQ68" i="1" a="1"/>
  <c r="AR67" i="1"/>
  <c r="AQ67" i="1"/>
  <c r="AQ67" i="1" a="1"/>
  <c r="AR66" i="1"/>
  <c r="AQ66" i="1" a="1"/>
  <c r="AQ66" i="1" s="1"/>
  <c r="AR65" i="1"/>
  <c r="AQ65" i="1" a="1"/>
  <c r="AQ65" i="1" s="1"/>
  <c r="AQ63" i="1"/>
  <c r="AQ63" i="1" a="1"/>
  <c r="J62" i="1"/>
  <c r="AR60" i="1"/>
  <c r="AR59" i="1"/>
  <c r="AQ58" i="1" a="1"/>
  <c r="AQ58" i="1" s="1"/>
  <c r="AR57" i="1"/>
  <c r="AQ57" i="1" a="1"/>
  <c r="AQ57" i="1" s="1"/>
  <c r="AR56" i="1"/>
  <c r="AR55" i="1"/>
  <c r="AR54" i="1"/>
  <c r="AR53" i="1"/>
  <c r="AR52" i="1"/>
  <c r="AR51" i="1"/>
  <c r="AQ51" i="1" a="1"/>
  <c r="AQ51" i="1" s="1"/>
  <c r="AR50" i="1"/>
  <c r="AQ50" i="1" a="1"/>
  <c r="AQ50" i="1" s="1"/>
  <c r="AR48" i="1"/>
  <c r="AQ48" i="1" a="1"/>
  <c r="AQ48" i="1" s="1"/>
  <c r="AR46" i="1"/>
  <c r="AQ46" i="1" a="1"/>
  <c r="AQ46" i="1" s="1"/>
  <c r="AR45" i="1"/>
  <c r="AO45" i="1"/>
  <c r="AM45" i="1"/>
  <c r="AL45" i="1"/>
  <c r="AQ45" i="1" s="1" a="1"/>
  <c r="AQ45" i="1" s="1"/>
  <c r="AR44" i="1"/>
  <c r="AQ44" i="1"/>
  <c r="AQ44" i="1" a="1"/>
  <c r="J44" i="1"/>
  <c r="AR43" i="1"/>
  <c r="AQ43" i="1" a="1"/>
  <c r="AQ43" i="1" s="1"/>
  <c r="AR42" i="1"/>
  <c r="AQ42" i="1" a="1"/>
  <c r="AQ42" i="1" s="1"/>
  <c r="K42" i="1"/>
  <c r="J42" i="1"/>
  <c r="AR40" i="1"/>
  <c r="AQ40" i="1" a="1"/>
  <c r="AQ40" i="1" s="1"/>
  <c r="AR39" i="1"/>
  <c r="AQ39" i="1" a="1"/>
  <c r="AQ39" i="1" s="1"/>
  <c r="AR38" i="1"/>
  <c r="AQ38" i="1" a="1"/>
  <c r="AQ38" i="1" s="1"/>
  <c r="AR37" i="1"/>
  <c r="AQ37" i="1"/>
  <c r="AQ37" i="1" a="1"/>
  <c r="AR36" i="1"/>
  <c r="AQ36" i="1"/>
  <c r="AQ36" i="1" a="1"/>
  <c r="AR35" i="1"/>
  <c r="AQ35" i="1" a="1"/>
  <c r="AQ35" i="1" s="1"/>
  <c r="AR34" i="1"/>
  <c r="AO34" i="1"/>
  <c r="AN34" i="1"/>
  <c r="AM34" i="1"/>
  <c r="AL34" i="1"/>
  <c r="AQ34" i="1" s="1" a="1"/>
  <c r="AQ34" i="1" s="1"/>
  <c r="AR33" i="1"/>
  <c r="AQ33" i="1"/>
  <c r="AQ33" i="1" a="1"/>
  <c r="AR32" i="1"/>
  <c r="AO32" i="1"/>
  <c r="AN32" i="1"/>
  <c r="AM32" i="1"/>
  <c r="AL32" i="1"/>
  <c r="AQ32" i="1" s="1" a="1"/>
  <c r="AQ32" i="1" s="1"/>
  <c r="AR31" i="1"/>
  <c r="AQ31" i="1" a="1"/>
  <c r="AQ31" i="1" s="1"/>
  <c r="AR30" i="1"/>
  <c r="AQ30" i="1" a="1"/>
  <c r="AQ30" i="1" s="1"/>
  <c r="AR29" i="1"/>
  <c r="AQ29" i="1" a="1"/>
  <c r="AQ29" i="1" s="1"/>
  <c r="AR28" i="1"/>
  <c r="AQ28" i="1"/>
  <c r="AQ28" i="1" a="1"/>
  <c r="K28" i="1"/>
  <c r="J28" i="1"/>
  <c r="AR27" i="1"/>
  <c r="AQ27" i="1" a="1"/>
  <c r="AQ27" i="1" s="1"/>
  <c r="AR26" i="1"/>
  <c r="AQ26" i="1"/>
  <c r="AQ26" i="1" a="1"/>
  <c r="AR25" i="1"/>
  <c r="AQ25" i="1"/>
  <c r="AQ25" i="1" a="1"/>
  <c r="AR24" i="1"/>
  <c r="AQ24" i="1"/>
  <c r="AQ24" i="1" a="1"/>
  <c r="AR23" i="1"/>
  <c r="AQ23" i="1"/>
  <c r="AQ23" i="1" a="1"/>
  <c r="AR22" i="1"/>
  <c r="AQ22" i="1" a="1"/>
  <c r="AQ22" i="1" s="1"/>
  <c r="AR21" i="1"/>
  <c r="AQ21" i="1" a="1"/>
  <c r="AQ21" i="1" s="1"/>
  <c r="AR20" i="1"/>
  <c r="AQ20" i="1" a="1"/>
  <c r="AQ20" i="1" s="1"/>
  <c r="AR17" i="1"/>
  <c r="AQ17" i="1" a="1"/>
  <c r="AQ17" i="1" s="1"/>
  <c r="AR16" i="1"/>
  <c r="AQ16" i="1"/>
  <c r="AQ16" i="1" a="1"/>
  <c r="AR15" i="1"/>
  <c r="AQ15" i="1"/>
  <c r="AQ15" i="1" a="1"/>
  <c r="AR14" i="1"/>
  <c r="AQ14" i="1"/>
  <c r="AQ14" i="1" a="1"/>
  <c r="AR13" i="1"/>
  <c r="AQ13" i="1"/>
  <c r="AQ13" i="1" a="1"/>
  <c r="AR12" i="1"/>
  <c r="AQ12" i="1" a="1"/>
  <c r="AQ12" i="1" s="1"/>
  <c r="AQ11" i="1" a="1"/>
  <c r="AQ11" i="1" s="1"/>
  <c r="AR10" i="1"/>
  <c r="AQ10" i="1" a="1"/>
  <c r="AQ10" i="1" s="1"/>
  <c r="AR9" i="1"/>
  <c r="AQ9" i="1" a="1"/>
  <c r="AQ9" i="1" s="1"/>
  <c r="O7" i="1"/>
  <c r="N7" i="1"/>
  <c r="O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Carolina</author>
    <author>tc={0003952B-1627-4D1D-A2FC-517A1F00B94D}</author>
    <author>tc={300272C8-9A17-48AC-BE27-80C14BCBD175}</author>
    <author>tc={E21B4775-331B-49F6-808E-0921BF0CDB4A}</author>
    <author>tc={88EB0EC3-2F7A-4647-99A8-C9A357F1009C}</author>
    <author>tc={91EDD3A1-2109-43AB-8320-F6DC5C957E8B}</author>
    <author>tc={950CA8D8-9B81-4F3B-A63B-EE488227D367}</author>
    <author>tc={6E2DA26A-DDD4-4A24-A36D-15717DA8D0A0}</author>
    <author>tc={63B14C13-C36E-4BE9-9567-577CBA0A88F4}</author>
    <author>Angie Katherine Otalora Ochoa</author>
    <author>CAROLINA</author>
    <author>tc={B15205F6-9402-40C5-A461-385ED1D50F14}</author>
    <author>tc={5C6F2956-37B2-47C2-B393-E19692B3CBF9}</author>
    <author>tc={01B2F0CF-8F02-410A-8F02-8520599337FB}</author>
    <author>tc={06B754C4-44F2-4582-90F9-000FCAC2E999}</author>
    <author>tc={5B60F069-472B-4FB2-9D98-5D07103EF224}</author>
    <author>tc={72886A5D-13E2-4DDB-A5A8-5925DDD73D63}</author>
    <author>tc={6129AF5D-94D2-4F42-B88F-016FD6D794FA}</author>
    <author>tc={2C54481A-1BFC-40D5-9C3D-409DE3887EB9}</author>
    <author>tc={81ADF2E9-51EB-4B8B-862D-046732DBC133}</author>
    <author>tc={AD963712-C88A-4178-B22C-D4DC10B6DA7A}</author>
    <author>tc={60821353-E210-4F7F-9A42-225CC3125FA7}</author>
    <author>tc={6F019677-2C6C-49BE-B414-D374B0048C0D}</author>
    <author>tc={863727A2-F7F7-49BF-A703-65EC868B0EDB}</author>
    <author>tc={A8158591-517C-40AD-8C83-82D0664BF9CE}</author>
    <author>tc={BF310FA9-C549-4C2E-B08E-D8594A85D7E4}</author>
    <author>tc={1A80D2B8-0528-4689-A094-5652B04E7F12}</author>
  </authors>
  <commentList>
    <comment ref="T8" authorId="0" shapeId="0" xr:uid="{E25B07FB-0AFC-4B6A-988B-C01A1184B83F}">
      <text>
        <r>
          <rPr>
            <b/>
            <sz val="9"/>
            <color indexed="81"/>
            <rFont val="Tahoma"/>
            <family val="2"/>
          </rPr>
          <t>Carolina:</t>
        </r>
        <r>
          <rPr>
            <sz val="9"/>
            <color indexed="81"/>
            <rFont val="Tahoma"/>
            <family val="2"/>
          </rPr>
          <t xml:space="preserve">
para completar y revisar una vez se tengan las hv de los indicadores</t>
        </r>
      </text>
    </comment>
    <comment ref="V8" authorId="1" shapeId="0" xr:uid="{0003952B-1627-4D1D-A2FC-517A1F00B94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registrar la misma informacion que se tiene en la HV del indicador 2024_incluir que deba ser tenida en cuenta acerca del indicador Incluyendo comentarios que se consideren pertinentes para la conceptualización y comprensión del indicador, responder a la pregunta de ¿Por qué es importante medirlo?
</t>
      </text>
    </comment>
    <comment ref="W8" authorId="2" shapeId="0" xr:uid="{300272C8-9A17-48AC-BE27-80C14BCBD175}">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la misma informacion de la HV del indicador 2024_Describir la expresión algebraica con la cual se calcula el resultado del indicador.</t>
      </text>
    </comment>
    <comment ref="AD8" authorId="3" shapeId="0" xr:uid="{E21B4775-331B-49F6-808E-0921BF0CDB4A}">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EL AVANCE DEL INDICADOR BIEN SEA DE MANERA PORCENTUAL O NUMERICA DEPENDIENDO DEL TIPO DE INDICADOR PARA LO CORRESPONDIENTE AL TRIMESTRE</t>
      </text>
    </comment>
    <comment ref="AE8" authorId="4" shapeId="0" xr:uid="{88EB0EC3-2F7A-4647-99A8-C9A357F1009C}">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EL AVANCE DEL INDICADOR BIEN SEA DE MANERA PORCENTUAL O NUMERICA DEPENDIENDO DEL TIPO DE INDICADOR PARA LO CORRESPONDIENTE AL TRIMESTRE</t>
      </text>
    </comment>
    <comment ref="AF8" authorId="5" shapeId="0" xr:uid="{91EDD3A1-2109-43AB-8320-F6DC5C957E8B}">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EL AVANCE DEL INDICADOR BIEN SEA DE MANERA PORCENTUAL O NUMERICA DEPENDIENDO DEL TIPO DE INDICADOR PARA LO CORRESPONDIENTE AL TRIMESTRE</t>
      </text>
    </comment>
    <comment ref="AG8" authorId="6" shapeId="0" xr:uid="{950CA8D8-9B81-4F3B-A63B-EE488227D367}">
      <text>
        <t>[Comentario encadenado]
Su versión de Excel le permite leer este comentario encadenado; sin embargo, las ediciones que se apliquen se quitarán si el archivo se abre en una versión más reciente de Excel. Más información: https://go.microsoft.com/fwlink/?linkid=870924
Comentario:
    ESTA COLUMNA ESTA FORMULADA NO TOCARLA</t>
      </text>
    </comment>
    <comment ref="AI8" authorId="7" shapeId="0" xr:uid="{6E2DA26A-DDD4-4A24-A36D-15717DA8D0A0}">
      <text>
        <t>[Comentario encadenado]
Su versión de Excel le permite leer este comentario encadenado; sin embargo, las ediciones que se apliquen se quitarán si el archivo se abre en una versión más reciente de Excel. Más información: https://go.microsoft.com/fwlink/?linkid=870924
Comentario:
    LO QUE FALTO POR EJECUTAR DE LA META 2025 (TENER EN CUENTA LOS REZAGOS DE VIGENCIAS ANTERIORES)</t>
      </text>
    </comment>
    <comment ref="AK8" authorId="8" shapeId="0" xr:uid="{63B14C13-C36E-4BE9-9567-577CBA0A88F4}">
      <text>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la lista desplegable la opción que se ajuste a lo requerido</t>
      </text>
    </comment>
    <comment ref="AC15" authorId="9" shapeId="0" xr:uid="{A875149B-20DE-4DA3-8637-974EB8C4671A}">
      <text>
        <r>
          <rPr>
            <sz val="11"/>
            <color theme="1"/>
            <rFont val="Calibri"/>
            <family val="2"/>
            <scheme val="minor"/>
          </rPr>
          <t xml:space="preserve">Angie Katherine Otalora Ochoa:
Registrar </t>
        </r>
      </text>
    </comment>
    <comment ref="J19" authorId="10" shapeId="0" xr:uid="{96CF5157-C9D8-4976-A8BD-C56E29EF2445}">
      <text>
        <r>
          <rPr>
            <b/>
            <sz val="9"/>
            <color indexed="81"/>
            <rFont val="Tahoma"/>
            <family val="2"/>
          </rPr>
          <t>CAROLINA:</t>
        </r>
        <r>
          <rPr>
            <sz val="9"/>
            <color indexed="81"/>
            <rFont val="Tahoma"/>
            <family val="2"/>
          </rPr>
          <t xml:space="preserve">
TRASLADO DE RECURSOS EN TRAMITE</t>
        </r>
      </text>
    </comment>
    <comment ref="L23" authorId="11" shapeId="0" xr:uid="{B15205F6-9402-40C5-A461-385ED1D50F14}">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solicito al area soporte de la modificacion pptal y la inclusion de los dos propyectos de inversion</t>
      </text>
    </comment>
    <comment ref="M23" authorId="12" shapeId="0" xr:uid="{5C6F2956-37B2-47C2-B393-E19692B3CBF9}">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solicito al area soporte de la modificacion pptal y la inclusion de los dos propyectos de inversion</t>
      </text>
    </comment>
    <comment ref="D27" authorId="13" shapeId="0" xr:uid="{01B2F0CF-8F02-410A-8F02-8520599337F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Reiterear como va a ser la articulacion </t>
      </text>
    </comment>
    <comment ref="R27" authorId="14" shapeId="0" xr:uid="{06B754C4-44F2-4582-90F9-000FCAC2E999}">
      <text>
        <t>[Comentario encadenado]
Su versión de Excel le permite leer este comentario encadenado; sin embargo, las ediciones que se apliquen se quitarán si el archivo se abre en una versión más reciente de Excel. Más información: https://go.microsoft.com/fwlink/?linkid=870924
Comentario:
    Se modifica el nombre del producto con el fin de completitud en el mismo</t>
      </text>
    </comment>
    <comment ref="L29" authorId="15" shapeId="0" xr:uid="{5B60F069-472B-4FB2-9D98-5D07103EF224}">
      <text>
        <t>[Comentario encadenado]
Su versión de Excel le permite leer este comentario encadenado; sin embargo, las ediciones que se apliquen se quitarán si el archivo se abre en una versión más reciente de Excel. Más información: https://go.microsoft.com/fwlink/?linkid=870924
Comentario:
    Pendiente memorando con solicitudes 2024</t>
      </text>
    </comment>
    <comment ref="M29" authorId="16" shapeId="0" xr:uid="{72886A5D-13E2-4DDB-A5A8-5925DDD73D63}">
      <text>
        <t>[Comentario encadenado]
Su versión de Excel le permite leer este comentario encadenado; sin embargo, las ediciones que se apliquen se quitarán si el archivo se abre en una versión más reciente de Excel. Más información: https://go.microsoft.com/fwlink/?linkid=870924
Comentario:
    Pendiente memorando con solicitudes 2024</t>
      </text>
    </comment>
    <comment ref="M45" authorId="17" shapeId="0" xr:uid="{6129AF5D-94D2-4F42-B88F-016FD6D794F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Area debe enviar validacion ene memorando de las modificaciones
</t>
      </text>
    </comment>
    <comment ref="AJ45" authorId="18" shapeId="0" xr:uid="{2C54481A-1BFC-40D5-9C3D-409DE3887EB9}">
      <text>
        <t>[Comentario encadenado]
Su versión de Excel le permite leer este comentario encadenado; sin embargo, las ediciones que se apliquen se quitarán si el archivo se abre en una versión más reciente de Excel. Más información: https://go.microsoft.com/fwlink/?linkid=870924
Comentario:
    Son 5000 para la vigencia peroen mi excel voy a tener en cuenta el tema de la tipologia “capacidad y se indluye la linea base y serian 32822</t>
      </text>
    </comment>
    <comment ref="AM46" authorId="19" shapeId="0" xr:uid="{81ADF2E9-51EB-4B8B-862D-046732DBC133}">
      <text>
        <t>[Comentario encadenado]
Su versión de Excel le permite leer este comentario encadenado; sin embargo, las ediciones que se apliquen se quitarán si el archivo se abre en una versión más reciente de Excel. Más información: https://go.microsoft.com/fwlink/?linkid=870924
Comentario:
    SE INCLUYEN 3000 EN LA PROGRAMACIO QUE SON LOS QUE CORRESPONDEN AL SOBRECUMPLIMIENTO DEL MES DE DICIEMBRE DE 2025, ESTO SOLO EN PES DADO QUE PLAN DE ACCION ES ANUAL Y PES CUATRIENIAL</t>
      </text>
    </comment>
    <comment ref="J62" authorId="20" shapeId="0" xr:uid="{AD963712-C88A-4178-B22C-D4DC10B6DA7A}">
      <text>
        <t>[Comentario encadenado]
Su versión de Excel le permite leer este comentario encadenado; sin embargo, las ediciones que se apliquen se quitarán si el archivo se abre en una versión más reciente de Excel. Más información: https://go.microsoft.com/fwlink/?linkid=870924
Comentario:
    Enviar correo diciendoles q por favor solicitenticket en ASPA</t>
      </text>
    </comment>
    <comment ref="AR79" authorId="21" shapeId="0" xr:uid="{60821353-E210-4F7F-9A42-225CC3125FA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TOMADA PLANTILLA DE PLANEACION ESTRATEGICA 2023</t>
      </text>
    </comment>
    <comment ref="AR80" authorId="22" shapeId="0" xr:uid="{6F019677-2C6C-49BE-B414-D374B0048C0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TOMADA PLANTILLA DE PLANEACION ESTRATEGICA 2023</t>
      </text>
    </comment>
    <comment ref="AR81" authorId="23" shapeId="0" xr:uid="{863727A2-F7F7-49BF-A703-65EC868B0ED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TOMADA PLANTILLA DE PLANEACION ESTRATEGICA 2023</t>
      </text>
    </comment>
    <comment ref="AR82" authorId="24" shapeId="0" xr:uid="{A8158591-517C-40AD-8C83-82D0664BF9C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TOMADA PLANTILLA DE PLANEACION ESTRATEGICA 2023</t>
      </text>
    </comment>
    <comment ref="AR84" authorId="25" shapeId="0" xr:uid="{BF310FA9-C549-4C2E-B08E-D8594A85D7E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TOMADA PLANTILLA DE PLANEACION ESTRATEGICA 2023</t>
      </text>
    </comment>
    <comment ref="S99" authorId="26" shapeId="0" xr:uid="{1A80D2B8-0528-4689-A094-5652B04E7F12}">
      <text>
        <t>[Comentario encadenado]
Su versión de Excel le permite leer este comentario encadenado; sin embargo, las ediciones que se apliquen se quitarán si el archivo se abre en una versión más reciente de Excel. Más información: https://go.microsoft.com/fwlink/?linkid=870924
Comentario:
    Pendiente memorando oficializacionn inclusion indicador</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<sst xmlns="http://schemas.openxmlformats.org/spreadsheetml/2006/main" count="1289" uniqueCount="628">
  <si>
    <t>siif</t>
  </si>
  <si>
    <t>difrenecia</t>
  </si>
  <si>
    <t>pes</t>
  </si>
  <si>
    <t>Bases PND
(Transformaciones)</t>
  </si>
  <si>
    <t>Catalizadores-Componentes PND</t>
  </si>
  <si>
    <t>Enfonque</t>
  </si>
  <si>
    <t>Línea estratégica / Dimensión MIG</t>
  </si>
  <si>
    <t>Iniciativa</t>
  </si>
  <si>
    <t>Objetivo Iniciativa</t>
  </si>
  <si>
    <t>Política de Gestión y Desempeño Institucional</t>
  </si>
  <si>
    <t>Objetivo de Desarrollo Sostenible (ODS)</t>
  </si>
  <si>
    <t>Proceso MIG</t>
  </si>
  <si>
    <t>Apropiación 2023</t>
  </si>
  <si>
    <t>CIERRE EJECUCION 2023</t>
  </si>
  <si>
    <t>APROPIACION  2024</t>
  </si>
  <si>
    <t xml:space="preserve">EJECUCION 2024 </t>
  </si>
  <si>
    <t>Apropiación 2025</t>
  </si>
  <si>
    <t>CIERRE EJECUCION 2025</t>
  </si>
  <si>
    <t>Apropiación 2026</t>
  </si>
  <si>
    <t>Proyecto Fuente de Recursos vigencia 2025</t>
  </si>
  <si>
    <t>Producto de la Iniciativa</t>
  </si>
  <si>
    <t>Indicador de la Iniciativa</t>
  </si>
  <si>
    <t>Tipo de acumulación (Tipologia)</t>
  </si>
  <si>
    <t xml:space="preserve">Línea Base </t>
  </si>
  <si>
    <t>BREVE DESCRIPCION DEL INDICADOR</t>
  </si>
  <si>
    <t>FORMULA DE MEDICION DEL INDICADOR</t>
  </si>
  <si>
    <t>Meta 2023</t>
  </si>
  <si>
    <t>CIERRE EJECUCION META 2023</t>
  </si>
  <si>
    <t>Meta 2024</t>
  </si>
  <si>
    <t>CIERRE EJECUCION META 2024</t>
  </si>
  <si>
    <t>Meta 2025</t>
  </si>
  <si>
    <t>reporte de avance  cuantitativo 1T_2025</t>
  </si>
  <si>
    <t>reporte de avance  cuantitativo  2T_2025</t>
  </si>
  <si>
    <t>reporte de avance cuantitativo 3T_2025</t>
  </si>
  <si>
    <t>reporte de avance cuantitativo 4T_2025</t>
  </si>
  <si>
    <t>Avance Acumulado 2025 (AA+AB+AD)</t>
  </si>
  <si>
    <t>CIERRE EJECUCION META 2025</t>
  </si>
  <si>
    <t>REZAGO (cuantitativo) 2026 (CUANDO APLIQUE)</t>
  </si>
  <si>
    <t>meta 2026</t>
  </si>
  <si>
    <t>PERIODICIDAD DE MEDICION</t>
  </si>
  <si>
    <t>PROGRAMACION TRIMESTRE I</t>
  </si>
  <si>
    <t>PROGRAMACION TRIMESTRE II</t>
  </si>
  <si>
    <t>PROGRAMACION TRIMESTRE III</t>
  </si>
  <si>
    <t>PROGRAMACION TRIMESTRE IV</t>
  </si>
  <si>
    <t>Avance 2026</t>
  </si>
  <si>
    <t>TOTAL PROGRAMADO 2026</t>
  </si>
  <si>
    <t>Meta Cuatrienio</t>
  </si>
  <si>
    <t>Avance meta cuatrienio</t>
  </si>
  <si>
    <t>Dependencia Responsable</t>
  </si>
  <si>
    <t>COLUMNA PARA FILTRAR POR DEPENDENCIA</t>
  </si>
  <si>
    <t xml:space="preserve">Código iniciativa </t>
  </si>
  <si>
    <t>Seguridad Humana y Justicia Social</t>
  </si>
  <si>
    <t>Conectividad digital para cambiar vidas</t>
  </si>
  <si>
    <t>1. Enfoque Estratégico</t>
  </si>
  <si>
    <t>1.1 Conectividad reduccion de la Brecha digital y la Pobreza</t>
  </si>
  <si>
    <t>Supervisión Inteligente</t>
  </si>
  <si>
    <t>Realizar los ejercicios de verificación de las obligaciones de los operadores de telecomunicaciones y postales bajo una supervisión inteligente basada en ciencias de datos.</t>
  </si>
  <si>
    <t>01. Planeación Institucional.</t>
  </si>
  <si>
    <t>N/A</t>
  </si>
  <si>
    <t xml:space="preserve">Vigilancia, Inspección, y Control </t>
  </si>
  <si>
    <t xml:space="preserve">Transformación del modelo de vigilancia, inspección y control del sector tic desde 2024/Fortalecimiento y modernización del modelo de Inspección, Vigilancia y Control del sector TIC. Nacional 2023 </t>
  </si>
  <si>
    <t>Documentos de inspección y vigilancia</t>
  </si>
  <si>
    <t>Verificaciones
realizadas bajo el
enfoque de riesgo a los
PRST y Operadores
Postales.</t>
  </si>
  <si>
    <t>Acumulado</t>
  </si>
  <si>
    <t xml:space="preserve">Se busca con el indicador identificar el número de verificaciones realizadas </t>
  </si>
  <si>
    <t xml:space="preserve">Sumatoria de las verificaciones realizadas </t>
  </si>
  <si>
    <t>TRIMESTRAL</t>
  </si>
  <si>
    <t xml:space="preserve">2.3 Dirección de Vigilancia, Inspección y Control </t>
  </si>
  <si>
    <t>E1-L1-1000</t>
  </si>
  <si>
    <t>Trámites realizados que
impactan la gestión de
las actuaciones
administrativas.</t>
  </si>
  <si>
    <t xml:space="preserve">Se busca con el indicador controlar la gestión de las actuaciones administrativas dentro de los plazos del proceso administrativo sancionatorio en cumplimiento de las funciones de la dirección </t>
  </si>
  <si>
    <t xml:space="preserve">sumatoria de tramites administrativos adelantados que se atendieron dentro de los términos legalmente establecidos  </t>
  </si>
  <si>
    <t>Servicio de información actualizado</t>
  </si>
  <si>
    <t>Herramientas
tecnológicas mejoradas,
desarrolladas y/o
actualizadas para la
verificación y control del
cumplimiento de
obligaciones a cargo de
los PRST.</t>
  </si>
  <si>
    <t>flujo</t>
  </si>
  <si>
    <t xml:space="preserve">Se busca con el indicador realizar seguimiento al avance en la implementación de mejoras en las herramientas tecnologicas implementadas </t>
  </si>
  <si>
    <t xml:space="preserve">Un sistema actualizado y mejorado </t>
  </si>
  <si>
    <t>ANUAL</t>
  </si>
  <si>
    <t>Catalizador:  Conectividad digital para cambiar vidas</t>
  </si>
  <si>
    <t xml:space="preserve">Ampliación Programa de Telecomunicaciones Sociales Nacional </t>
  </si>
  <si>
    <t>Garantizar la culminación del despliegue de la red de alta velocidad y la oferta de conectividad asociada, conforme lo previsto en el Documento CONPES 3769 de 2013.</t>
  </si>
  <si>
    <t>9.c. Aumentar de forma significativa el acceso a la tecnología de la información y las comunicaciones y esforzarse por facilitar el acceso universal y asequible a Internet en los países menos adelantados a más tardar en 2020 (Mintic-Líder).</t>
  </si>
  <si>
    <t>Acceso a las TIC</t>
  </si>
  <si>
    <t>Ampliación programa de telecomunicaciones sociales nacional</t>
  </si>
  <si>
    <t xml:space="preserve">  Servicio de acceso y uso de Tecnologías de la Información y las Comunicaciones</t>
  </si>
  <si>
    <t>Municipios/Áreas no
municipalizadas
(AMN) en operación
Proyecto Alta
Velocidad</t>
  </si>
  <si>
    <t>El indicador mencionado describe el esfuerzo por llevar acceso a Internet a 29 municipios y 18 áreas no municipalizadas en 11 departamentos de un país, abarcando las regiones de Amazonía, Orinoquía y el Pacífico chocoano. Este proyecto busca mejorar la conectividad en áreas rurales y remotas, lo que puede contribuir al desarrollo económico, educativo y social de estas regiones al facilitar el acceso a información, servicios en línea y oportunidades de comunicación. La iniciativa apunta a reducir la brecha digital y promover la inclusión digital en áreas que históricamente han tenido acceso limitado a la tecnología y la conectividad.</t>
  </si>
  <si>
    <t>Sumatoria de Municipios/ ANM en Operación</t>
  </si>
  <si>
    <t xml:space="preserve">2.1 Dirección de Infraestructura </t>
  </si>
  <si>
    <t>E1-L1-2000</t>
  </si>
  <si>
    <t>Municipios conectados en Operación Proyecto Fibra Óptica</t>
  </si>
  <si>
    <t>stock</t>
  </si>
  <si>
    <t>Este indicador describe un proyecto que busca beneficiar a 788 municipios en Colombia mediante el despliegue de una red de alta velocidad para la prestación de servicios de telecomunicaciones. Esta iniciativa tiene como objetivo principal mejorar la infraestructura de comunicaciones en diversas áreas del país, lo que puede impulsar el desarrollo económico, social y tecnológico. Al proporcionar acceso a una red de alta velocidad, se facilita la conectividad digital, promoviendo así el acceso a servicios en línea, educación a distancia, telemedicina, oportunidades de negocio y otras formas de interacción digital. Este proyecto contribuye a cerrar la brecha digital y a fomentar la inclusión digital en Colombia.</t>
  </si>
  <si>
    <t>Sumatoria de municipios en operación</t>
  </si>
  <si>
    <t>Masificación de Accesos</t>
  </si>
  <si>
    <t>Contribuir al cierre de la brecha digital mediante el despliegue de accesos de última milla en condiciones asequibles</t>
  </si>
  <si>
    <t>Desarrollo masificación acceso a internet nacional</t>
  </si>
  <si>
    <t>Servicio de conexiones a redes de acceso</t>
  </si>
  <si>
    <t xml:space="preserve"> Hogares Conectados a internet fijo en operación</t>
  </si>
  <si>
    <t xml:space="preserve">
Este indicador destaca un proyecto diseñado para promover condiciones de asequibilidad en 87 municipios del país. Esto se logrará mediante la aplicación de tarifas accesibles, manteniendo los precios previamente establecidos, y utilizando un esquema de focalización orientado por el Sistema de Identificación de Beneficiarios (SISBEN IV). El objetivo principal es garantizar que los servicios de telecomunicaciones sean accesibles para todos, especialmente para aquellos en situaciones económicas desfavorables. Este enfoque busca asegurar que incluso las comunidades con recursos limitados puedan acceder a las ventajas de la conectividad digital, promoviendo así la inclusión social y el desarrollo equitativo.</t>
  </si>
  <si>
    <t>Sumatoria de accesos a Internet en Hogares en operación</t>
  </si>
  <si>
    <t>E1-L1-3000</t>
  </si>
  <si>
    <t>Implementación Soluciones de Acceso Comunitario a las Tecnologías de la Información y las Comunicaciones Nacional</t>
  </si>
  <si>
    <t>Garantizar las condiciones para la universalización del acceso a Internet en Zonas rurales</t>
  </si>
  <si>
    <t>Implementación soluciones de acceso comunitario a las tecnologías de la información y las comunicaciones nacional</t>
  </si>
  <si>
    <t xml:space="preserve">Centros Digitales en Operación </t>
  </si>
  <si>
    <t>Centros Digitales Instalados y en Operación</t>
  </si>
  <si>
    <t xml:space="preserve">
El indicador describe un proyecto cuyo propósito es promover la inclusión digital en zonas rurales ofreciendo acceso público a Internet en 14,057 centros poblados distribuidos en los 32 departamentos del país. Esta iniciativa busca cerrar la brecha digital proporcionando a las comunidades rurales herramientas para acceder a la información, educación en línea, servicios gubernamentales y oportunidades económicas disponibles en el mundo digital. Al dotar a estas áreas con acceso a Internet, se busca fomentar el desarrollo socioeconómico y mejorar la calidad de vida de quienes residen en zonas rurales, contribuyendo así a una mayor equidad y desarrollo nacional.</t>
  </si>
  <si>
    <t>Sumatoria de Centros digitales rurales y Zonas digitales urbanas en operación</t>
  </si>
  <si>
    <t>E1-L1-4000</t>
  </si>
  <si>
    <t>Zonas de acceso público a internet</t>
  </si>
  <si>
    <t>Soluciones de acceso comunitario a internet</t>
  </si>
  <si>
    <t>El indicador abarca tres proyectos: Zonas Comunitarias para la Paz, Centros de Conectividad y Centros Integrales de Servicios Digitales. Estos proyectos tienen como objetivo facilitar el acceso a servicios digitales en comunidades diversas. Las Zonas Comunitarias para la Paz buscan promover la paz y la reconciliación al proporcionar espacios donde las comunidades pueden acceder a servicios digitales y participar en actividades comunitarias. Los Centros de Conectividad buscan mejorar la conectividad proporcionando acceso a Internet en áreas remotas o desatendidas. Por último, los Centros Integrales de Servicios Digitales ofrecen una amplia gama de servicios digitales, como capacitación en tecnología, acceso a Internet y asistencia en trámites gubernamentales, con el objetivo de promover la inclusión digital y el desarrollo comunitario. Estos proyectos combinados buscan impulsar el acceso equitativo a la tecnología y los servicios digitales en diversas comunidades.</t>
  </si>
  <si>
    <t xml:space="preserve">Soluciones de acceso comunitario en operación </t>
  </si>
  <si>
    <t xml:space="preserve">1.090 puntos de conectividad </t>
  </si>
  <si>
    <t>Mide el número de puntos de conectividad habilitados durante el período de medición, orientados a ampliar el acceso a servicios de telecomunicaciones y facilitar la conectividad en zonas priorizadas. Este indicador refleja la gestión operativa en la implementación de infraestructura o soluciones de acceso que permiten el uso efectivo de redes y servicios digitales por parte de la población objetivo.
Al ser de tipología flujo, cuantifica los puntos instalados en la vigencia o período de reporte, sin acumulación histórica.</t>
  </si>
  <si>
    <t>∑Puntos de conectividad habilitados en el perıˊodo</t>
  </si>
  <si>
    <t>cumplido en la vigencia 2023</t>
  </si>
  <si>
    <t>meta cumplida vigencia 2023</t>
  </si>
  <si>
    <t>cumplido</t>
  </si>
  <si>
    <t>1.3. EDUCACION DIGITAL</t>
  </si>
  <si>
    <t>Apoyo financiero a Computadores para Educar (CPE)</t>
  </si>
  <si>
    <t>Realizar el Traslado de recursos y seguimiento a la ejecución  financiera destinada a la actividad para el desarrollo misional de Computadores para Educar CPE (Resolución de Transferencia).</t>
  </si>
  <si>
    <t xml:space="preserve">Apoyo financiero para el programa computadores para educar </t>
  </si>
  <si>
    <t>Recursos financieros desembolsados</t>
  </si>
  <si>
    <t>Porcentaje de recursos desembolsados de acuerdo con la programación realizados</t>
  </si>
  <si>
    <t>NA</t>
  </si>
  <si>
    <t>meta cumplida en la vigencia 2025</t>
  </si>
  <si>
    <t>E1-L3-1000</t>
  </si>
  <si>
    <t>Catalizador:  Conectividad digital para cambiar vidas
Comp: Estrategia de apropiación digital</t>
  </si>
  <si>
    <t>Apropiación TIC para el Cambio</t>
  </si>
  <si>
    <t xml:space="preserve">Promover la apropiación masiva de las TIC a través del diseño e implementación de estrategias incluyentes y con enfoque diferencial que permitan fomentar y fortalecer las habilidades digitales de los colombianos para que logren un mayor nivel de uso de la tecnología. </t>
  </si>
  <si>
    <t>10. Reducción de las desigualdades</t>
  </si>
  <si>
    <t>Uso y Apropiación de las TIC</t>
  </si>
  <si>
    <t>Servicio de asistencia, capacitación y apoyo para el uso y apropiación de las TIC, con enfoque diferencial y en beneficio de la comunidad para participar en la
economía digital nacional</t>
  </si>
  <si>
    <t>Formaciones</t>
  </si>
  <si>
    <t xml:space="preserve">ESTUDIANTES
BENEFICIADOS
EN PENSAMIENTO
COMPUTACIONAL </t>
  </si>
  <si>
    <t>Desde este indicador se busca realizar la formación a docentes en Pensamiento Computacional, con el fin de implementar un modelo de eudcación en cascada, a través del cual dichos docentes formados utilizarán las herramientoas adquitridas en sus aulas y se logrará el beneficio de 896.000 estudiantes en Pensamiento Computacional durante el periodo de implementación.</t>
  </si>
  <si>
    <t>Sumatoria del número de estudiantes beneficiados en pensamiento computacional.</t>
  </si>
  <si>
    <t>Dirección de Apropiación</t>
  </si>
  <si>
    <t>E1-L3-3000</t>
  </si>
  <si>
    <t>Formaciones en habilidades digitales</t>
  </si>
  <si>
    <t>Sumatoria de formaciones finalizadas en habilidades digitales</t>
  </si>
  <si>
    <t>Comunicaciones relevadas entre personas sordas y oyentes a través del servicio del
Centro de Relevo</t>
  </si>
  <si>
    <t>Capacidad</t>
  </si>
  <si>
    <t>Sumatoria de comunicaciones relevadas entre personas sordas y oyentes.</t>
  </si>
  <si>
    <t>Convergencia Regional</t>
  </si>
  <si>
    <t>Cat:Fortalecimiento institucional como motor de cambio para recuperar la confianza de la ciudadanía y para el fortalecimiento del vínculo Estado-Ciudadanía
Comp: Gobierno digital para la gente.</t>
  </si>
  <si>
    <t>1.2. ECOSISTEMAS DE INNOVACION</t>
  </si>
  <si>
    <t xml:space="preserve">Transformación Digital para la Productividad del Estado a través de la Política de Gobierno Digital
</t>
  </si>
  <si>
    <t>Incrementar el nivel de Transformación Digital del Estado a través de planes, programas y proyectos que impulsen la Política de Gobierno Digital</t>
  </si>
  <si>
    <t>ODS 17. Alianzas para lograr los objetivos</t>
  </si>
  <si>
    <t xml:space="preserve">Uso y Apropiación de las TIC
</t>
  </si>
  <si>
    <t>Aprovechamiento y uso de las tecnologías de la información y las comunicaciones en el sector público (desde 2024) /FORTALECIMIENTO DE LAS TECNOLOGÍAS DE LA INFORMACIÓN Y LAS COMUNICACIONES EN LAS ENTIDADES DEL ESTADO PARA LA TRANSFORMACIÓN DIGITAL (2023)</t>
  </si>
  <si>
    <t>Entidades Publicas del orden nacional transformadas digitalmente</t>
  </si>
  <si>
    <t xml:space="preserve">Índice de gobierno digital en entidades del Orden nacional </t>
  </si>
  <si>
    <t xml:space="preserve">El Índice de Gobierno Digital en entidades del orden nacional es una medida del nivel de implementación de los lineamientos de la Política de Gobierno Digital, que permite identificar buenas prácticas, oportunidades de mejora y estrategias focalizadas de acompañamiento. </t>
  </si>
  <si>
    <t>P_nacion=(1/N) ∑_P_n   Donde, P_nacion: Índice de gobierno digital entidades del orden nacional N: Número de entidades de orden nacional evaluadas P_n: Índice de gobierno digital de la entidad n</t>
  </si>
  <si>
    <t>Dirección Gobierno Digital</t>
  </si>
  <si>
    <t>E1-L2-1000</t>
  </si>
  <si>
    <t>Entidades Publicas del orden territorial transformadas digitalmente</t>
  </si>
  <si>
    <t xml:space="preserve">Índice de gobierno digital en entidades del Orden Territorial </t>
  </si>
  <si>
    <t xml:space="preserve">El Índice de Gobierno Digital en entidades del orden territorial es una medida del nivel de implementación de los lineamientos de la Política de Gobierno Digital, que permite identificar buenas prácticas, oportunidades de mejora y estrategias focalizadas de acompañamiento. </t>
  </si>
  <si>
    <t>P_territorial=(1/N) ∑_P_n   Donde, P_territorial: Índice de gobierno digital entidades del orden territorial N: Número de entidades de orden territorial evaluadas P_n: Índice de gobierno digital de la entidad n</t>
  </si>
  <si>
    <t>Participantes en
los espacios de
transferencia de
conocimientoo</t>
  </si>
  <si>
    <t xml:space="preserve"> Número de participantes en espacios de transferencia de conocimiento para la generación de competencias digitales </t>
  </si>
  <si>
    <t>Conteo de servidores publicos de entidades de orden nacional y territorial que participan en los espacios de transferencia de conocimiento ejecutados durante la vigencia</t>
  </si>
  <si>
    <t>Servidores públicos que representan entidades del orden nacional y territorial que participan en los espacios de formación para la generación de competencias que fortalezcan la apropiación de la politica de gobierno digital / entidades de la rama ejecutiva del orden nacional que reportan en FURAG</t>
  </si>
  <si>
    <t>Entidades del orden nacional y territorial que aperturen, actualicen o usen los datos abiertos</t>
  </si>
  <si>
    <t xml:space="preserve">Este indicador contabiliza el número de entidades  del orden nacional y territorial que aperturen, actualicen o usen al menos una vez en el año los datos abiertos en el portal Nacional de datos abiertos (datos.gov.co) en el período de referencia. </t>
  </si>
  <si>
    <t xml:space="preserve">Sumatoria de entidades del orden nacional y territorial que aperturen, actualicen o usen los datos abiertos en el portal Nacional de datos abiertos datos.gov.co. </t>
  </si>
  <si>
    <t xml:space="preserve">Seguridad Humana y justicia social/ </t>
  </si>
  <si>
    <t xml:space="preserve">Catalizador:  Conectividad digital para cambiar vidas Comp: Estrategia de apropiación digital para la vida
</t>
  </si>
  <si>
    <t>1.3. EDUCACION DIGITAL (GENERACION TIC)</t>
  </si>
  <si>
    <t xml:space="preserve">Desarrollo de habilidades digitales para la vida </t>
  </si>
  <si>
    <t>Aportar a la democratización de las TIC para desarrollar una sociedad del conocimiento y la tecnología durante el cuatrienio, a través de la  transformación digital y la formación de colombianos en habilidades TI para lograr el cambio que el país necesita.</t>
  </si>
  <si>
    <t>4.4  De aquí a 2030, aumentar considerablemente el número de jóvenes y adultos que tienen las competencias necesarias, en particular técnicas y profesionales, para acceder al empleo, el trabajo decente y el emprendimiento
4.b  De aquí a 2020, aumentar considerablemente a nivel mundial el número de becas disponibles para los países en desarrollo, en particular los países menos adelantados, los pequeños Estados insulares en desarrollo y los países africanos, a fin de que sus estudiantes puedan matricularse en programas de enseñanza superior, incluidos programas de formación profesional y programas técnicos, científicos, de ingeniería y de tecnología de la información y las comunicaciones, de países desarrollados y otros países en desarrollo</t>
  </si>
  <si>
    <t xml:space="preserve">
Fortalecimiento de la Industria TI Nacional/Fortalecimiento de la Economía Digital a nivel Nacional
</t>
  </si>
  <si>
    <t>Programa de formación en habilidades digitales</t>
  </si>
  <si>
    <t>Formaciones finalizadas en habilidades digitales</t>
  </si>
  <si>
    <t>Este indicador mide las formaciones finalizadas en habilidades digitales y seguridad digital, dirigidas a toda la población colombiana con énfasis en grupos poblacionales priorizados.</t>
  </si>
  <si>
    <t>Dirección de Economia Digital</t>
  </si>
  <si>
    <t>E1-L3-5000</t>
  </si>
  <si>
    <t>Internet Seguro y Responsable</t>
  </si>
  <si>
    <t>Brindar herramientas para
promover el Uso Seguro y
Responsable de las TIC, con
el fin de prevenir los riesgos
y delitos en Internet.</t>
  </si>
  <si>
    <t>Personas sensibilizadas</t>
  </si>
  <si>
    <t>Personas sensibilizadas en el Uso Seguro y Responsable de las TIC</t>
  </si>
  <si>
    <t>Describe el número personas que se sensibilizan a través de la oferta del programa de sensibilización que ofrece la Dirección de Apropiación de TIC</t>
  </si>
  <si>
    <t>Sumatoria de personas sensibilizadas en el Uso Seguro y Responsable de las TIC</t>
  </si>
  <si>
    <t>E1-L3-4000</t>
  </si>
  <si>
    <t>Catalizador:  Conectividad digital para cambiar vidas
Comp: Estrategia de apropiación digital para la vida</t>
  </si>
  <si>
    <t>Capacidades para la resiliencia en seguridad digital</t>
  </si>
  <si>
    <t xml:space="preserve">Incrementar el conocimiento en materia de gestión de incidentes de seguridad digital en el país. </t>
  </si>
  <si>
    <t xml:space="preserve">Industria innovación e infraestructura </t>
  </si>
  <si>
    <t>Acceso uso y apropiación de las TC</t>
  </si>
  <si>
    <t>Fortalecimiento de las capacidades de prevención, detección y recuperación de incidentes de seguridad digital de los ciudadanos, del sector publico y del sector privado. Nacional</t>
  </si>
  <si>
    <t>Servicio de atención a incidentes de seguridad digital</t>
  </si>
  <si>
    <t xml:space="preserve"> incidentes de Seguridad digital atendidos a traves de los canales de atencion   del ColCERT</t>
  </si>
  <si>
    <t>A través de este indicador se busca determinar el estado de la seguridad digital de las entidades públicas y privadas mediante la cantidad de los incidentes de seguridad digital reportados y a su vez,  la atención y  gestión del GIT de COLCERT.</t>
  </si>
  <si>
    <t>Gestión de los incidentes reportados sobre los incidentes trámitados por el GIT de COLCERT</t>
  </si>
  <si>
    <t>GIT COLCERT</t>
  </si>
  <si>
    <t>E1-L2-3000</t>
  </si>
  <si>
    <t>Servicio de información implementado</t>
  </si>
  <si>
    <t>Número de plataformas o sistemas de información disponibles para la seguridad digital del Estado</t>
  </si>
  <si>
    <t xml:space="preserve">Este indicador permite establecer el número de plataformas  o sistemas de información disponibles para la seguridad del Estado. </t>
  </si>
  <si>
    <t>Unidades adquiridas</t>
  </si>
  <si>
    <t>Documentos de evaluación</t>
  </si>
  <si>
    <t>Documentos desarrollados como habilitadores en la implementación de la Política de Seguridad Digital</t>
  </si>
  <si>
    <t>Mediante el presente indicador se busca generar documentos que sirvan como habilitadores de la politica de seguridad digital en cumplimiento del decreto 338 de 2022.</t>
  </si>
  <si>
    <t>Unidades generadas</t>
  </si>
  <si>
    <t>Servicio de análisis de vulnerabilidades de seguridad digital</t>
  </si>
  <si>
    <t>Personas Sensibilizadas en hábitos de seguridad digital</t>
  </si>
  <si>
    <t xml:space="preserve">A traves de este ondicador se busca concienciar a las personas en los riesgos de seguridad digital </t>
  </si>
  <si>
    <t>sumatoria del numero de personas sonsibilizadas en habitos de seguridad digital</t>
  </si>
  <si>
    <t>Análisis de vulnerabilidades realizados en entidades del Estado</t>
  </si>
  <si>
    <t>A través de este indicador se busca determinar el estado de la seguridad digital de las entidades públicas y privadas mediante los analisis de vulnerabilidades realizados y la capacidades de gestión de los analisis de vulnerabilidades realizados por el GIT de COLCERT.</t>
  </si>
  <si>
    <t>Analisis de vulnerabilidades solicitados por entidades públicas y privadas sobre analisis de vulnerabilidades realizados por el GIT de COLCERT.</t>
  </si>
  <si>
    <t xml:space="preserve">Cultura de seguridad digital para prevención y preparación  del estado colombiano </t>
  </si>
  <si>
    <t>Apoyar en la implementación del marco de gobernanza en materia de seguridad digital en Colombia</t>
  </si>
  <si>
    <t>Documentos metodológicos</t>
  </si>
  <si>
    <t>Numero de Personas formadas a traves de cursos especializados en seguridad digital y participando en ejercicios de simulacros de crisis ciberneticas</t>
  </si>
  <si>
    <t>Actualmente los programas en formación en ciberseguridad estan siendo adelantados por la dirección de uso y apropiación.</t>
  </si>
  <si>
    <t>Formaciones en habilidades digitales finalizadas</t>
  </si>
  <si>
    <t>E1-L2-4000</t>
  </si>
  <si>
    <t>Acercamiento al usuario y mitigación de incumplimientos de las empresas del sector</t>
  </si>
  <si>
    <t>Realizar las acciones de promoción y prevención para fortalecer el cumplimiento de las obligaciones  de los operadores de telecomunicaciones y servicios postales</t>
  </si>
  <si>
    <t>Vigilancia, Inspección y Control</t>
  </si>
  <si>
    <t>Servicio de vigilancia y control de telecomunicaciones y servicios postales</t>
  </si>
  <si>
    <t>Informe de vigilancia y control generado</t>
  </si>
  <si>
    <t xml:space="preserve">Dar a conocer los resultados de las estrategias de promoción y prevención implementadas </t>
  </si>
  <si>
    <t xml:space="preserve">Sumatoria de informes de vigilancia y control </t>
  </si>
  <si>
    <t>E1-L1-6000</t>
  </si>
  <si>
    <t>Acciones desarrolladas
de promoción y
prevención.</t>
  </si>
  <si>
    <t xml:space="preserve">Se busca con el indicador verificar el cumplimiento del plan de promoción y prevención </t>
  </si>
  <si>
    <t>sumatoria de las actividades de promoción y prevención realizadas</t>
  </si>
  <si>
    <t>Cat: Conectividad digital para cambiar vidas</t>
  </si>
  <si>
    <t>Fortalecimiento del sector TIC y Postal</t>
  </si>
  <si>
    <t>Generar lineamientos de política y estrategias enfocadas a mejorar la competitividad del sector, contribuyendo a la disminución de la brecha digital e implementando planes sectoriales de modernización, simplificación normativa y eliminación de barreras de entrada.</t>
  </si>
  <si>
    <t>Gestión de la Industria de Comunicaciones</t>
  </si>
  <si>
    <t>Fortalecimiento de
políticas sectoriales
para el desarrollo de la
industria de
comunicaciones_12.921.368.238</t>
  </si>
  <si>
    <t>Actualización normativa del sector TIC y sector Postal</t>
  </si>
  <si>
    <t>Proyectos de actualización normativa elaborados</t>
  </si>
  <si>
    <t>Proyectar los documentos normativos requeridos en lo relacionado con los servicios TIC, acorde con las nuevas necesidades de las Tecnologías de la Información y las Comunicaciones.</t>
  </si>
  <si>
    <t>Sumatoria de proyectos normativos elaborados</t>
  </si>
  <si>
    <t xml:space="preserve">Direcciónde Industria de Comunicaciones </t>
  </si>
  <si>
    <t>Direcciónde Industria de Comunicaciones</t>
  </si>
  <si>
    <t>E1-L1-7000</t>
  </si>
  <si>
    <t>Servicio de asistencia técnica</t>
  </si>
  <si>
    <t>Beneficiarios de los trámites y servicios prestados para el fortalecimiento del sector tic y postal</t>
  </si>
  <si>
    <t>Cuantificar el número total de beneficiarios que han accedido a los trámites y servicios prestados por la Dirección de Industria de Comunicaciones publicados en la página de la entidad, que permiten fortalecer el sector de las Tecnologías de la Información y Comunicación (TIC) y el servicio postal. Los beneficiarios pueden ser proveedores de redes y/o servicios de telecomunicaciones, titulares de espectro radioeléctrico, comunidades organizadas sin ánimo de lucro, concesionarios del servicio público de radiodifusión sonora, licenciatarios del servicio de televisión, operadores postales, importadores, comercializadores y ciudadanía en general.</t>
  </si>
  <si>
    <t>Sumatoria beneficiarios de los servicios prestados para el fortalecimiento del sector tic y postal</t>
  </si>
  <si>
    <t xml:space="preserve">Oferta de espectro </t>
  </si>
  <si>
    <t>Procesos de asignación de espectro aperturados</t>
  </si>
  <si>
    <t>Realizar la gestión para la asignación del espectro radioelectrico para los servicios TIC ofrecidos por la DICOM.</t>
  </si>
  <si>
    <t>Sumatoria de procesos de asignación de espectro aperturados</t>
  </si>
  <si>
    <t xml:space="preserve">Plan de Modernización del sector postal 2020-2024 </t>
  </si>
  <si>
    <t xml:space="preserve">Líneas de acción implementadas </t>
  </si>
  <si>
    <t>Implementar las líneas de acción del Plan de Modernización del Sector Postal 2020-2024 con el fin de promover la modernización del sector postal.</t>
  </si>
  <si>
    <t>Sumatoria de líneas de acción implementadas</t>
  </si>
  <si>
    <t>Fortalecimiento de la radio pública nacional</t>
  </si>
  <si>
    <t>Fortalecer la radio pública, a través del despliegue de nueva infraestructura de estaciones y estudios de la red de la radio pública nacional operada por Radio Televisión Nacional de Colombia - RTVC</t>
  </si>
  <si>
    <t>Fortalecimiento de la Radio Pública en el Territorio Nacional</t>
  </si>
  <si>
    <t xml:space="preserve">Estaciones y estudios de radiodifusión sonora en funcionamiento	</t>
  </si>
  <si>
    <t xml:space="preserve">Nuevas estaciones de radio pública nacional Instaladas </t>
  </si>
  <si>
    <t xml:space="preserve">Este indicador mide las estaciones y estudios de radiodifusión sonora en funcionamiento, lo cual se realiza con la transferencia que realiza el Ministerio a RTVC para este proyecto </t>
  </si>
  <si>
    <t xml:space="preserve">Sumatoria de estaciones y estudios de Radiodifusion sonora instalados </t>
  </si>
  <si>
    <t>E1-L2-5000</t>
  </si>
  <si>
    <t>Fortalecimiento integral de los operadores públicos del servicio de televisión nacional</t>
  </si>
  <si>
    <t xml:space="preserve">Fortalecer a los operadores públicos en las condiciones técnicas y operativas de la prestación del servicio de televisión </t>
  </si>
  <si>
    <t>Industria, Innovación e Infraestructura</t>
  </si>
  <si>
    <t>Fortalecimiento de la Industria TIC</t>
  </si>
  <si>
    <t>Fortalecimiento Integral de los Operadores Públicos del Servicio de Televisión Nacional</t>
  </si>
  <si>
    <t>Servicio de apoyo financiero a operadores de televisión pública</t>
  </si>
  <si>
    <t xml:space="preserve"> Operadores apoyados</t>
  </si>
  <si>
    <t>Mejorar la capacidad financiera de los operadores que prestan el servicio público de televisión</t>
  </si>
  <si>
    <t>Operadores Financiados</t>
  </si>
  <si>
    <t>GIT Medios Publicos</t>
  </si>
  <si>
    <t>E1-L2-6000</t>
  </si>
  <si>
    <t>Control integral de las decisiones en segunda instancia en los servicios de comunicaciones (Móvil/ no móvil), postal, radiodifusión sonora y televisión</t>
  </si>
  <si>
    <t>Resolver los recursos de apelación presentados por los vigilados dentro de los términos de ley.</t>
  </si>
  <si>
    <t xml:space="preserve">Transformación del modelo de vigilancia, inspección y control del sector TIC. nacional </t>
  </si>
  <si>
    <t>Resoluciones que resuelven los recursos de apelación en terminos de ley</t>
  </si>
  <si>
    <t xml:space="preserve">Porcentaje de resoluciones expedidas que resuelven los recursos de apelación en los términos de ley respectos a los interpuestos por los vigilados. </t>
  </si>
  <si>
    <t>Este indicador busca resolver los recursos de apelación presentados por los vigilados en términos de ley.</t>
  </si>
  <si>
    <t>Cantidades de resoluciones expedidas dentro de los términos de Ley /Cantidades de recursos recibidos) *100</t>
  </si>
  <si>
    <t>GIT Apelaciones</t>
  </si>
  <si>
    <t>E1-L1-8000</t>
  </si>
  <si>
    <t xml:space="preserve"> transformación productiva, Internacionalización, acción climática</t>
  </si>
  <si>
    <t>Cat: De una economía extractivista a una sostenible y productiva: Política de Reindustrialización, hacia una economía del conocimiento, incluyente y sostenible	
Comp: Impulso a la industria de las tecnologías de la información (TI)</t>
  </si>
  <si>
    <t>Fortalecimiento de la Industria TI para la transformación productiva</t>
  </si>
  <si>
    <t>Fortalecer la Industria Digital Nacional durante el cuatrienio, para que responda a las demandas de adopción de tecnologías digitales por parte de los sectores productivos consolidando a Colombia como un país desarrollador de productos y servicios digitales.</t>
  </si>
  <si>
    <t xml:space="preserve">18. Seguimiento y evaluación del desempeño institucional </t>
  </si>
  <si>
    <t>8.2  Lograr niveles más elevados de productividad económica mediante la diversificación, la modernización tecnológica y la innovación, entre otras cosas centrándose en los sectores con gran valor añadido y un uso intensivo de la mano de obra</t>
  </si>
  <si>
    <t>Investigación, Desarrollo e Innovación en TIC</t>
  </si>
  <si>
    <t>Fortalecimiento a la transformación digital de las empresas a nivel nacional (hasta 31/12/2023)
Fortalecimiento de la Industria TI Nacional / Fortalecimiento de la Economía Digital a nivel Nacional</t>
  </si>
  <si>
    <t>Programa para la generación de habilidades digitales que promuevan la transformación</t>
  </si>
  <si>
    <t>Empresas y/o empresarios que adoptan tecnologías para la transformación digital.</t>
  </si>
  <si>
    <t>Este indicador mide la suma de empresas y/o empresarios que adoptan herramientas  tecnológicas para la transformación digital.</t>
  </si>
  <si>
    <t>Sumatoria de empresas y/o empresarios que adoptan tecnologías para la transformación digital.</t>
  </si>
  <si>
    <t>SEMESTRAL</t>
  </si>
  <si>
    <t>E1-L2-7000</t>
  </si>
  <si>
    <t>Programas de capacitación para el desarrollo de habilidades en la generación de negocios digitales </t>
  </si>
  <si>
    <t>Número de ciudadanos con herramientas para el emprendimiento digital</t>
  </si>
  <si>
    <t>Este indicador mide la cantidad de personas beneficiadas con herramientas generando habilidades y capacidades tecnológicas para potencializar la mentalidad del ecosistema de emprendimiento digital de Colombia.</t>
  </si>
  <si>
    <t>Número de personas capacitadas en emprendimiento digital</t>
  </si>
  <si>
    <t>Programas de acompañamiento, asistencia técnica y financiación para la Industria Digital</t>
  </si>
  <si>
    <t>Número de empresas de la Industria Digital fortalecidas para impulsar la transformación productiva del país.</t>
  </si>
  <si>
    <t xml:space="preserve">Este indicador mide la suma de empresas beneficiadas con programas de acompañamiento, asistencia técnica o financiación para la Industria Digital, con el fin de impulsar la transformación productiva del país. </t>
  </si>
  <si>
    <t xml:space="preserve">Sumatoria de empresas beneficiadas con programas de acompañamiento, asistencia técnica o financiación para la Industria Digital, con el fin de impulsar la transformación productiva del país. </t>
  </si>
  <si>
    <t>cumplido en la vigencia 2025</t>
  </si>
  <si>
    <t>Fortalecimiento del Modelo Convergente de la Televisión Pública Regional y Nacional.</t>
  </si>
  <si>
    <t>Implementar  contenidos multiplataforma que fortalezcan la TV pública a través del conocimiento del entorno y análisis de las audiencias</t>
  </si>
  <si>
    <t>Fortalecimiento del modelo convergente de la televisión pública regional y nacional.</t>
  </si>
  <si>
    <t>Servicio de medición de audiencias e impacto de los contenidos</t>
  </si>
  <si>
    <t xml:space="preserve"> Estudios e informes de medición de audiencias e impacto de contenidos</t>
  </si>
  <si>
    <t>El implementar contenidos multipantalla en la televisión pública, fortalece la articulación de las necesidades, expectativas y preferencias de las audiencias con los contenidos que los canales públicos ofrecen; para conocer dichas, expectativas y preferencias, se hace necesario un continuo (permanente y en tiempo real) y puntual (sobre contenidos específicos de los canales) monitoreo del consumo de los televidentes, del servicio de televisión e internet.</t>
  </si>
  <si>
    <t>Estudios de audiencia realizados</t>
  </si>
  <si>
    <t>E1-L2-11000</t>
  </si>
  <si>
    <t>Servicio de educación informal en temas relacionados con el modelo de convergencia de la televisión pública</t>
  </si>
  <si>
    <t>Capacitaciones en temas relacionados con el modelo de convergencia de la televisión pública</t>
  </si>
  <si>
    <t xml:space="preserve">Formar el talento de los canales públicos para desarrollar contenidos en otras plataformas. Formar y actualizar a los productores y realizadores de contenidos multiplataforma digitales. </t>
  </si>
  <si>
    <t>Capacitaciones realizadas</t>
  </si>
  <si>
    <t>meta por definir</t>
  </si>
  <si>
    <t>Servicio de producción y/o coproducción de contenidos convergentes</t>
  </si>
  <si>
    <t>Personas beneficiadas con Estímulos entregados a través de convocatorias</t>
  </si>
  <si>
    <t>Estimulos entregados por las convocatorias Abre Cámara y Territorios al Aire para la producción y coproducción de contenidos multiplataforma para televisión y radio.</t>
  </si>
  <si>
    <t>Estímulos entregados</t>
  </si>
  <si>
    <t>Contenidos convergentes producidos y coproducidos</t>
  </si>
  <si>
    <t>Un contenido multiplataforma es un material audiovisual que puede ser emitido y visto en la pantalla del televisor, en una página web, en el celular, en las diferentes redes sociales, en el entretenimiento a bordo de los aviones o en una tableta. No tiene una duración específica, simplemente tener la característica de tener imagen en video.</t>
  </si>
  <si>
    <t>Contenido Multiplataforma</t>
  </si>
  <si>
    <t>CONVERGENCIA REGIONAL</t>
  </si>
  <si>
    <t>Cat: Fortalecimiento institucional como motor de cambio para recuperar la confianza de la ciudadanía y para el fortalecimiento del vínculo Estado Ciudadanía</t>
  </si>
  <si>
    <t>2. Enfoque Transversal</t>
  </si>
  <si>
    <t>2.1 Cultura</t>
  </si>
  <si>
    <t>Gestión adecuada del talento humano dentro del ciclo de vida del servidor público para cumplimiento de las metas establecidas de la entidad.</t>
  </si>
  <si>
    <t>Implementar el Plan Estratégico de Talento Humano para el fortalecimiento de la cultura organizacional del Ministerio para las Tecnologías, Información y las Comunicaciones en el marco del ciclo de vida del servidor público</t>
  </si>
  <si>
    <t>04. Talento Humano.</t>
  </si>
  <si>
    <t>Gestión de Recursos Administrativos
Gestión de Atención a Grupos de Interés
Gestión del Talento Humano</t>
  </si>
  <si>
    <t>Modernización de la Gestión Institucional del Ministerio TIC Bogotá</t>
  </si>
  <si>
    <t>Plan Estratégico de Talento Humano (incluye estudio de rediseño institucional y transformación de la cultura organizacional)</t>
  </si>
  <si>
    <t>Plan Estratégico de Talento Humano realizado y publicado</t>
  </si>
  <si>
    <t>Definir las líneas de acción que orientarán los proyectos y prácticas de la Gestión del Talento Humano conforme a la normatividad vigente, la planeación estratégica y la cultura organizacional, con el propósito de cumplir con las estragias definidas para el logro de la gestión estratégica del talento humano.</t>
  </si>
  <si>
    <t>Sumatoria de Plan Estratégico Públicado</t>
  </si>
  <si>
    <t>Subdirección para la Gestión del Talento Humano</t>
  </si>
  <si>
    <t>E2-D1-1000</t>
  </si>
  <si>
    <t>Plan de vacantes</t>
  </si>
  <si>
    <t>Plan de vacantes elaborado y publicado</t>
  </si>
  <si>
    <t>Identificar la información relacionada  con los empleos de carrera administrativa que se encuentran en vacancia y su forma de provisión; a su vez, contar con la información de la oferta actualizada de empleos de la entidad.</t>
  </si>
  <si>
    <t>Sumatoria de Plan de Vacantes Publicado</t>
  </si>
  <si>
    <t>Plan Institucional de Capacitación</t>
  </si>
  <si>
    <t>Plan Institucional de Capacitación elaborado y publicado</t>
  </si>
  <si>
    <t xml:space="preserve">Generar el plan institucional de capacitación en atención  a las necesidades identificadas en cumplimiento con la normatividad vigente </t>
  </si>
  <si>
    <t>Sumatoria de Plan Institucional de Capacitación Publicado</t>
  </si>
  <si>
    <t>Plan de Bienestar</t>
  </si>
  <si>
    <t>Plan de Bienestar elaborado y publicado</t>
  </si>
  <si>
    <t xml:space="preserve">Generar el plan de bienestar e incentivos en atención a las necesidades identificadas en cumplimiento con la normatividad vigente </t>
  </si>
  <si>
    <t>Sumatoria de Plan de Bienestar Publicado</t>
  </si>
  <si>
    <t>Plan de Seguridad y Salud en el Trabajo</t>
  </si>
  <si>
    <t>Plan de Seguridad y Salud en el Trabajo elaborado y publicado</t>
  </si>
  <si>
    <t xml:space="preserve">Generar el plan de seguridad y salud en el trabajo atendiendo las necesiades establecidas y la normatividad vigente </t>
  </si>
  <si>
    <t>Sumatoria de Plan de Seguridad y Salud en el Trabajo Publicado</t>
  </si>
  <si>
    <t>Retiros por periodo gestionados</t>
  </si>
  <si>
    <t>Solicitudes de retiro gestionadas</t>
  </si>
  <si>
    <t xml:space="preserve">Realizar el seguimiento al cumplimiento de los requisitos para la adecuada gestión del retiro </t>
  </si>
  <si>
    <t>(cantidad de retiros en el trimstre / cumplimiento de requisitos para el retiro )*100</t>
  </si>
  <si>
    <t>Cuentas por cobrar de cuotas partes pensionales gestionadas</t>
  </si>
  <si>
    <t>Porcentaje de avance cuentas por cobrar gestionadas conforme a la nómina recibida por FOPEP</t>
  </si>
  <si>
    <t>Realizar el ejercicio de recobro dentro del proceso de administración de cuotas partes pensionales por cobrar a cargo del MinTIC, asociado con la recuperación de cartera.</t>
  </si>
  <si>
    <t>(Cuentas de cobro de cuotas partes pensionales de nómina de FOPEP recibidas / Cuentas de cobro de cuotas partes pensionales de nómina de FOPEP gestionadas)*100</t>
  </si>
  <si>
    <t>Porcentaje de cumplimiento de las actividades contenidas
 en el Plan Estratégico de Talento Humano.</t>
  </si>
  <si>
    <t>Realizar el seguimiento al desarrollo de las actividades contenidas en el Plan Estratégico de Talento Humano</t>
  </si>
  <si>
    <t>(actividades de ejecutadas / actividades contempladas en el Plan)*100</t>
  </si>
  <si>
    <t>Porcentaje de cumplimiento del recobro del proceso de administración de cuotas partes pensionales</t>
  </si>
  <si>
    <t>Sumatoria de generación de cuentas de cobro por cuotas partes pensionales en el año (revisar el indicador ya que si es porcentaje la formula no puede ser sumatoria)</t>
  </si>
  <si>
    <t>Certificaciones para bono pensional y pensiones</t>
  </si>
  <si>
    <t>Mide el número total de certificaciones expedidas relacionadas con bonos pensionales y asuntos pensionales, en el marco de la gestión institucional para atender solicitudes de reconocimiento, verificación o trámites asociados al régimen pensional. Refleja la capacidad operativa para producir y mantener disponibles los soportes documentales requeridos en los procesos pensionales.</t>
  </si>
  <si>
    <t>Certificaciones expedidas</t>
  </si>
  <si>
    <t>2.2: Arquitectura Institucional</t>
  </si>
  <si>
    <t>Estrategia y operación de tecnología para lograr una transformación  digital con enfoque social y democrático en la entidad</t>
  </si>
  <si>
    <t xml:space="preserve">Definir e implementar una arquitectura tecnológica que permita optimizar, disponer y mantener los servicios de tecnología que apoyan la operación del ministerio, apropiando modelos y tecnologías de nueva generación dentro de las vigencias de 2023 a 2026 </t>
  </si>
  <si>
    <t>Gestión de la Información Sectorial
Gestión de Tecnologías de la Información</t>
  </si>
  <si>
    <t>Fortalecimiento del Portafolio de Servicios de Tecnologías de Información para la Transformación Digital</t>
  </si>
  <si>
    <t>Documentos de Planeación</t>
  </si>
  <si>
    <t>Mide el número total de documentos de planeación elaborados y formalizados por la entidad, orientados a la definición de lineamientos, estrategias, planes, estudios y demás instrumentos técnicos que soportan la gestión institucional y el cumplimiento de los objetivos estratégicos.</t>
  </si>
  <si>
    <t>Documentos de Planeación realizados</t>
  </si>
  <si>
    <t>Oficina de Tecnologias de la Información</t>
  </si>
  <si>
    <t>E2-D2-1000</t>
  </si>
  <si>
    <t>Servicios tecnologicos</t>
  </si>
  <si>
    <t>Índice de
capacidad en
la prestación
de servicios de
tecnología</t>
  </si>
  <si>
    <t>Reporte de disponibildad de la infraestructura tecnológica del Ministerio por parte del Data Center.</t>
  </si>
  <si>
    <t>Porcentaje de disponibilidad</t>
  </si>
  <si>
    <t>Servicios de información actualizados</t>
  </si>
  <si>
    <t>Mide el número total de servicios de información que se encuentran actualizados y operativos, conforme a los lineamientos técnicos, normativos y de calidad definidos por la entidad. Incluye servicios de consulta, interoperabilidad, suministro de datos o información institucional que han sido objeto de actualización tecnológica, funcional o de contenidos para garantizar su vigencia, confiabilidad y disponibilidad para los usuarios.</t>
  </si>
  <si>
    <t>Servicios de informacioˊn actualizados</t>
  </si>
  <si>
    <t xml:space="preserve"> (Programación y seguimiento de ingresos, así como el monitoreo continuo de la ejecución presupuestal y contractual del Fondo Único de TIC) </t>
  </si>
  <si>
    <t xml:space="preserve">Fortalecer el seguimiento de los ingresos y gastos del Fondo Único de TIC en el marco de la integralidad y pertinencia requerida. </t>
  </si>
  <si>
    <t>02. Gestión presupuestal y eficiencia del gasto público.</t>
  </si>
  <si>
    <t>Informes de Seguimiento a los ingresos del Fondo Único de TIC</t>
  </si>
  <si>
    <t>Número de informes correspondientes al seguimiento a la cadena de gestión integral del cobro.</t>
  </si>
  <si>
    <t>En el avance del indicador se registran los Informes de Seguimiento a los ingresos del Fondo Único de TIC, que para la fecha de corte corresponde a 5 de los 16 programados. Es importante medir dicha gestión, toda vez que evidencia el seguimiento a la cadena de gestión integral del cobro y la generación de alertas y recomendaciones de manera oportuna</t>
  </si>
  <si>
    <t xml:space="preserve">
# de informes correspondientes al seguimiento a la cadena de gestión integral de cobro elaborados en el periodo</t>
  </si>
  <si>
    <t xml:space="preserve">Oficina para la Gestión de Ingresos del Fondo </t>
  </si>
  <si>
    <t>E2-D2-2000</t>
  </si>
  <si>
    <t>Informes de Seguimiento de la información presupuestal y contractual del Fondo Único de TIC</t>
  </si>
  <si>
    <t xml:space="preserve">Informes de ejecución presupuestal y contractual </t>
  </si>
  <si>
    <t xml:space="preserve"> Informes de ejecución presupuestal y contractual presentados en el periodo</t>
  </si>
  <si>
    <t># de informes de ejecución presupuestal y contractual elaborados en el periodo</t>
  </si>
  <si>
    <t>Informe de seguimiento mediante documentos e instrumentos derivados de la inteligencia empresarial (informe trimestral y tableros)</t>
  </si>
  <si>
    <t>Informe trimestral consolidado de ingresos y gastos del Fondo Único de TIC</t>
  </si>
  <si>
    <t># de informes trimestrales consolidado de ingresos y gastos del Fondo Único de TIC</t>
  </si>
  <si>
    <t>Actualización de la herramienta con los registros recientes de ingresos y gastos del Fondo Único de TIC</t>
  </si>
  <si>
    <t># de actualización de la herramienta con los registros recientes de ingresos y gastos del Fondo Único de TIC</t>
  </si>
  <si>
    <t>Gestión adecuada de los recursos financieros Ministerio de TIC</t>
  </si>
  <si>
    <t xml:space="preserve">Garantizar el financiamiento y cumplimiento de los objetivos misionales, estratégicos y legales. </t>
  </si>
  <si>
    <t>Gestión Financiera</t>
  </si>
  <si>
    <t>Disponibilidad de recursos para la ejecución de los mismos por parte de las áreas.</t>
  </si>
  <si>
    <t>Informes de Ejecución Presupuestal detallado de Gastos del MinTIC.</t>
  </si>
  <si>
    <t>Cuenta con informes mensuales en los cuales se eviedencia la ejecución del gasto los cuales son publicados en la pagina WEB de la entidad para concoimiento de los interesados.</t>
  </si>
  <si>
    <t>La sumatoria de informes de ejecución presupuestal de gastos en el cuatrenio</t>
  </si>
  <si>
    <t>Subdirección Financiera</t>
  </si>
  <si>
    <t>E2-D2-3000</t>
  </si>
  <si>
    <t>Gestión adecuada de los recursos Fondo Único de TIC</t>
  </si>
  <si>
    <t>Gestionar los recursos financieros para atender las actividades misionales, estratégicas y legales del Fondo Único de TIC.</t>
  </si>
  <si>
    <t>Informes de Ejecución Presupuestal detallada de Ingresos y de Gastos del Fondo Único de TIC.</t>
  </si>
  <si>
    <t>E2-D2-4000</t>
  </si>
  <si>
    <t>Fortalecimiento de la Gestión Documental en MinTIC</t>
  </si>
  <si>
    <t>Generar estrategias para consolidar la gestión documental con fines de conservación y preservación de los documentos producidos en el MINTIC.</t>
  </si>
  <si>
    <t>16. Gestión documental</t>
  </si>
  <si>
    <t>Gestión Documental</t>
  </si>
  <si>
    <t>Conservación de la Información Histórica del Sector TIC</t>
  </si>
  <si>
    <t>Servicio de gestión documental</t>
  </si>
  <si>
    <t>Sistema de gestión documental implementado</t>
  </si>
  <si>
    <t>Implementar un sistema de gestion documental con los diferentes instrumentos archivisticos</t>
  </si>
  <si>
    <t>Numero de  sistemas de gestion documental implementado</t>
  </si>
  <si>
    <t>Subdirección Administrativa</t>
  </si>
  <si>
    <t>E2-D2-5000</t>
  </si>
  <si>
    <t>Gestión Contractual del MINTIC para una  Contratación  Pública Eficiente y Transparente</t>
  </si>
  <si>
    <t>Brindar a la entidad un soporte para los diferentes tramites en etapas del proceso de contratación</t>
  </si>
  <si>
    <t xml:space="preserve">03. Política de Compras y Contratación Pública </t>
  </si>
  <si>
    <t>Gestión de Compras y Contratación</t>
  </si>
  <si>
    <t>Seguimiento al PAA</t>
  </si>
  <si>
    <t>Porcentaje de avance del PAA</t>
  </si>
  <si>
    <t>Mide el nivel de avance acumulado en la implementación de herramientas destinadas al manejo, organización, gestión y consulta de la información contractual, de acuerdo con los componentes definidos para su puesta en operación. Refleja el grado de desarrollo y mantenimiento de la solución en el tiempo.</t>
  </si>
  <si>
    <t>(Total de herramientas definidasHerramientas implementadas y operativas​)×100</t>
  </si>
  <si>
    <t>Subdirección Contractual</t>
  </si>
  <si>
    <t>E2-D2-6000</t>
  </si>
  <si>
    <t>Implementación de herramientas para el manejo de la información de la Gestión Contractual</t>
  </si>
  <si>
    <t>Porcentaje de Avance en la implementación de herramientas de manejo de información contractual</t>
  </si>
  <si>
    <t>Mide el porcentaje de avance acumulado en la implementación de herramientas para el manejo, organización, administración y consulta de la información contractual, de acuerdo con los componentes definidos para su desarrollo. Refleja el grado de implementación progresiva de la solución hasta su puesta en operación total.</t>
  </si>
  <si>
    <t>Indicador (%)=(Total de actividades o hitos programadosActividades o hitos ejecutados acumulados​)×100</t>
  </si>
  <si>
    <t>2.3: Relación con los Grupos de Interés</t>
  </si>
  <si>
    <t>Fortalecimiento de los mecanismos que generen confianza en la Institucionalidad y permiten la lucha contra la corrupción</t>
  </si>
  <si>
    <t>Fortalecer los mecanismos de lucha contra la corrupción a través de la divulgación activa de la información pública sin que medie solicitud alguna, respondiendo de buena fe, de manera adecuada, veraz, oportuna en lenguaje claro y gratuita a las solicitudes de acceso a la información pública</t>
  </si>
  <si>
    <t>06. Transparencia, acceso a la información pública y lucha contra la corrupción.</t>
  </si>
  <si>
    <t>Gestión de Atención a Grupos de Interés</t>
  </si>
  <si>
    <t>Lineamientos para el fortalecimiento de los mecanismos de aplicación de las políticas de gestión y desempeño</t>
  </si>
  <si>
    <t>Lineamientos definidos para el fortalecimiento de las políticas de gestión y desempeño</t>
  </si>
  <si>
    <t xml:space="preserve">Implica la definición de las estrategias, actividades y demás que se requieran para identificar las brechas en la aplicación de las políticas de gestión y desempeño institucional y establecer los planes requeridos para gestionar </t>
  </si>
  <si>
    <t>Actividades definidas para el fortalecimiento de los mecanismos de aplicación de las políticas de gestión y desempeño / Brechas identificadas para el fortalecimiento de los mecanismos de aplicación de las políticas de gestión y desempeño</t>
  </si>
  <si>
    <t>Oficina Asesora de Planeación y Estudios Sectoriales</t>
  </si>
  <si>
    <t>Oficina Asesora de Planeación y Estudios Sectoriales (GTO)</t>
  </si>
  <si>
    <t>E2-D3-1000</t>
  </si>
  <si>
    <t>Información del avance en la implementación de los lineamientos de los mecanismos de aplicación de las políticas de gestión y desempeño</t>
  </si>
  <si>
    <t>Monitoreo a la aplicación de los lineamientos  de las políticas de gestión y desempeño</t>
  </si>
  <si>
    <t>Una vez identificadas las actividades / estrategias para cerrar las brechas de aplicación de las políticas MPG se realizan seguimientos periódicos a la gestión de las mismas</t>
  </si>
  <si>
    <t>Monitoreos realizados a la aplicación de los lineamientos para las políticas MIPG / Monitoreos programados a la aplicación de los lineamientos para las políticas MIPG</t>
  </si>
  <si>
    <t xml:space="preserve">Estrategia de divulgación y comunicaciones del MinTIC </t>
  </si>
  <si>
    <t>Diseñar e implementar la estrategia de comunicaciones que permitirá a la entidad informar e interactuar sobre los planes, programas, proyectos, y servicios a la ciudadanía</t>
  </si>
  <si>
    <t>Comunicación Estratégica</t>
  </si>
  <si>
    <t>Fortalecimiento de las estrategias de comunicación que incentiven el uso y apropiación de las TIC a lo largo del territorio Nacional (desde 2024)/ Servicios de divulgación, promoción y socialización de programas y proyectos en TIC. (2023)</t>
  </si>
  <si>
    <t>Servicios de divulgación, promoción y socialización de programas y proyectos en TIC.</t>
  </si>
  <si>
    <t>Número de menciones en medios de comunicación convencionales y digitales</t>
  </si>
  <si>
    <t>Mide el número acumulado de menciones registradas en medios de comunicación convencionales (prensa, radio, televisión) y digitales (portales web, redes sociales institucionales, blogs, medios nativos digitales), relacionadas con la iniciativa, programa o entidad durante el periodo de medición.</t>
  </si>
  <si>
    <t>suamtoris¡a de menciones registradas acumuladas en el periodo</t>
  </si>
  <si>
    <t>Oficina Asesora de Prensa</t>
  </si>
  <si>
    <t>E2-D3-2000</t>
  </si>
  <si>
    <t>Fortalecimiento en la gestión internacional, según las necesidades que tengan de MINTIC</t>
  </si>
  <si>
    <t>Incentivar la cooperación internacional en apoyo a las iniciativas del Plan Estratégico, posicionando al Ministerio como líder regional en materia TIC</t>
  </si>
  <si>
    <t>15. Gestión del conocimiento y la innovación.</t>
  </si>
  <si>
    <t>Gestión Internacional</t>
  </si>
  <si>
    <t>Gestionar la participación del MINTIC en alianzas de cooperación y agenda internacional.</t>
  </si>
  <si>
    <t>Numero de alianzas e instrumentos de cooperación establecidos y mantenidos con países estratégicos, organismos internacionales y/o empresas del sector tecnológico anualmente, con el fin de contribuir a la ejecución del Plan Nacional de Desarrollo 2022-2026 en el ámbito de las TIC.</t>
  </si>
  <si>
    <t xml:space="preserve">sumatoria del numero de alianzas gestionadas </t>
  </si>
  <si>
    <t>Oficina internacional</t>
  </si>
  <si>
    <t>E2-D3-3000</t>
  </si>
  <si>
    <t>2. SEGURIDAD HUMANA Y JUSTICIA SOCIAL</t>
  </si>
  <si>
    <t>Fortalecimiento de capacidades de los grupos con interés en temas TIC del país, orientado hacia el cierre de brecha digital regional.</t>
  </si>
  <si>
    <t xml:space="preserve">Fortalecer a través de asistencias técnicas, socializaciones, mesas de trabajo y atenciones en temas TIC, a los grupos de interés, para disminuir la brecha digital regional </t>
  </si>
  <si>
    <t>Uso y Apropación de TIC</t>
  </si>
  <si>
    <t>Ampliación del Acceso a la Oferta Institucional del Sector TIC para los Grupos de Interés y Entidades Territoriales a Nivel Nacional (desde 2024)/Fortalecimiento de capacidades regionales en desarrollo de política pública tic orientada hacia el cierre de brecha digital regional.(2023)</t>
  </si>
  <si>
    <t>Asistentecias</t>
  </si>
  <si>
    <t xml:space="preserve">Numero de asistencias técnicas en la formulación y presentación de proyectos de inversión del sector  TIC </t>
  </si>
  <si>
    <t>Este indicador busca medir las asistencias técnicas realizadas a las entidades territoriales en la consecución de recursos del sistema general de regalías, mecanismo de obras por impuestos, cooperación internacional  y/o otras fuentes de inversión pública y privada para la financiación de proyectos de inversión del sector TIC.</t>
  </si>
  <si>
    <t>Numero de Asistencias Técnicas realizadas</t>
  </si>
  <si>
    <t>Oficina de Fomento Regional</t>
  </si>
  <si>
    <t>E2-D3-4000</t>
  </si>
  <si>
    <t>Herramientas formativas para el auto-aprendizaje en competencias digitales y apropiación de tecnologías de la información y las comunicaciones</t>
  </si>
  <si>
    <t>Número de herramientas formativas para el auto-aprendizaje en competencias digitales y apropiación de tecnologías de la información y las comunicaciones</t>
  </si>
  <si>
    <t>Mide el número de herramientas formativas disponibles y en operación para el autoaprendizaje en competencias digitales y apropiación de las tecnologías de la información y las comunicaciones, destinadas a fortalecer las capacidades de la ciudadanía.</t>
  </si>
  <si>
    <t>Total de herramientas formativas implementadas y operativas</t>
  </si>
  <si>
    <t>meta cumplida en la vigencia 2024</t>
  </si>
  <si>
    <t>Co-laboratorios
especializados en
medios digitales instalados</t>
  </si>
  <si>
    <t>Número de
ciudadanos
formados y
certificados en
habilidades digitales,
ética ciudadana de
tecnologías
emergentes para el
prosumo informativo</t>
  </si>
  <si>
    <t>Este indicador describe la cantidad de ciudadanos que serán formados y certificados en habilidades digitales, ética ciudadana de tecnologías emergentes para el prosumo informativo a nivel nacional para la lucha contra la desinformación; en el marco de las estrategias de la Oficina de Fomento Regional a través del uso y apropiación de las TIC.</t>
  </si>
  <si>
    <t>Sumatoria ciudadanos formados y certificados en habilidades digitales, ética ciudadana de tecnologías emergentes para el prosumo informativo</t>
  </si>
  <si>
    <t>Actas de caracterizaciones para la implementación de la iniciativa CDC - Comunidades de Conectividad y/o proyectos de última milla en todo el territorio nacional</t>
  </si>
  <si>
    <t>Número de caracterizaciones para la implementación de la iniciativa CDC - Comunidades de Conectividad y/o proyectos de última milla en todo el territorio nacional.</t>
  </si>
  <si>
    <t>Este indicador busca medir el número de caracterizaciones para la implementación de la Juntas de Internet Comunidades de Conectividad y/o proyectos de última milla en todo el territorio nacional.</t>
  </si>
  <si>
    <t>Sumatoria de caracterizaciones para la implementación de la iniciativa CDC - Comunidades de Conectividad y/o proyectos de última milla en todo el territorio nacional.</t>
  </si>
  <si>
    <t>Socializaciones</t>
  </si>
  <si>
    <t>Número de socializaciones, mesas de trabajo y/o atenciones que tengan por objetivo el fortalecimiento y sensibilización a nivel nacional,  de los grupos con intereses TIC, en la oferta institucional y en los procesos y procedimientos estratégicos del sector.</t>
  </si>
  <si>
    <t>Este indicador busca medir el número de socializaciones y /o atenciones a los grupos con intereses TIC sobre la oferta institucional y en los procesos y procedimientos estratégicos del sector, con el objeto de mejorar los indicadores y la perspectiva de los factores externos. Por intermedio de los enlaces regionales se divulga la oferta institucional del Ministerio a nivel nacional.</t>
  </si>
  <si>
    <t>Sumatoria de los municipios  socializados y/o atendidos para el fortalecimiento y sensibilización de la oferta institucional y en los procesos y procedimientos estratégicos del sector</t>
  </si>
  <si>
    <t>Fortalecimiento de acciones institucionales diferenciadas para fomentar el uso y la apropiación de las TIC en comunidades étnicas, grupos comunitarios, victimas y/o colectivos sociales</t>
  </si>
  <si>
    <t>Promover la articulación y desarrollo de acciones institucionales que fomenten el uso y la apropiación de las TIC en grupos de especial protección tales como comunidades étnicas, grupos comunitarios, victimas y /o colectivos sociales</t>
  </si>
  <si>
    <t>*Ampliación del Acceso a la Oferta Institucional del Sector TIC para los Grupos de Interés y Entidades Territoriales a Nivel Nacional.               *Apoyo para el Fomento de Iniciativas TIC que Impulsen la Implementación de la Política Pública de Comunicaciones de y para los Pueblos Indígenas con la MPC (desde 2024)/Servicio de asistencia, capacitación y apoyo para el uso y apropiación de las tic, con enfoque diferencial y en beneficio de la comunidad para participar en la economía digital nacional (2023)</t>
  </si>
  <si>
    <t>1. Espacios de dialogo y/o concertación e implementación de acciones con enfoque diferencial con comunidades étnicas, grupos comunitarios, victimas y/o colectivos sociales</t>
  </si>
  <si>
    <t xml:space="preserve">1. Número de acciones realizadas con comunidades étnicas, grupos comunitarios, victimas y/o colectivos sociales derivadas de espacios de dialogo y/o concertación </t>
  </si>
  <si>
    <t>Por medio de este indicador se busca evidenciar las diferentes actividades y/o gestiones con enfoque diferencial que adelanta el MinTIC de acuerdo a las necesidades, usos y costumbres de las diferentes comunidades étnicas, grupos comunitarios, víctimas y/o colectivos sociales. Dichas actividades son realizadas en cumplimiento a diferentes compromisos asumidos en espacios de dialogo y concertación y/o como iniciativas propias del MinTIC.  
Entiéndase por acciones: espacios de dialogo, socializaciones, talleres de formación y/o capacitaciones, Intercambio de experiencias, foros, mesas de dialogo, contenidos multiformato (audiovisuales, sonoros, digitales, trasmedia, infografías, cartillas, etc.), paginas web, Apps, entre otros. 
Todas las acciones realizadas son previamente concertadas con las comunidades étnicas, grupos comunitarios, victimas y/o colectivos sociales.</t>
  </si>
  <si>
    <t xml:space="preserve">Sumatoria de acciones realizadas con comunidades étnicas, grupos comunitarios, victimas y/o colectivos sociales derivadas de espacios de dialogo y/o concertación </t>
  </si>
  <si>
    <t>Oficina de Fomento Regional (CS)</t>
  </si>
  <si>
    <t>E2-D3-5000</t>
  </si>
  <si>
    <t>Adopción e implementación de la Política Pública de Comunicaciones de y para los Pueblos Indígenas</t>
  </si>
  <si>
    <t>Numero de acciones realizadas en el marco de la politica Pública de Comunicaciones de y para los Pueblos Indígenas</t>
  </si>
  <si>
    <t xml:space="preserve">Indicador que busca medir las diferentes gestiones y/o acciones que viene adelantando el MinTIC en el marco de la Política Pública de Comunicaciones de y para los Pueblos indígenas, conforme a los acuerdos concertados con las siguientes organizaciones: 
1. MPC (Mesa Permanente de Concertación)
2. CRIC (Consejo Regional Indígena del Cauca)
3. MRA (Mesa Regional Amazónica)
Conforme al Plan Nacional de Desarrollo (PND) 2022-2026 "Colombia Potencia Mundial de la Vida" con dichas organizaciones indígenas se han concertados una serie de compromisos encaminados al desarrollo de la Política Pública de Comunicaciones de y para los Pueblos indígenas, por lo cual, anualmente, se concertan una serie de actividades a desarrollarse las cuales se materializan el en marco de diferentes contrataciones, convocatorias, entre otras iniciativas lideradas y/o apalancas por el MinTIC. 
Es preciso tener en cuenta, que a pesar de que es una única Política, las acciones que desarrollaran están orientadas a las necesidades de cada organización indígena y sus pueblos, resguardos, etc. 
Teniendo en cuenta que las acciones a realizar deben ser concertadas con las organizaciones indígenas, se esta supeditado a que el cumplimiento de dicho indicador dependa del éxito de dicha concertación y del resultado de las actividades, toda vez, que en la mayoria de los casos, las acciones son ejecutadas por los mismos pueblos indígenas. 
Observaciones: 1. Las acciones realizadas con comunidades étnicas, grupos comunitarios, victimas y/o colectivos sociales son ejecutadas en el marco de una o varias contratación que suscribe anualmente el Grupo Interno de Trabajo de Consenso Social. 
2. La regionalización y focalización de los recursos asociados al cumplimiento de este indicador, solo se podrá tener una vez finalicen las actividades propuestas. </t>
  </si>
  <si>
    <t>Sumatoria de acciones realizadas en el marco de la  Política Pública de Comunicaciones de y para los Pueblos Indígenas concertadas e implementadas</t>
  </si>
  <si>
    <t>3. Seguimiento a acciones en el marco de políticas, programas y/o planes para la atención a comunidades étnicas, grupos comunitarios, victimas y/o colectivos sociales</t>
  </si>
  <si>
    <t>3. Gestión para el cumplimiento de acciones de políticas, programas y/o planes para la atención a comunidades étnicas, grupos comunitarios, victimas y/o colectivos sociales</t>
  </si>
  <si>
    <t xml:space="preserve">Indicador que busca visibilizar las acciones y gestiones adelantadas al interior del MinTIC en cumplimiento a diferentes compromisos y/o acuerdos suscritos en el marco de políticas, programas y/o planes para la atención a comunidades étnicas, grupos comunitarios, víctimas y/o colectivos sociales tales como: 
1. Cerrem 
2. Alertas Tempranas
3. Planes para la atención a Victimas 
4. Sentencias y ordenes judiciales 
El seguimiento a dichas acciones se realizará por medio de diferentes herramientas que se acuerdan año a año con el objetico que se pueda validar el cumplimiento y/o avance de los compromisos y acuerdos suscritos. 
Teniendo en cuenta que el indicador mide el seguimiento al cumplimiento acciones de políticas, programas y/o planes para la atención a comunidades étnicas, grupos comunitarios, victimas y/o colectivos sociales, no focaliza ni regionaliza recursos asociados a dichos cumplimientos, estos son realizados por las diferentes áreas encargadas de la materialización de los acuerdos. </t>
  </si>
  <si>
    <t>(No. de compromisos y/o acuerdos gestionados / No. compromisos y acuerdos adquiridos)* 100%</t>
  </si>
  <si>
    <t xml:space="preserve"> Acciones y seguimientos orientados a garantizar el cumplimiento del acuerdo de paz</t>
  </si>
  <si>
    <t>Número de seguimientos en el año realizados para garantizar el cumplimiento de los indicadores del Plan Marco de Implementación del acuerdo de paz</t>
  </si>
  <si>
    <t xml:space="preserve">Este indicador busca Medir el cumplimiento de los indicadores del Plan Marco de Implementación del Acuerdo de Paz a cargo del sector TIC, por medio del seguimiento a las gestiones que adelantan las diferentes áreas conforme a sus planes, programas y proyectos. 
Dichos seguimientos se realizan de manera trimestral (mes vencido) que corresponden a los siguientes periodos: 
1T. Enero - Marzo (reporte en abril)
2T. Abril - Junio (reporte en julio)
3T. Julio - Septiembre (reporte en octubre)
4T. Octubre - Diciembre (reporte en enero de la siguiente vigencia)
Estos reportes son consolidados en una matriz de seguimiento, y posteriormente son cargados en la plataforma SIIPO 2.0 (Sistema Integrado de Información para el Posconflicto), los cuales son validados posteriormente por el Departamento Nacional de Planeación (DNP).
Posterior a la aprobación de los reportes de avance por parte del DNP, al interior del MinTIC se elabora un boletín trimestral por medio del cual se informa los avances en materia de los indicadores del PMI. Dichos boletines son socializados por los canales de comunicación interna del MinTIC y son publicados en la pagina de la entidad.   </t>
  </si>
  <si>
    <t>Sumatoria de seguimiento realizados para garantizar el cumplimiento de los indicadores del Plan Marco de Implementación del acuerdo de paz</t>
  </si>
  <si>
    <t>Gestión Jurídica integral para el cumplimiento de objetivos y funciones del MinTIC/Fondo Único TIC</t>
  </si>
  <si>
    <t>Definición de parámetros para la implementación de prácticas de mejora normativa en todos nuestros proyectos normativos. Propender por  la unidad de criterio jurídico del Ministerio/Fondo Único de TIC y representar sus intereses judicial y extrajudicialmente.</t>
  </si>
  <si>
    <t>13. Defensa jurídica.
17. Mejora Normativa.</t>
  </si>
  <si>
    <t>Gestión Jurídica</t>
  </si>
  <si>
    <t>Lineamientos sobre mejora normativa.</t>
  </si>
  <si>
    <t>Porcentaje de avance en la emisión de conceptos solicitados competencia de la Dirección Jurídica</t>
  </si>
  <si>
    <t>Porcentaje conceptos emitidos que se le solicitan a la Dirección Jurídica por ser de su competencia.</t>
  </si>
  <si>
    <t>Porcentaje</t>
  </si>
  <si>
    <t>Direccion Juridica</t>
  </si>
  <si>
    <t>E2-D3-6000</t>
  </si>
  <si>
    <t>Información a remitir a los deudores.</t>
  </si>
  <si>
    <t>porcentaje de acuerdos de pago suscritos</t>
  </si>
  <si>
    <t>Porcentaje de acuerdos de pago que se causen sobre le periodo</t>
  </si>
  <si>
    <t>Fortalecimiento del relacionamiento con los grupos de interés</t>
  </si>
  <si>
    <t>Realizar la gestión de la relación con los grupos de interés del Ministerio TIC, mediante el diseño y desarrollo de instrumentos y estrategias de servicio al ciudadano, la atención de sus requerimientos y la complementación de los cuatro ámbitos de la Estrategia de Responsabilidad Social Institucional - RSI, con el propósito de contribuir a la generación de valor público en el MinTIC.</t>
  </si>
  <si>
    <t>09. Participación ciudadana en la gestión pública.</t>
  </si>
  <si>
    <t>Consolidación del valor compartido en el MinTIC</t>
  </si>
  <si>
    <t>Informe del fortalecimiento del servicio hacia los grupos de interés</t>
  </si>
  <si>
    <t>Informe de Fortalecimiento realizado</t>
  </si>
  <si>
    <t>Informe de Fortalecimiento realizadoRealizar la gestión de la relación con los grupos de interés del Ministerio TIC, mediante el diseño y desarrollo de instrumentos y estrategias de servicio al ciudadano, la atención de sus requerimientos y la complementación de los cuatro ámbitos de la Estrategia de Responsabilidad Social Institucional - RSI, con el propósito de contribuir a la generación de valor público en el MinTIC.</t>
  </si>
  <si>
    <t>E2-D3-7000</t>
  </si>
  <si>
    <t>2.4: Seguimiento, análisis y mejora</t>
  </si>
  <si>
    <t>Aseguramiento, asesoría y análisis basados en riesgos, con el fin de mejorar y proteger el valor de la Entidad</t>
  </si>
  <si>
    <t>Evaluar el cumplimiento de las metas, actividades y objetivos estratégicos de la entidad, el cumplimiento normativo, así como  a los riesgos institucionales </t>
  </si>
  <si>
    <t>19. Control Interno.</t>
  </si>
  <si>
    <t>Evaluación y Apoyo al Control de la Gestión</t>
  </si>
  <si>
    <t>Informes de auditorías, seguimientos, informes de Ley y evaluaciones del PAAI realizados durante la vigencia</t>
  </si>
  <si>
    <t>Porcentaje de ejecución del Programa Anual de Auditorías Internas</t>
  </si>
  <si>
    <t>El indicador se encuentra relacionado con el avance en la ejecución de las auditorías de gestión a los procesos, realización de evaluaciones, presentación de informes y seguimientos de ley, realización de auditorias internas a los sistemas de gestión, y la realización de actividades de apoyo a la gestión. 
El Programa Anual de Auditorías Interna (PAAI) es elaborado a partir de la realización de un análisis del impacto que tienen los diferentes procesos de la entidad sobre la consecución de los objetivos y su apoyo a la estrategia la entidad, lo cual se complementa con la contemplación de criterios de evaluación adicionales como la recurrencia con la que se ha realizado evaluación (auditoría) a ciertos procesos, el nivel de materialización de riesgos y la existencia de acciones de mejora producto de auditorias externas o internas. A dicha priorización de procesos a evaluar se integran evaluaciones y seguimientos de ley que son responsabilidad de la Oficina de Control Interno, así como actividades de apoyo a la gestión para ejercer un apoyo permanente a la dirección de la entidad.</t>
  </si>
  <si>
    <t>(Cantidad de actividades del PAAI totalmente ejecutadas / Total de actividades programadas en el PAAI para la vigencia)*100</t>
  </si>
  <si>
    <t>Oficina de Control Interno</t>
  </si>
  <si>
    <t>E2-D4-1000</t>
  </si>
  <si>
    <t>2.5: Liderazgo, Innovación y Gestión del Conocimiento</t>
  </si>
  <si>
    <t xml:space="preserve">Fortalecimiento de las Capacidades Institucionales para Generar Valor Público </t>
  </si>
  <si>
    <t>Establecer lineamientos y estrategias para transformar continuamente la gestión institucional</t>
  </si>
  <si>
    <t xml:space="preserve">01. Planeación Institucional.
02. Gestión presupuestal y eficiencia del gasto público.
07. Fortalecimiento organizacional y simplificación de procesos. 
12. Seguridad Digital.
15. Gestión del conocimiento y la innovación.
15. Control Interno.
18. Seguimiento y evaluación del desempeño institucional. </t>
  </si>
  <si>
    <t>Direccionamiento Estratégico
Fortalecimiento Organizacional
Seguimiento y Evaluación de Políticas TIC
Gestión del conocimiento
Arquitectura Empresarial</t>
  </si>
  <si>
    <t>Fortalecimiento y Apropiación del Modelo de Gestión Institucional del Ministerio Tic Bogotá (2023)/Modernización de la Gestión Institucional del Ministerio TIC Bogotá (2024)</t>
  </si>
  <si>
    <t>Lineamientos para la gestión de los procesos</t>
  </si>
  <si>
    <t>Efectividad en la generación de lineamientos definidos para la gestión de los procesos</t>
  </si>
  <si>
    <t>Lineamientos a nivel de actualización del modelo de operación por procesos representados en documentos del sistema de gestión que deben ser articulados a nivel institucional entre los ejecutores, líderes y Oficina Asesora de Planeación</t>
  </si>
  <si>
    <t>Lineamientos actaulizados / Lineamientos requeridos en actualización</t>
  </si>
  <si>
    <t>E2-D5-1000</t>
  </si>
  <si>
    <t>Lineamientos para la gestión de la Arquitectura Empresarial</t>
  </si>
  <si>
    <t>Lineamientos definidos de forma efectiva para la gestión de la Arquitectura Empresarial</t>
  </si>
  <si>
    <t>Se establece, con la alta dirección, la hoja de ruta para los proyectos alineados a la aplicación del Marco de Referencia de Arquitectura Empresarial y sus seguimientos</t>
  </si>
  <si>
    <t>Actividades ejecutadas de la HDR de AE / Actividades programdas de la HDR de AE</t>
  </si>
  <si>
    <t>Lineamientos para la Gestión del Conocimiento</t>
  </si>
  <si>
    <t>Lineamientos definidos de forma efectiva para la gestión del conocimiento</t>
  </si>
  <si>
    <t>Definición y control de ejecución de las actividades enfocadas en la identificación, adquisición, organización y transferencia de conocimientos estratégicos y vitales para la gestión de la entidad</t>
  </si>
  <si>
    <t>Actividades ejecutadas para la gestión del conocimiento / Actividades programadas para la gestión del conocimiento</t>
  </si>
  <si>
    <t>Asesorías, acompañamiento y promoción en la implementación de las directrices y lineamientos</t>
  </si>
  <si>
    <t>Espacios de asesorías, acompañamiento y promoción para la implementación de las directrices y lineamientos para la gestión</t>
  </si>
  <si>
    <t>En el marco de la aplicación del Modelo Integrado de Gestión, se realizan diversas actividades para que los integrantes de la entidad apropien conceptos y metodologías asociadas</t>
  </si>
  <si>
    <t>Actividades realizadas / Actividades programadas</t>
  </si>
  <si>
    <t>Planeación y seguimiento de la estrategia y el plan de acción  y el presupuesto de inversión de la entidad</t>
  </si>
  <si>
    <t>cumplimiento del plan de acción</t>
  </si>
  <si>
    <t xml:space="preserve">Evalua el porcentaje de cumplimiento en el avance de las acciones planificadas del Plan de Acción durante la vigencia. Este indicador se encuentra asociado a la gestión del proceso de Direccionamiento Estratégico, el cual se reporta en SIMIG.									</t>
  </si>
  <si>
    <t xml:space="preserve"> (% de avance de la gestión del Plan de Acción / % programado de la gestión del Plan de Acción)									</t>
  </si>
  <si>
    <t>Oficina Asesora de Planeación y Estudios Sectoriales (GITPYSE)</t>
  </si>
  <si>
    <t>Avance en el desarrollo e implementación de Plataforma Integrada de Planeación y Seguimiento (PIPS)</t>
  </si>
  <si>
    <t xml:space="preserve">Permite visibilizar el avance en las acciones articuladas desde la Oficina de TI con la Oficina Asesora de Planeación, para la implementación de una nueva plataforma que soporte el proceso de Direccionamiento Estratégico.									</t>
  </si>
  <si>
    <t xml:space="preserve">(No de actividades ejecutadas/No. Actividades planificadas)*100									</t>
  </si>
  <si>
    <t>meta cumplida vigencia 2024</t>
  </si>
  <si>
    <t>Liderazgo en la generación de estadísticas y estudios del sector TIC</t>
  </si>
  <si>
    <t>Desarrollar proyectos que permitan la generación de estadísticas y el desarrollo de estudios del sector TIC</t>
  </si>
  <si>
    <t>06. Transparencia, acceso a la información pública y lucha contra la corrupción.
05. Transparencia, acceso a la información pública y lucha contra la corrupción.</t>
  </si>
  <si>
    <t>Gestión de la Información Sectorial</t>
  </si>
  <si>
    <t>Generación de Información Estadística del Sector Tic Nacional (desde 2024)/Fortalecimiento de la Información Estadística del Sector TIC Nacional (2023)</t>
  </si>
  <si>
    <t>Generar la información estadística y documentos sectoriales TIC para la toma de decisiones</t>
  </si>
  <si>
    <t>Porcentaje de avance en la implementación del Plan de Información Estadística Institucional - PINEI</t>
  </si>
  <si>
    <t>Medir el avance de la implementación del Plan de Información Estadística Institucional - PINEI de manera trimestral para cada una de las vigencias 2023 a 2026 de acuerdo con las actividades programadas para cada uno de los años disponiendo un peso porcentual del 25% independiente para cada año, cuya sumatoria final debe ser el 100% de la implementación.</t>
  </si>
  <si>
    <t>(Actividades ejecutadas en el periodo / Actividades programadas en el periodo) *100</t>
  </si>
  <si>
    <t>Oficina Asesora de Planeación y Estudios Sectoriales (GITEES)</t>
  </si>
  <si>
    <t>E2-D5-2000</t>
  </si>
  <si>
    <t>Evaluación de políticas, programas (iniciativas) y/o proyectos, estudios sectoriales</t>
  </si>
  <si>
    <t>Visualizador de la oferta institucional</t>
  </si>
  <si>
    <t>Mide el número de visualizadores de la oferta institucional que han sido desarrollados, implementados y puestos en operación, orientados a facilitar el acceso, consulta y análisis de información sobre la oferta de servicios, programas o trámites institucionales. Este indicador refleja el avance progresivo en la disponibilidad de herramientas digitales que fortalecen la transparencia, la gestión de la información y la relación con los usuarios.
Al ser de tipología acumulado, contabiliza de manera progresiva los visualizadores que han sido implementados desde el inicio del período de medición, sin reiniciarse en cada vigencia, evidenciando el total alcanzado en el marco del proyecto o estrategia.</t>
  </si>
  <si>
    <t>sumatoris de Visualizadores desarrollados e implementados durante el perıodo</t>
  </si>
  <si>
    <t>Evaluación de políticas, programas (iniciativas) y/o proyectos, estudios sectoriales realizadas</t>
  </si>
  <si>
    <t xml:space="preserve">
Busca determinar los cambios directos e indirectos generados por el proyecto en relación con sus objetivos y metas, contribuyendo así a la toma de decisiones informadas y la mejora continua de la gestión del Ministerio</t>
  </si>
  <si>
    <t>Sumatoria de evaluaciones realizadas</t>
  </si>
  <si>
    <t>Fortalecimiento de las capacidades Institucionales para la Seguridad y Privacidad de la Información</t>
  </si>
  <si>
    <t>Establecer lineamientos y estrategias para fortalecer la confidencialidad, integridad, disponibilidad, autenticidad, privacidad y no repudio de la información que circula en el mapa de operación por procesos de la entidad</t>
  </si>
  <si>
    <t xml:space="preserve">07. Fortalecimiento organizacional y simplificación de procesos. 
12. Seguridad Digital.
15. Gestión del conocimiento y la innovación.
</t>
  </si>
  <si>
    <t>Seguridad y Privacidad de la Informacion</t>
  </si>
  <si>
    <t>Desarrollo de los planes y estrategias de Seguridad y Privacidad de la Información</t>
  </si>
  <si>
    <t>Avance en el cumplimiento de las actividades de los planes y estrategias de Seguridad y Privacidad de la Información</t>
  </si>
  <si>
    <t>(Actividades de los planes y estrategias de seguridad y privacidad de la información ejecutados / Actividades de los planes y estragetgias de seguridad y privacidad de la información programados) X 100</t>
  </si>
  <si>
    <t>SPI</t>
  </si>
  <si>
    <t>E2-D5-3000</t>
  </si>
  <si>
    <t>meta sin programacion para la vigencia</t>
  </si>
  <si>
    <t>meta cumplida</t>
  </si>
  <si>
    <t>reporte cierre vigencias anteriores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</si>
</sst>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1240A]&quot;$&quot;\ #,##0.00;\-&quot;$&quot;\ #,##0.00"/>
    <numFmt numFmtId="165" formatCode="&quot;$&quot;#,##0.00_);\(&quot;$&quot;#,##0.00\)"/>
    <numFmt numFmtId="166" formatCode="_(* #,##0.00_);_(* \(#,##0.00\);_(* &quot;-&quot;??_);_(@_)"/>
    <numFmt numFmtId="167" formatCode="_(&quot;$&quot;* #,##0.00_);_(&quot;$&quot;* \(#,##0.00\);_(&quot;$&quot;* &quot;-&quot;??_);_(@_)"/>
    <numFmt numFmtId="168" formatCode="_-&quot;$&quot;\ * #,##0.00_-;\-&quot;$&quot;\ * #,##0.00_-;_-&quot;$&quot;\ * &quot;-&quot;_-;_-@_-"/>
    <numFmt numFmtId="169" formatCode="_-&quot;$&quot;* #,##0_-;\-&quot;$&quot;* #,##0_-;_-&quot;$&quot;* &quot;-&quot;_-;_-@_-"/>
    <numFmt numFmtId="170" formatCode="&quot;$&quot;#,##0"/>
    <numFmt numFmtId="171" formatCode="&quot;$&quot;\ #,##0.00"/>
    <numFmt numFmtId="172" formatCode="&quot;$&quot;#,##0.00"/>
    <numFmt numFmtId="173" formatCode="&quot;$&quot;#,##0_);[Red]\(&quot;$&quot;#,##0\)"/>
    <numFmt numFmtId="174" formatCode="0.0%"/>
    <numFmt numFmtId="175" formatCode="#,##0.0"/>
    <numFmt numFmtId="176" formatCode="&quot;$&quot;\ #,##0"/>
    <numFmt numFmtId="177" formatCode="_-[$$-240A]\ * #,##0.00_-;\-[$$-240A]\ * #,##0.00_-;_-[$$-240A]\ * &quot;-&quot;??_-;_-@_-"/>
  </numFmts>
  <fonts count="26" x14ac:knownFonts="1">
    <font>
      <sz val="11"/>
      <color theme="1"/>
      <name val="Calibri"/>
      <family val="2"/>
      <scheme val="minor"/>
    </font>
    <font>
      <sz val="11"/>
      <color theme="1"/>
      <name val="Calibri"/>
      <family val="2"/>
      <scheme val="minor"/>
    </font>
    <font>
      <b/>
      <sz val="11"/>
      <color theme="0"/>
      <name val="Calibri"/>
      <family val="2"/>
      <scheme val="minor"/>
    </font>
    <font>
      <sz val="12"/>
      <name val="Arial Narrow"/>
      <family val="2"/>
    </font>
    <font>
      <sz val="8"/>
      <color rgb="FF000000"/>
      <name val="Times New Roman"/>
      <family val="1"/>
    </font>
    <font>
      <sz val="16"/>
      <name val="Arial Narrow"/>
      <family val="2"/>
    </font>
    <font>
      <b/>
      <sz val="12"/>
      <color theme="0"/>
      <name val="Arial Narrow"/>
      <family val="2"/>
    </font>
    <font>
      <b/>
      <sz val="12"/>
      <color theme="0"/>
      <name val="Arial"/>
      <family val="2"/>
    </font>
    <font>
      <b/>
      <sz val="16"/>
      <color theme="0"/>
      <name val="Arial Narrow"/>
      <family val="2"/>
    </font>
    <font>
      <b/>
      <sz val="16"/>
      <name val="Arial Narrow"/>
      <family val="2"/>
    </font>
    <font>
      <sz val="11"/>
      <name val="Arial"/>
      <family val="2"/>
    </font>
    <font>
      <b/>
      <sz val="16"/>
      <color rgb="FFFFFFFF"/>
      <name val="Arial Narrow"/>
      <family val="2"/>
    </font>
    <font>
      <sz val="16"/>
      <color theme="3"/>
      <name val="Arial Narrow"/>
      <family val="2"/>
    </font>
    <font>
      <b/>
      <sz val="16"/>
      <color theme="3"/>
      <name val="Arial Narrow"/>
      <family val="2"/>
    </font>
    <font>
      <sz val="16"/>
      <color rgb="FF000000"/>
      <name val="Arial Narrow"/>
      <family val="2"/>
    </font>
    <font>
      <sz val="16"/>
      <color theme="0"/>
      <name val="Arial Narrow"/>
      <family val="2"/>
    </font>
    <font>
      <sz val="18"/>
      <color theme="2" tint="-0.749992370372631"/>
      <name val="Arial Narrow"/>
      <family val="2"/>
    </font>
    <font>
      <sz val="16"/>
      <color theme="1"/>
      <name val="Arial Narrow"/>
      <family val="2"/>
    </font>
    <font>
      <b/>
      <sz val="16"/>
      <color theme="1"/>
      <name val="Arial Narrow"/>
      <family val="2"/>
    </font>
    <font>
      <sz val="16"/>
      <color theme="1"/>
      <name val="Calibri"/>
      <family val="2"/>
      <scheme val="minor"/>
    </font>
    <font>
      <sz val="10"/>
      <name val="Arial Narrow"/>
      <family val="2"/>
    </font>
    <font>
      <b/>
      <sz val="10"/>
      <name val="Arial Narrow"/>
      <family val="2"/>
    </font>
    <font>
      <b/>
      <sz val="14"/>
      <color theme="0"/>
      <name val="Arial Narrow"/>
      <family val="2"/>
    </font>
    <font>
      <sz val="12"/>
      <color theme="0"/>
      <name val="Arial Narrow"/>
      <family val="2"/>
    </font>
    <font>
      <b/>
      <sz val="9"/>
      <color indexed="81"/>
      <name val="Tahoma"/>
      <family val="2"/>
    </font>
    <font>
      <sz val="9"/>
      <color indexed="81"/>
      <name val="Tahoma"/>
      <family val="2"/>
    </font>
  </fonts>
  <fills count="50">
    <fill>
      <patternFill patternType="none"/>
    </fill>
    <fill>
      <patternFill patternType="gray125"/>
    </fill>
    <fill>
      <patternFill patternType="solid">
        <fgColor rgb="FFA5A5A5"/>
      </patternFill>
    </fill>
    <fill>
      <patternFill patternType="solid">
        <fgColor theme="0"/>
        <bgColor indexed="64"/>
      </patternFill>
    </fill>
    <fill>
      <patternFill patternType="solid">
        <fgColor rgb="FF92D050"/>
        <bgColor indexed="64"/>
      </patternFill>
    </fill>
    <fill>
      <patternFill patternType="solid">
        <fgColor theme="5" tint="0.39997558519241921"/>
        <bgColor indexed="64"/>
      </patternFill>
    </fill>
    <fill>
      <patternFill patternType="solid">
        <fgColor rgb="FFFFFF00"/>
        <bgColor indexed="64"/>
      </patternFill>
    </fill>
    <fill>
      <patternFill patternType="solid">
        <fgColor theme="0" tint="-0.499984740745262"/>
        <bgColor indexed="64"/>
      </patternFill>
    </fill>
    <fill>
      <patternFill patternType="solid">
        <fgColor theme="9" tint="-0.249977111117893"/>
        <bgColor indexed="64"/>
      </patternFill>
    </fill>
    <fill>
      <patternFill patternType="solid">
        <fgColor theme="8" tint="-0.249977111117893"/>
        <bgColor indexed="64"/>
      </patternFill>
    </fill>
    <fill>
      <patternFill patternType="solid">
        <fgColor rgb="FFCC00FF"/>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rgb="FFF2F2F2"/>
        <bgColor rgb="FF000000"/>
      </patternFill>
    </fill>
    <fill>
      <patternFill patternType="solid">
        <fgColor theme="0" tint="-4.9989318521683403E-2"/>
        <bgColor rgb="FF000000"/>
      </patternFill>
    </fill>
    <fill>
      <patternFill patternType="solid">
        <fgColor rgb="FF66FFFF"/>
        <bgColor indexed="64"/>
      </patternFill>
    </fill>
    <fill>
      <patternFill patternType="solid">
        <fgColor rgb="FF808080"/>
        <bgColor rgb="FF000000"/>
      </patternFill>
    </fill>
    <fill>
      <patternFill patternType="solid">
        <fgColor theme="0" tint="-0.34998626667073579"/>
        <bgColor rgb="FF000000"/>
      </patternFill>
    </fill>
    <fill>
      <patternFill patternType="solid">
        <fgColor theme="9" tint="0.59999389629810485"/>
        <bgColor rgb="FF000000"/>
      </patternFill>
    </fill>
    <fill>
      <patternFill patternType="solid">
        <fgColor theme="0" tint="-0.14999847407452621"/>
        <bgColor rgb="FF000000"/>
      </patternFill>
    </fill>
    <fill>
      <patternFill patternType="solid">
        <fgColor rgb="FFFFCCFF"/>
        <bgColor indexed="64"/>
      </patternFill>
    </fill>
    <fill>
      <patternFill patternType="solid">
        <fgColor theme="7" tint="0.39997558519241921"/>
        <bgColor indexed="64"/>
      </patternFill>
    </fill>
    <fill>
      <patternFill patternType="solid">
        <fgColor rgb="FF66FF66"/>
        <bgColor indexed="64"/>
      </patternFill>
    </fill>
    <fill>
      <patternFill patternType="solid">
        <fgColor rgb="FF00B0F0"/>
        <bgColor indexed="64"/>
      </patternFill>
    </fill>
    <fill>
      <patternFill patternType="solid">
        <fgColor rgb="FFCC99FF"/>
        <bgColor indexed="64"/>
      </patternFill>
    </fill>
    <fill>
      <patternFill patternType="solid">
        <fgColor rgb="FFFF9999"/>
        <bgColor indexed="64"/>
      </patternFill>
    </fill>
    <fill>
      <patternFill patternType="solid">
        <fgColor theme="5" tint="0.59999389629810485"/>
        <bgColor indexed="64"/>
      </patternFill>
    </fill>
    <fill>
      <patternFill patternType="solid">
        <fgColor theme="0" tint="-0.34998626667073579"/>
        <bgColor rgb="FFA8D08D"/>
      </patternFill>
    </fill>
    <fill>
      <patternFill patternType="solid">
        <fgColor theme="0" tint="-4.9989318521683403E-2"/>
        <bgColor rgb="FFA8D08D"/>
      </patternFill>
    </fill>
    <fill>
      <patternFill patternType="solid">
        <fgColor theme="9" tint="0.59999389629810485"/>
        <bgColor rgb="FFA8D08D"/>
      </patternFill>
    </fill>
    <fill>
      <patternFill patternType="solid">
        <fgColor rgb="FFA8D08D"/>
        <bgColor rgb="FFA8D08D"/>
      </patternFill>
    </fill>
    <fill>
      <patternFill patternType="solid">
        <fgColor theme="0" tint="-0.499984740745262"/>
        <bgColor rgb="FFA8D08D"/>
      </patternFill>
    </fill>
    <fill>
      <patternFill patternType="solid">
        <fgColor rgb="FF33CCCC"/>
        <bgColor indexed="64"/>
      </patternFill>
    </fill>
    <fill>
      <patternFill patternType="solid">
        <fgColor rgb="FF7030A0"/>
        <bgColor indexed="64"/>
      </patternFill>
    </fill>
    <fill>
      <patternFill patternType="solid">
        <fgColor theme="0" tint="-0.249977111117893"/>
        <bgColor rgb="FF000000"/>
      </patternFill>
    </fill>
    <fill>
      <patternFill patternType="solid">
        <fgColor rgb="FF9999FF"/>
        <bgColor rgb="FF000000"/>
      </patternFill>
    </fill>
    <fill>
      <patternFill patternType="solid">
        <fgColor rgb="FFFFC000"/>
        <bgColor rgb="FF000000"/>
      </patternFill>
    </fill>
    <fill>
      <patternFill patternType="solid">
        <fgColor rgb="FF009999"/>
        <bgColor indexed="64"/>
      </patternFill>
    </fill>
    <fill>
      <patternFill patternType="solid">
        <fgColor theme="7" tint="0.59999389629810485"/>
        <bgColor indexed="64"/>
      </patternFill>
    </fill>
    <fill>
      <patternFill patternType="solid">
        <fgColor rgb="FF9966FF"/>
        <bgColor indexed="64"/>
      </patternFill>
    </fill>
    <fill>
      <patternFill patternType="solid">
        <fgColor theme="7" tint="-0.249977111117893"/>
        <bgColor indexed="64"/>
      </patternFill>
    </fill>
    <fill>
      <patternFill patternType="solid">
        <fgColor rgb="FFFFC000"/>
        <bgColor indexed="64"/>
      </patternFill>
    </fill>
    <fill>
      <patternFill patternType="solid">
        <fgColor rgb="FF000099"/>
        <bgColor indexed="64"/>
      </patternFill>
    </fill>
    <fill>
      <patternFill patternType="solid">
        <fgColor theme="0" tint="-0.499984740745262"/>
        <bgColor rgb="FF000000"/>
      </patternFill>
    </fill>
    <fill>
      <patternFill patternType="solid">
        <fgColor rgb="FF0066FF"/>
        <bgColor indexed="64"/>
      </patternFill>
    </fill>
  </fills>
  <borders count="14">
    <border>
      <left/>
      <right/>
      <top/>
      <bottom/>
      <diagonal/>
    </border>
    <border>
      <left style="double">
        <color rgb="FF3F3F3F"/>
      </left>
      <right style="double">
        <color rgb="FF3F3F3F"/>
      </right>
      <top style="double">
        <color rgb="FF3F3F3F"/>
      </top>
      <bottom style="double">
        <color rgb="FF3F3F3F"/>
      </bottom>
      <diagonal/>
    </border>
    <border>
      <left style="thin">
        <color rgb="FFD3D3D3"/>
      </left>
      <right style="thin">
        <color rgb="FFD3D3D3"/>
      </right>
      <top style="thin">
        <color rgb="FFD3D3D3"/>
      </top>
      <bottom style="thin">
        <color rgb="FFD3D3D3"/>
      </bottom>
      <diagonal/>
    </border>
    <border>
      <left style="double">
        <color rgb="FF3F3F3F"/>
      </left>
      <right style="double">
        <color rgb="FF3F3F3F"/>
      </right>
      <top style="double">
        <color rgb="FF3F3F3F"/>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top/>
      <bottom style="thin">
        <color indexed="64"/>
      </bottom>
      <diagonal/>
    </border>
  </borders>
  <cellStyleXfs count="6">
    <xf numFmtId="0" fontId="0" fillId="0" borderId="0"/>
    <xf numFmtId="166" fontId="1" fillId="0" borderId="0" applyFont="0" applyFill="0" applyBorder="0" applyAlignment="0" applyProtection="0"/>
    <xf numFmtId="167" fontId="1" fillId="0" borderId="0" applyFont="0" applyFill="0" applyBorder="0" applyAlignment="0" applyProtection="0"/>
    <xf numFmtId="9" fontId="1" fillId="0" borderId="0" applyFont="0" applyFill="0" applyBorder="0" applyAlignment="0" applyProtection="0"/>
    <xf numFmtId="0" fontId="2" fillId="2" borderId="1" applyNumberFormat="0" applyAlignment="0" applyProtection="0"/>
    <xf numFmtId="169" fontId="1" fillId="0" borderId="0" applyFont="0" applyFill="0" applyBorder="0" applyAlignment="0" applyProtection="0"/>
  </cellStyleXfs>
  <cellXfs count="347">
    <xf numFmtId="0" fontId="0" fillId="0" borderId="0" xfId="0"/>
    <xf numFmtId="0" fontId="3" fillId="3" borderId="0" xfId="0" applyFont="1" applyFill="1" applyAlignment="1">
      <alignment horizontal="center" vertical="center"/>
    </xf>
    <xf numFmtId="0" fontId="3" fillId="4" borderId="0" xfId="0" applyFont="1" applyFill="1" applyAlignment="1">
      <alignment horizontal="center" vertical="center"/>
    </xf>
    <xf numFmtId="164" fontId="4" fillId="4" borderId="2" xfId="0" applyNumberFormat="1" applyFont="1" applyFill="1" applyBorder="1" applyAlignment="1">
      <alignment horizontal="right" vertical="center" wrapText="1" readingOrder="1"/>
    </xf>
    <xf numFmtId="0" fontId="3" fillId="5" borderId="0" xfId="0" applyFont="1" applyFill="1" applyAlignment="1">
      <alignment horizontal="center" vertical="center"/>
    </xf>
    <xf numFmtId="0" fontId="5" fillId="0" borderId="0" xfId="0" applyFont="1" applyAlignment="1">
      <alignment horizontal="center" vertical="center"/>
    </xf>
    <xf numFmtId="0" fontId="3" fillId="6" borderId="0" xfId="0" applyFont="1" applyFill="1" applyAlignment="1">
      <alignment horizontal="center" vertical="center"/>
    </xf>
    <xf numFmtId="165" fontId="3" fillId="6" borderId="0" xfId="0" applyNumberFormat="1" applyFont="1" applyFill="1" applyAlignment="1">
      <alignment horizontal="center" vertical="center"/>
    </xf>
    <xf numFmtId="3" fontId="3" fillId="3" borderId="0" xfId="0" applyNumberFormat="1" applyFont="1" applyFill="1" applyAlignment="1">
      <alignment horizontal="center" vertical="center"/>
    </xf>
    <xf numFmtId="166" fontId="3" fillId="3" borderId="0" xfId="1" applyFont="1" applyFill="1" applyAlignment="1">
      <alignment horizontal="center" vertical="center"/>
    </xf>
    <xf numFmtId="43" fontId="3" fillId="3" borderId="0" xfId="0" applyNumberFormat="1" applyFont="1" applyFill="1" applyAlignment="1">
      <alignment horizontal="center" vertical="center"/>
    </xf>
    <xf numFmtId="0" fontId="6" fillId="5" borderId="0" xfId="0" applyFont="1" applyFill="1" applyAlignment="1">
      <alignment horizontal="center" vertical="center"/>
    </xf>
    <xf numFmtId="0" fontId="0" fillId="0" borderId="0" xfId="0" applyAlignment="1">
      <alignment horizontal="center" vertical="center"/>
    </xf>
    <xf numFmtId="167" fontId="0" fillId="0" borderId="0" xfId="2" applyFont="1" applyAlignment="1">
      <alignment horizontal="center" vertical="center"/>
    </xf>
    <xf numFmtId="3" fontId="0" fillId="0" borderId="0" xfId="0" applyNumberFormat="1" applyAlignment="1">
      <alignment horizontal="center" vertical="center"/>
    </xf>
    <xf numFmtId="10" fontId="3" fillId="3" borderId="0" xfId="0" applyNumberFormat="1" applyFont="1" applyFill="1" applyAlignment="1">
      <alignment horizontal="center" vertical="center"/>
    </xf>
    <xf numFmtId="0" fontId="0" fillId="4" borderId="0" xfId="0" applyFill="1" applyAlignment="1">
      <alignment horizontal="center" vertical="center"/>
    </xf>
    <xf numFmtId="0" fontId="2" fillId="7" borderId="3" xfId="4" applyFill="1" applyBorder="1" applyAlignment="1">
      <alignment horizontal="center" vertical="center" wrapText="1"/>
    </xf>
    <xf numFmtId="0" fontId="2" fillId="8" borderId="3" xfId="4" applyFill="1" applyBorder="1" applyAlignment="1">
      <alignment horizontal="center" vertical="center" wrapText="1"/>
    </xf>
    <xf numFmtId="0" fontId="2" fillId="7" borderId="3" xfId="4" applyFill="1" applyBorder="1" applyAlignment="1" applyProtection="1">
      <alignment horizontal="center" vertical="center" wrapText="1"/>
    </xf>
    <xf numFmtId="0" fontId="2" fillId="9" borderId="3" xfId="4" applyFill="1" applyBorder="1" applyAlignment="1">
      <alignment horizontal="center" vertical="center" wrapText="1"/>
    </xf>
    <xf numFmtId="168" fontId="7" fillId="10" borderId="4" xfId="0" applyNumberFormat="1" applyFont="1" applyFill="1" applyBorder="1" applyAlignment="1">
      <alignment horizontal="center" vertical="center" wrapText="1"/>
    </xf>
    <xf numFmtId="0" fontId="3" fillId="0" borderId="0" xfId="0" applyFont="1" applyAlignment="1">
      <alignment horizontal="center" vertical="center"/>
    </xf>
    <xf numFmtId="0" fontId="5" fillId="11" borderId="4" xfId="0" applyFont="1" applyFill="1" applyBorder="1" applyAlignment="1">
      <alignment horizontal="center" vertical="center" wrapText="1"/>
    </xf>
    <xf numFmtId="0" fontId="5" fillId="11" borderId="4" xfId="0" applyFont="1" applyFill="1" applyBorder="1" applyAlignment="1">
      <alignment horizontal="center" vertical="center"/>
    </xf>
    <xf numFmtId="170" fontId="5" fillId="11" borderId="4" xfId="5" applyNumberFormat="1" applyFont="1" applyFill="1" applyBorder="1" applyAlignment="1">
      <alignment horizontal="center" vertical="center" wrapText="1"/>
    </xf>
    <xf numFmtId="170" fontId="8" fillId="12" borderId="4" xfId="5" applyNumberFormat="1" applyFont="1" applyFill="1" applyBorder="1" applyAlignment="1">
      <alignment horizontal="center" vertical="center" wrapText="1"/>
    </xf>
    <xf numFmtId="171" fontId="8" fillId="12" borderId="4" xfId="5" applyNumberFormat="1" applyFont="1" applyFill="1" applyBorder="1" applyAlignment="1">
      <alignment horizontal="center" vertical="center" wrapText="1"/>
    </xf>
    <xf numFmtId="170" fontId="5" fillId="13" borderId="5" xfId="5" applyNumberFormat="1" applyFont="1" applyFill="1" applyBorder="1" applyAlignment="1">
      <alignment horizontal="center" vertical="center" wrapText="1"/>
    </xf>
    <xf numFmtId="170" fontId="5" fillId="13" borderId="4" xfId="5" applyNumberFormat="1" applyFont="1" applyFill="1" applyBorder="1" applyAlignment="1">
      <alignment horizontal="center" vertical="center" wrapText="1"/>
    </xf>
    <xf numFmtId="0" fontId="5" fillId="14" borderId="4" xfId="0" applyFont="1" applyFill="1" applyBorder="1" applyAlignment="1">
      <alignment horizontal="center" vertical="center" wrapText="1"/>
    </xf>
    <xf numFmtId="0" fontId="5" fillId="14" borderId="5" xfId="0" applyFont="1" applyFill="1" applyBorder="1" applyAlignment="1">
      <alignment horizontal="center" vertical="center" wrapText="1"/>
    </xf>
    <xf numFmtId="3" fontId="5" fillId="14" borderId="5" xfId="0" applyNumberFormat="1" applyFont="1" applyFill="1" applyBorder="1" applyAlignment="1">
      <alignment horizontal="center" vertical="center" wrapText="1"/>
    </xf>
    <xf numFmtId="3" fontId="5" fillId="15" borderId="5" xfId="0" applyNumberFormat="1" applyFont="1" applyFill="1" applyBorder="1" applyAlignment="1">
      <alignment horizontal="center" vertical="center" wrapText="1"/>
    </xf>
    <xf numFmtId="3" fontId="8" fillId="12" borderId="5" xfId="0" applyNumberFormat="1" applyFont="1" applyFill="1" applyBorder="1" applyAlignment="1">
      <alignment horizontal="center" vertical="center" wrapText="1"/>
    </xf>
    <xf numFmtId="3" fontId="8" fillId="12" borderId="5" xfId="0" applyNumberFormat="1" applyFont="1" applyFill="1" applyBorder="1" applyAlignment="1">
      <alignment horizontal="center" vertical="center"/>
    </xf>
    <xf numFmtId="3" fontId="5" fillId="12" borderId="5" xfId="0" applyNumberFormat="1" applyFont="1" applyFill="1" applyBorder="1" applyAlignment="1">
      <alignment horizontal="center" vertical="center" wrapText="1"/>
    </xf>
    <xf numFmtId="3" fontId="9" fillId="12" borderId="5" xfId="0" applyNumberFormat="1" applyFont="1" applyFill="1" applyBorder="1" applyAlignment="1">
      <alignment horizontal="center" vertical="center" wrapText="1"/>
    </xf>
    <xf numFmtId="3" fontId="9" fillId="16" borderId="5" xfId="0" applyNumberFormat="1" applyFont="1" applyFill="1" applyBorder="1" applyAlignment="1">
      <alignment horizontal="center" vertical="center" wrapText="1"/>
    </xf>
    <xf numFmtId="0" fontId="5" fillId="17" borderId="5" xfId="0" applyFont="1" applyFill="1" applyBorder="1" applyAlignment="1">
      <alignment horizontal="center" vertical="center" wrapText="1"/>
    </xf>
    <xf numFmtId="168" fontId="10" fillId="10" borderId="5" xfId="0" applyNumberFormat="1" applyFont="1" applyFill="1" applyBorder="1" applyAlignment="1">
      <alignment horizontal="center" vertical="center" wrapText="1"/>
    </xf>
    <xf numFmtId="0" fontId="5" fillId="11" borderId="6" xfId="0" applyFont="1" applyFill="1" applyBorder="1" applyAlignment="1">
      <alignment horizontal="center" vertical="center" wrapText="1"/>
    </xf>
    <xf numFmtId="0" fontId="5" fillId="11" borderId="6" xfId="0" applyFont="1" applyFill="1" applyBorder="1" applyAlignment="1">
      <alignment horizontal="center" vertical="center"/>
    </xf>
    <xf numFmtId="170" fontId="5" fillId="11" borderId="6" xfId="5" applyNumberFormat="1" applyFont="1" applyFill="1" applyBorder="1" applyAlignment="1">
      <alignment horizontal="center" vertical="center" wrapText="1"/>
    </xf>
    <xf numFmtId="170" fontId="8" fillId="12" borderId="6" xfId="5" applyNumberFormat="1" applyFont="1" applyFill="1" applyBorder="1" applyAlignment="1">
      <alignment horizontal="center" vertical="center" wrapText="1"/>
    </xf>
    <xf numFmtId="171" fontId="8" fillId="12" borderId="6" xfId="5" applyNumberFormat="1" applyFont="1" applyFill="1" applyBorder="1" applyAlignment="1">
      <alignment horizontal="center" vertical="center" wrapText="1"/>
    </xf>
    <xf numFmtId="0" fontId="0" fillId="13" borderId="6" xfId="0" applyFill="1" applyBorder="1"/>
    <xf numFmtId="170" fontId="5" fillId="13" borderId="6" xfId="5" applyNumberFormat="1" applyFont="1" applyFill="1" applyBorder="1" applyAlignment="1">
      <alignment horizontal="center" vertical="center" wrapText="1"/>
    </xf>
    <xf numFmtId="0" fontId="5" fillId="14" borderId="6" xfId="0" applyFont="1" applyFill="1" applyBorder="1" applyAlignment="1">
      <alignment horizontal="center" vertical="center" wrapText="1"/>
    </xf>
    <xf numFmtId="0" fontId="5" fillId="14" borderId="7" xfId="0" applyFont="1" applyFill="1" applyBorder="1" applyAlignment="1">
      <alignment horizontal="center" vertical="center" wrapText="1"/>
    </xf>
    <xf numFmtId="0" fontId="5" fillId="10" borderId="5" xfId="0" applyFont="1" applyFill="1" applyBorder="1" applyAlignment="1">
      <alignment horizontal="center" vertical="center" wrapText="1"/>
    </xf>
    <xf numFmtId="3" fontId="5" fillId="10" borderId="5" xfId="0" applyNumberFormat="1" applyFont="1" applyFill="1" applyBorder="1" applyAlignment="1">
      <alignment horizontal="center" vertical="center" wrapText="1"/>
    </xf>
    <xf numFmtId="3" fontId="8" fillId="12" borderId="5" xfId="3" applyNumberFormat="1" applyFont="1" applyFill="1" applyBorder="1" applyAlignment="1">
      <alignment horizontal="center" vertical="center" wrapText="1"/>
    </xf>
    <xf numFmtId="3" fontId="9" fillId="10" borderId="5" xfId="0" applyNumberFormat="1" applyFont="1" applyFill="1" applyBorder="1" applyAlignment="1">
      <alignment horizontal="center" vertical="center" wrapText="1"/>
    </xf>
    <xf numFmtId="0" fontId="5" fillId="11" borderId="7" xfId="0" applyFont="1" applyFill="1" applyBorder="1" applyAlignment="1">
      <alignment horizontal="center" vertical="center" wrapText="1"/>
    </xf>
    <xf numFmtId="0" fontId="5" fillId="11" borderId="7" xfId="0" applyFont="1" applyFill="1" applyBorder="1" applyAlignment="1">
      <alignment horizontal="center" vertical="center"/>
    </xf>
    <xf numFmtId="170" fontId="5" fillId="11" borderId="7" xfId="5" applyNumberFormat="1" applyFont="1" applyFill="1" applyBorder="1" applyAlignment="1">
      <alignment horizontal="center" vertical="center" wrapText="1"/>
    </xf>
    <xf numFmtId="170" fontId="8" fillId="12" borderId="7" xfId="5" applyNumberFormat="1" applyFont="1" applyFill="1" applyBorder="1" applyAlignment="1">
      <alignment horizontal="center" vertical="center" wrapText="1"/>
    </xf>
    <xf numFmtId="171" fontId="8" fillId="12" borderId="7" xfId="5" applyNumberFormat="1" applyFont="1" applyFill="1" applyBorder="1" applyAlignment="1">
      <alignment horizontal="center" vertical="center" wrapText="1"/>
    </xf>
    <xf numFmtId="0" fontId="0" fillId="13" borderId="7" xfId="0" applyFill="1" applyBorder="1"/>
    <xf numFmtId="170" fontId="5" fillId="13" borderId="7" xfId="5" applyNumberFormat="1" applyFont="1" applyFill="1" applyBorder="1" applyAlignment="1">
      <alignment horizontal="center" vertical="center" wrapText="1"/>
    </xf>
    <xf numFmtId="4" fontId="9" fillId="12" borderId="5" xfId="0" applyNumberFormat="1" applyFont="1" applyFill="1" applyBorder="1" applyAlignment="1">
      <alignment horizontal="center" vertical="center" wrapText="1"/>
    </xf>
    <xf numFmtId="4" fontId="5" fillId="14" borderId="5" xfId="0" applyNumberFormat="1" applyFont="1" applyFill="1" applyBorder="1" applyAlignment="1">
      <alignment horizontal="center" vertical="center" wrapText="1"/>
    </xf>
    <xf numFmtId="0" fontId="5" fillId="14" borderId="4" xfId="0" applyFont="1" applyFill="1" applyBorder="1" applyAlignment="1">
      <alignment horizontal="center" vertical="center" wrapText="1"/>
    </xf>
    <xf numFmtId="0" fontId="5" fillId="18" borderId="5" xfId="0" applyFont="1" applyFill="1" applyBorder="1" applyAlignment="1">
      <alignment horizontal="center" vertical="center" wrapText="1"/>
    </xf>
    <xf numFmtId="0" fontId="5" fillId="19" borderId="5" xfId="0" applyFont="1" applyFill="1" applyBorder="1" applyAlignment="1">
      <alignment horizontal="center" vertical="center" wrapText="1"/>
    </xf>
    <xf numFmtId="0" fontId="5" fillId="20" borderId="5" xfId="0" applyFont="1" applyFill="1" applyBorder="1" applyAlignment="1">
      <alignment horizontal="center" vertical="center" wrapText="1"/>
    </xf>
    <xf numFmtId="0" fontId="5" fillId="11" borderId="5" xfId="0" applyFont="1" applyFill="1" applyBorder="1" applyAlignment="1">
      <alignment horizontal="center" vertical="center" wrapText="1"/>
    </xf>
    <xf numFmtId="0" fontId="5" fillId="11" borderId="4" xfId="0" applyFont="1" applyFill="1" applyBorder="1" applyAlignment="1">
      <alignment horizontal="center" vertical="center" wrapText="1"/>
    </xf>
    <xf numFmtId="170" fontId="8" fillId="12" borderId="5" xfId="5" applyNumberFormat="1" applyFont="1" applyFill="1" applyBorder="1" applyAlignment="1">
      <alignment horizontal="center" vertical="center" wrapText="1"/>
    </xf>
    <xf numFmtId="171" fontId="8" fillId="12" borderId="5" xfId="5" applyNumberFormat="1" applyFont="1" applyFill="1" applyBorder="1" applyAlignment="1">
      <alignment horizontal="center" vertical="center" wrapText="1"/>
    </xf>
    <xf numFmtId="170" fontId="5" fillId="13" borderId="5" xfId="5" applyNumberFormat="1" applyFont="1" applyFill="1" applyBorder="1" applyAlignment="1">
      <alignment horizontal="center" vertical="center" wrapText="1"/>
    </xf>
    <xf numFmtId="3" fontId="5" fillId="18" borderId="5" xfId="0" applyNumberFormat="1" applyFont="1" applyFill="1" applyBorder="1" applyAlignment="1">
      <alignment horizontal="center" vertical="center" wrapText="1"/>
    </xf>
    <xf numFmtId="3" fontId="5" fillId="19" borderId="5" xfId="0" applyNumberFormat="1" applyFont="1" applyFill="1" applyBorder="1" applyAlignment="1">
      <alignment horizontal="center" vertical="center" wrapText="1"/>
    </xf>
    <xf numFmtId="172" fontId="8" fillId="12" borderId="4" xfId="5" applyNumberFormat="1" applyFont="1" applyFill="1" applyBorder="1" applyAlignment="1">
      <alignment horizontal="center" vertical="center" wrapText="1"/>
    </xf>
    <xf numFmtId="172" fontId="8" fillId="12" borderId="6" xfId="5" applyNumberFormat="1" applyFont="1" applyFill="1" applyBorder="1" applyAlignment="1">
      <alignment horizontal="center" vertical="center" wrapText="1"/>
    </xf>
    <xf numFmtId="0" fontId="8" fillId="7" borderId="4" xfId="0" applyFont="1" applyFill="1" applyBorder="1" applyAlignment="1">
      <alignment horizontal="center" vertical="center" wrapText="1"/>
    </xf>
    <xf numFmtId="172" fontId="8" fillId="12" borderId="7" xfId="5" applyNumberFormat="1" applyFont="1" applyFill="1" applyBorder="1" applyAlignment="1">
      <alignment horizontal="center" vertical="center" wrapText="1"/>
    </xf>
    <xf numFmtId="0" fontId="8" fillId="7" borderId="7" xfId="0" applyFont="1" applyFill="1" applyBorder="1" applyAlignment="1">
      <alignment horizontal="center" vertical="center" wrapText="1"/>
    </xf>
    <xf numFmtId="0" fontId="8" fillId="7" borderId="5" xfId="0" applyFont="1" applyFill="1" applyBorder="1" applyAlignment="1">
      <alignment horizontal="center" vertical="center" wrapText="1"/>
    </xf>
    <xf numFmtId="3" fontId="8" fillId="7" borderId="5" xfId="0" applyNumberFormat="1" applyFont="1" applyFill="1" applyBorder="1" applyAlignment="1">
      <alignment horizontal="center" vertical="center" wrapText="1"/>
    </xf>
    <xf numFmtId="3" fontId="8" fillId="7" borderId="5" xfId="0" applyNumberFormat="1" applyFont="1" applyFill="1" applyBorder="1" applyAlignment="1">
      <alignment horizontal="center" vertical="center"/>
    </xf>
    <xf numFmtId="0" fontId="11" fillId="21" borderId="5" xfId="0" applyFont="1" applyFill="1" applyBorder="1" applyAlignment="1">
      <alignment horizontal="center" vertical="center" wrapText="1"/>
    </xf>
    <xf numFmtId="9" fontId="5" fillId="14" borderId="4" xfId="0" applyNumberFormat="1" applyFont="1" applyFill="1" applyBorder="1" applyAlignment="1">
      <alignment horizontal="center" vertical="center" wrapText="1"/>
    </xf>
    <xf numFmtId="9" fontId="5" fillId="15" borderId="4" xfId="0" applyNumberFormat="1" applyFont="1" applyFill="1" applyBorder="1" applyAlignment="1">
      <alignment horizontal="center" vertical="center" wrapText="1"/>
    </xf>
    <xf numFmtId="9" fontId="8" fillId="12" borderId="4" xfId="0" applyNumberFormat="1" applyFont="1" applyFill="1" applyBorder="1" applyAlignment="1">
      <alignment horizontal="center" vertical="center" wrapText="1"/>
    </xf>
    <xf numFmtId="9" fontId="8" fillId="12" borderId="5" xfId="3" applyFont="1" applyFill="1" applyBorder="1" applyAlignment="1">
      <alignment horizontal="center" vertical="center"/>
    </xf>
    <xf numFmtId="9" fontId="8" fillId="12" borderId="4" xfId="3" applyFont="1" applyFill="1" applyBorder="1" applyAlignment="1">
      <alignment horizontal="center" vertical="center" wrapText="1"/>
    </xf>
    <xf numFmtId="9" fontId="5" fillId="14" borderId="4" xfId="3" applyFont="1" applyFill="1" applyBorder="1" applyAlignment="1">
      <alignment horizontal="center" vertical="center" wrapText="1"/>
    </xf>
    <xf numFmtId="9" fontId="5" fillId="12" borderId="4" xfId="3" applyFont="1" applyFill="1" applyBorder="1" applyAlignment="1">
      <alignment horizontal="center" vertical="center" wrapText="1"/>
    </xf>
    <xf numFmtId="10" fontId="9" fillId="12" borderId="5" xfId="3" applyNumberFormat="1" applyFont="1" applyFill="1" applyBorder="1" applyAlignment="1">
      <alignment horizontal="center" vertical="center" wrapText="1"/>
    </xf>
    <xf numFmtId="10" fontId="9" fillId="16" borderId="4" xfId="3" applyNumberFormat="1" applyFont="1" applyFill="1" applyBorder="1" applyAlignment="1">
      <alignment horizontal="center" vertical="center" wrapText="1"/>
    </xf>
    <xf numFmtId="9" fontId="5" fillId="14" borderId="5" xfId="3" applyFont="1" applyFill="1" applyBorder="1" applyAlignment="1">
      <alignment horizontal="center" vertical="center" wrapText="1"/>
    </xf>
    <xf numFmtId="10" fontId="8" fillId="7" borderId="5" xfId="3" applyNumberFormat="1" applyFont="1" applyFill="1" applyBorder="1" applyAlignment="1">
      <alignment horizontal="center" vertical="center" wrapText="1"/>
    </xf>
    <xf numFmtId="9" fontId="8" fillId="7" borderId="5" xfId="3" applyFont="1" applyFill="1" applyBorder="1" applyAlignment="1">
      <alignment horizontal="center" vertical="center" wrapText="1"/>
    </xf>
    <xf numFmtId="173" fontId="8" fillId="12" borderId="4" xfId="0" applyNumberFormat="1" applyFont="1" applyFill="1" applyBorder="1" applyAlignment="1">
      <alignment horizontal="center" vertical="center" wrapText="1"/>
    </xf>
    <xf numFmtId="171" fontId="8" fillId="12" borderId="4" xfId="0" applyNumberFormat="1" applyFont="1" applyFill="1" applyBorder="1" applyAlignment="1">
      <alignment horizontal="center" vertical="center" wrapText="1"/>
    </xf>
    <xf numFmtId="173" fontId="5" fillId="13" borderId="5" xfId="0" applyNumberFormat="1" applyFont="1" applyFill="1" applyBorder="1" applyAlignment="1">
      <alignment horizontal="center" vertical="center" wrapText="1"/>
    </xf>
    <xf numFmtId="173" fontId="5" fillId="13" borderId="4" xfId="0" applyNumberFormat="1" applyFont="1" applyFill="1" applyBorder="1" applyAlignment="1">
      <alignment horizontal="center" vertical="center" wrapText="1"/>
    </xf>
    <xf numFmtId="0" fontId="12" fillId="19" borderId="5" xfId="0" applyFont="1" applyFill="1" applyBorder="1" applyAlignment="1">
      <alignment horizontal="center" vertical="center" wrapText="1"/>
    </xf>
    <xf numFmtId="3" fontId="12" fillId="19" borderId="5" xfId="0" applyNumberFormat="1" applyFont="1" applyFill="1" applyBorder="1" applyAlignment="1">
      <alignment horizontal="center" vertical="center" wrapText="1"/>
    </xf>
    <xf numFmtId="3" fontId="8" fillId="22" borderId="5" xfId="0" applyNumberFormat="1" applyFont="1" applyFill="1" applyBorder="1" applyAlignment="1">
      <alignment horizontal="center" vertical="center" wrapText="1"/>
    </xf>
    <xf numFmtId="3" fontId="13" fillId="22" borderId="5" xfId="0" applyNumberFormat="1" applyFont="1" applyFill="1" applyBorder="1" applyAlignment="1">
      <alignment horizontal="center" vertical="center" wrapText="1"/>
    </xf>
    <xf numFmtId="3" fontId="13" fillId="22" borderId="5" xfId="0" applyNumberFormat="1" applyFont="1" applyFill="1" applyBorder="1" applyAlignment="1" applyProtection="1">
      <alignment horizontal="center" vertical="center" wrapText="1"/>
      <protection locked="0"/>
    </xf>
    <xf numFmtId="3" fontId="13" fillId="23" borderId="5" xfId="0" applyNumberFormat="1" applyFont="1" applyFill="1" applyBorder="1" applyAlignment="1" applyProtection="1">
      <alignment horizontal="center" vertical="center" wrapText="1"/>
      <protection locked="0"/>
    </xf>
    <xf numFmtId="0" fontId="5" fillId="6" borderId="5" xfId="0" applyFont="1" applyFill="1" applyBorder="1" applyAlignment="1">
      <alignment horizontal="center" vertical="center" wrapText="1"/>
    </xf>
    <xf numFmtId="173" fontId="8" fillId="12" borderId="6" xfId="0" applyNumberFormat="1" applyFont="1" applyFill="1" applyBorder="1" applyAlignment="1">
      <alignment horizontal="center" vertical="center" wrapText="1"/>
    </xf>
    <xf numFmtId="171" fontId="8" fillId="12" borderId="6" xfId="0" applyNumberFormat="1" applyFont="1" applyFill="1" applyBorder="1" applyAlignment="1">
      <alignment horizontal="center" vertical="center" wrapText="1"/>
    </xf>
    <xf numFmtId="173" fontId="5" fillId="13" borderId="6" xfId="0" applyNumberFormat="1" applyFont="1" applyFill="1" applyBorder="1" applyAlignment="1">
      <alignment horizontal="center" vertical="center" wrapText="1"/>
    </xf>
    <xf numFmtId="0" fontId="5" fillId="14" borderId="5" xfId="0" applyFont="1" applyFill="1" applyBorder="1" applyAlignment="1">
      <alignment vertical="center" wrapText="1"/>
    </xf>
    <xf numFmtId="3" fontId="9" fillId="12" borderId="5" xfId="0" applyNumberFormat="1" applyFont="1" applyFill="1" applyBorder="1" applyAlignment="1" applyProtection="1">
      <alignment horizontal="center" vertical="center" wrapText="1"/>
      <protection locked="0"/>
    </xf>
    <xf numFmtId="3" fontId="9" fillId="16" borderId="5" xfId="0" applyNumberFormat="1" applyFont="1" applyFill="1" applyBorder="1" applyAlignment="1" applyProtection="1">
      <alignment horizontal="center" vertical="center" wrapText="1"/>
      <protection locked="0"/>
    </xf>
    <xf numFmtId="173" fontId="8" fillId="12" borderId="7" xfId="0" applyNumberFormat="1" applyFont="1" applyFill="1" applyBorder="1" applyAlignment="1">
      <alignment horizontal="center" vertical="center" wrapText="1"/>
    </xf>
    <xf numFmtId="171" fontId="8" fillId="12" borderId="7" xfId="0" applyNumberFormat="1" applyFont="1" applyFill="1" applyBorder="1" applyAlignment="1">
      <alignment horizontal="center" vertical="center" wrapText="1"/>
    </xf>
    <xf numFmtId="173" fontId="5" fillId="13" borderId="7" xfId="0" applyNumberFormat="1" applyFont="1" applyFill="1" applyBorder="1" applyAlignment="1">
      <alignment horizontal="center" vertical="center" wrapText="1"/>
    </xf>
    <xf numFmtId="0" fontId="5" fillId="24" borderId="4" xfId="0" applyFont="1" applyFill="1" applyBorder="1" applyAlignment="1">
      <alignment horizontal="center" vertical="center" wrapText="1"/>
    </xf>
    <xf numFmtId="10" fontId="5" fillId="14" borderId="5" xfId="3" applyNumberFormat="1" applyFont="1" applyFill="1" applyBorder="1" applyAlignment="1">
      <alignment horizontal="center" vertical="center" wrapText="1"/>
    </xf>
    <xf numFmtId="9" fontId="5" fillId="15" borderId="5" xfId="0" applyNumberFormat="1" applyFont="1" applyFill="1" applyBorder="1" applyAlignment="1">
      <alignment horizontal="center" vertical="center" wrapText="1"/>
    </xf>
    <xf numFmtId="174" fontId="8" fillId="12" borderId="5" xfId="0" applyNumberFormat="1" applyFont="1" applyFill="1" applyBorder="1" applyAlignment="1">
      <alignment horizontal="center" vertical="center" wrapText="1"/>
    </xf>
    <xf numFmtId="174" fontId="5" fillId="14" borderId="5" xfId="0" applyNumberFormat="1" applyFont="1" applyFill="1" applyBorder="1" applyAlignment="1">
      <alignment horizontal="center" vertical="center" wrapText="1"/>
    </xf>
    <xf numFmtId="174" fontId="5" fillId="12" borderId="5" xfId="0" applyNumberFormat="1" applyFont="1" applyFill="1" applyBorder="1" applyAlignment="1">
      <alignment horizontal="center" vertical="center" wrapText="1"/>
    </xf>
    <xf numFmtId="10" fontId="9" fillId="16" borderId="5" xfId="3" applyNumberFormat="1" applyFont="1" applyFill="1" applyBorder="1" applyAlignment="1">
      <alignment horizontal="center" vertical="center" wrapText="1"/>
    </xf>
    <xf numFmtId="10" fontId="5" fillId="14" borderId="4" xfId="3" applyNumberFormat="1" applyFont="1" applyFill="1" applyBorder="1" applyAlignment="1">
      <alignment horizontal="center" vertical="center" wrapText="1"/>
    </xf>
    <xf numFmtId="9" fontId="5" fillId="14" borderId="5" xfId="3" applyFont="1" applyFill="1" applyBorder="1" applyAlignment="1" applyProtection="1">
      <alignment horizontal="center" vertical="center" wrapText="1"/>
    </xf>
    <xf numFmtId="174" fontId="5" fillId="14" borderId="5" xfId="3" applyNumberFormat="1" applyFont="1" applyFill="1" applyBorder="1" applyAlignment="1">
      <alignment horizontal="center" vertical="center" wrapText="1"/>
    </xf>
    <xf numFmtId="0" fontId="5" fillId="25" borderId="5" xfId="0" applyFont="1" applyFill="1" applyBorder="1" applyAlignment="1">
      <alignment horizontal="center" vertical="center" wrapText="1"/>
    </xf>
    <xf numFmtId="0" fontId="5" fillId="24" borderId="6" xfId="0" applyFont="1" applyFill="1" applyBorder="1" applyAlignment="1">
      <alignment horizontal="center" vertical="center" wrapText="1"/>
    </xf>
    <xf numFmtId="10" fontId="5" fillId="15" borderId="5" xfId="0" applyNumberFormat="1" applyFont="1" applyFill="1" applyBorder="1" applyAlignment="1">
      <alignment horizontal="center" vertical="center" wrapText="1"/>
    </xf>
    <xf numFmtId="3" fontId="5" fillId="14" borderId="4" xfId="0" applyNumberFormat="1" applyFont="1" applyFill="1" applyBorder="1" applyAlignment="1">
      <alignment horizontal="center" vertical="center" wrapText="1"/>
    </xf>
    <xf numFmtId="3" fontId="5" fillId="15" borderId="4" xfId="0" applyNumberFormat="1" applyFont="1" applyFill="1" applyBorder="1" applyAlignment="1">
      <alignment horizontal="center" vertical="center" wrapText="1"/>
    </xf>
    <xf numFmtId="3" fontId="5" fillId="15" borderId="4" xfId="0" applyNumberFormat="1" applyFont="1" applyFill="1" applyBorder="1" applyAlignment="1">
      <alignment horizontal="center" vertical="top" wrapText="1"/>
    </xf>
    <xf numFmtId="3" fontId="8" fillId="12" borderId="4" xfId="0" applyNumberFormat="1" applyFont="1" applyFill="1" applyBorder="1" applyAlignment="1">
      <alignment horizontal="center" vertical="center" wrapText="1"/>
    </xf>
    <xf numFmtId="3" fontId="5" fillId="12" borderId="4" xfId="0" applyNumberFormat="1" applyFont="1" applyFill="1" applyBorder="1" applyAlignment="1">
      <alignment horizontal="center" vertical="center" wrapText="1"/>
    </xf>
    <xf numFmtId="3" fontId="9" fillId="12" borderId="4" xfId="0" applyNumberFormat="1" applyFont="1" applyFill="1" applyBorder="1" applyAlignment="1">
      <alignment horizontal="center" vertical="center" wrapText="1"/>
    </xf>
    <xf numFmtId="3" fontId="9" fillId="16" borderId="4" xfId="0" applyNumberFormat="1" applyFont="1" applyFill="1" applyBorder="1" applyAlignment="1">
      <alignment horizontal="center" vertical="center" wrapText="1"/>
    </xf>
    <xf numFmtId="0" fontId="3" fillId="26" borderId="0" xfId="0" applyFont="1" applyFill="1" applyAlignment="1">
      <alignment horizontal="center" vertical="center"/>
    </xf>
    <xf numFmtId="0" fontId="5" fillId="24" borderId="7" xfId="0" applyFont="1" applyFill="1" applyBorder="1" applyAlignment="1">
      <alignment horizontal="center" vertical="center" wrapText="1"/>
    </xf>
    <xf numFmtId="0" fontId="5" fillId="11" borderId="5" xfId="0" applyFont="1" applyFill="1" applyBorder="1" applyAlignment="1">
      <alignment vertical="center" wrapText="1"/>
    </xf>
    <xf numFmtId="171" fontId="8" fillId="12" borderId="5" xfId="5" applyNumberFormat="1" applyFont="1" applyFill="1" applyBorder="1" applyAlignment="1" applyProtection="1">
      <alignment horizontal="center" vertical="center" wrapText="1"/>
      <protection locked="0"/>
    </xf>
    <xf numFmtId="171" fontId="5" fillId="13" borderId="5" xfId="5" applyNumberFormat="1" applyFont="1" applyFill="1" applyBorder="1" applyAlignment="1">
      <alignment vertical="center" wrapText="1"/>
    </xf>
    <xf numFmtId="0" fontId="5" fillId="14" borderId="4" xfId="0" applyFont="1" applyFill="1" applyBorder="1" applyAlignment="1">
      <alignment vertical="center" wrapText="1"/>
    </xf>
    <xf numFmtId="3" fontId="14" fillId="12" borderId="8" xfId="0" applyNumberFormat="1" applyFont="1" applyFill="1" applyBorder="1" applyAlignment="1">
      <alignment horizontal="center" vertical="center" wrapText="1"/>
    </xf>
    <xf numFmtId="3" fontId="5" fillId="4" borderId="4" xfId="0" applyNumberFormat="1" applyFont="1" applyFill="1" applyBorder="1" applyAlignment="1">
      <alignment horizontal="center" vertical="center" wrapText="1"/>
    </xf>
    <xf numFmtId="0" fontId="5" fillId="10" borderId="5" xfId="0" applyFont="1" applyFill="1" applyBorder="1" applyAlignment="1">
      <alignment vertical="center" wrapText="1"/>
    </xf>
    <xf numFmtId="173" fontId="8" fillId="12" borderId="5" xfId="0" applyNumberFormat="1" applyFont="1" applyFill="1" applyBorder="1" applyAlignment="1">
      <alignment horizontal="center" vertical="center" wrapText="1"/>
    </xf>
    <xf numFmtId="173" fontId="5" fillId="13" borderId="5" xfId="0" applyNumberFormat="1" applyFont="1" applyFill="1" applyBorder="1" applyAlignment="1">
      <alignment horizontal="center" vertical="center" wrapText="1"/>
    </xf>
    <xf numFmtId="167" fontId="8" fillId="12" borderId="4" xfId="2" applyFont="1" applyFill="1" applyBorder="1" applyAlignment="1">
      <alignment horizontal="center" vertical="center" wrapText="1"/>
    </xf>
    <xf numFmtId="170" fontId="8" fillId="12" borderId="4" xfId="0" applyNumberFormat="1" applyFont="1" applyFill="1" applyBorder="1" applyAlignment="1">
      <alignment horizontal="center" vertical="center" wrapText="1"/>
    </xf>
    <xf numFmtId="170" fontId="5" fillId="13" borderId="5" xfId="0" applyNumberFormat="1" applyFont="1" applyFill="1" applyBorder="1" applyAlignment="1">
      <alignment horizontal="center" vertical="center" wrapText="1"/>
    </xf>
    <xf numFmtId="170" fontId="5" fillId="13" borderId="4" xfId="0" applyNumberFormat="1" applyFont="1" applyFill="1" applyBorder="1" applyAlignment="1">
      <alignment horizontal="center" vertical="center" wrapText="1"/>
    </xf>
    <xf numFmtId="9" fontId="5" fillId="15" borderId="5" xfId="3" applyFont="1" applyFill="1" applyBorder="1" applyAlignment="1">
      <alignment horizontal="center" vertical="center" wrapText="1"/>
    </xf>
    <xf numFmtId="9" fontId="8" fillId="12" borderId="5" xfId="3" applyFont="1" applyFill="1" applyBorder="1" applyAlignment="1">
      <alignment horizontal="center" vertical="center" wrapText="1"/>
    </xf>
    <xf numFmtId="9" fontId="5" fillId="12" borderId="5" xfId="3" applyFont="1" applyFill="1" applyBorder="1" applyAlignment="1">
      <alignment horizontal="center" vertical="center" wrapText="1"/>
    </xf>
    <xf numFmtId="9" fontId="5" fillId="14" borderId="5" xfId="0" applyNumberFormat="1" applyFont="1" applyFill="1" applyBorder="1" applyAlignment="1">
      <alignment horizontal="center" vertical="center" wrapText="1"/>
    </xf>
    <xf numFmtId="0" fontId="5" fillId="27" borderId="5" xfId="0" applyFont="1" applyFill="1" applyBorder="1" applyAlignment="1">
      <alignment horizontal="center" vertical="center" wrapText="1"/>
    </xf>
    <xf numFmtId="167" fontId="8" fillId="12" borderId="6" xfId="2" applyFont="1" applyFill="1" applyBorder="1" applyAlignment="1">
      <alignment horizontal="center" vertical="center" wrapText="1"/>
    </xf>
    <xf numFmtId="170" fontId="8" fillId="12" borderId="6" xfId="0" applyNumberFormat="1" applyFont="1" applyFill="1" applyBorder="1" applyAlignment="1">
      <alignment horizontal="center" vertical="center" wrapText="1"/>
    </xf>
    <xf numFmtId="170" fontId="5" fillId="13" borderId="6" xfId="0" applyNumberFormat="1" applyFont="1" applyFill="1" applyBorder="1" applyAlignment="1">
      <alignment horizontal="center" vertical="center" wrapText="1"/>
    </xf>
    <xf numFmtId="3" fontId="5" fillId="28" borderId="5" xfId="0" applyNumberFormat="1" applyFont="1" applyFill="1" applyBorder="1" applyAlignment="1">
      <alignment horizontal="center" vertical="center" wrapText="1"/>
    </xf>
    <xf numFmtId="4" fontId="9" fillId="16" borderId="5" xfId="0" applyNumberFormat="1" applyFont="1" applyFill="1" applyBorder="1" applyAlignment="1">
      <alignment horizontal="center" vertical="center" wrapText="1"/>
    </xf>
    <xf numFmtId="0" fontId="5" fillId="15" borderId="5" xfId="0" applyFont="1" applyFill="1" applyBorder="1" applyAlignment="1">
      <alignment horizontal="center" vertical="center" wrapText="1"/>
    </xf>
    <xf numFmtId="167" fontId="8" fillId="12" borderId="7" xfId="2" applyFont="1" applyFill="1" applyBorder="1" applyAlignment="1">
      <alignment horizontal="center" vertical="center" wrapText="1"/>
    </xf>
    <xf numFmtId="170" fontId="8" fillId="12" borderId="7" xfId="0" applyNumberFormat="1" applyFont="1" applyFill="1" applyBorder="1" applyAlignment="1">
      <alignment horizontal="center" vertical="center" wrapText="1"/>
    </xf>
    <xf numFmtId="170" fontId="5" fillId="13" borderId="7" xfId="0" applyNumberFormat="1" applyFont="1" applyFill="1" applyBorder="1" applyAlignment="1">
      <alignment horizontal="center" vertical="center" wrapText="1"/>
    </xf>
    <xf numFmtId="3" fontId="14" fillId="12" borderId="5" xfId="0" applyNumberFormat="1" applyFont="1" applyFill="1" applyBorder="1" applyAlignment="1">
      <alignment horizontal="center" vertical="center" wrapText="1"/>
    </xf>
    <xf numFmtId="0" fontId="5" fillId="10" borderId="5" xfId="0" applyFont="1" applyFill="1" applyBorder="1" applyAlignment="1">
      <alignment horizontal="center" vertical="center"/>
    </xf>
    <xf numFmtId="0" fontId="0" fillId="0" borderId="7" xfId="0" applyBorder="1"/>
    <xf numFmtId="170" fontId="5" fillId="16" borderId="7" xfId="0" applyNumberFormat="1" applyFont="1" applyFill="1" applyBorder="1" applyAlignment="1">
      <alignment horizontal="center" vertical="center" wrapText="1"/>
    </xf>
    <xf numFmtId="0" fontId="5" fillId="29" borderId="5" xfId="0" applyFont="1" applyFill="1" applyBorder="1" applyAlignment="1">
      <alignment horizontal="center" vertical="center" wrapText="1"/>
    </xf>
    <xf numFmtId="3" fontId="5" fillId="29" borderId="5" xfId="0" applyNumberFormat="1" applyFont="1" applyFill="1" applyBorder="1" applyAlignment="1">
      <alignment horizontal="center" vertical="center" wrapText="1"/>
    </xf>
    <xf numFmtId="3" fontId="9" fillId="29" borderId="5" xfId="0" applyNumberFormat="1" applyFont="1" applyFill="1" applyBorder="1" applyAlignment="1">
      <alignment horizontal="center" vertical="center" wrapText="1"/>
    </xf>
    <xf numFmtId="3" fontId="9" fillId="13" borderId="5" xfId="0" applyNumberFormat="1" applyFont="1" applyFill="1" applyBorder="1" applyAlignment="1">
      <alignment horizontal="center" vertical="center" wrapText="1"/>
    </xf>
    <xf numFmtId="3" fontId="13" fillId="5" borderId="5" xfId="0" applyNumberFormat="1" applyFont="1" applyFill="1" applyBorder="1" applyAlignment="1" applyProtection="1">
      <alignment horizontal="center" vertical="center" wrapText="1"/>
      <protection locked="0"/>
    </xf>
    <xf numFmtId="0" fontId="5" fillId="29" borderId="5" xfId="0" applyFont="1" applyFill="1" applyBorder="1" applyAlignment="1">
      <alignment horizontal="center" vertical="center"/>
    </xf>
    <xf numFmtId="171" fontId="5" fillId="13" borderId="5" xfId="5" applyNumberFormat="1" applyFont="1" applyFill="1" applyBorder="1" applyAlignment="1">
      <alignment horizontal="center" vertical="center" wrapText="1"/>
    </xf>
    <xf numFmtId="171" fontId="5" fillId="13" borderId="4" xfId="5" applyNumberFormat="1" applyFont="1" applyFill="1" applyBorder="1" applyAlignment="1">
      <alignment horizontal="center" vertical="center" wrapText="1"/>
    </xf>
    <xf numFmtId="171" fontId="5" fillId="13" borderId="7" xfId="5" applyNumberFormat="1" applyFont="1" applyFill="1" applyBorder="1" applyAlignment="1">
      <alignment horizontal="center" vertical="center" wrapText="1"/>
    </xf>
    <xf numFmtId="175" fontId="5" fillId="14" borderId="5" xfId="0" applyNumberFormat="1" applyFont="1" applyFill="1" applyBorder="1" applyAlignment="1">
      <alignment horizontal="center" vertical="center" wrapText="1"/>
    </xf>
    <xf numFmtId="0" fontId="5" fillId="30" borderId="5" xfId="0" applyFont="1" applyFill="1" applyBorder="1" applyAlignment="1">
      <alignment horizontal="center" vertical="center" wrapText="1"/>
    </xf>
    <xf numFmtId="3" fontId="15" fillId="7" borderId="5" xfId="0" applyNumberFormat="1" applyFont="1" applyFill="1" applyBorder="1" applyAlignment="1">
      <alignment horizontal="center" vertical="center" wrapText="1"/>
    </xf>
    <xf numFmtId="175" fontId="15" fillId="7" borderId="5" xfId="0" applyNumberFormat="1" applyFont="1" applyFill="1" applyBorder="1" applyAlignment="1">
      <alignment horizontal="center" vertical="center" wrapText="1"/>
    </xf>
    <xf numFmtId="3" fontId="9" fillId="14" borderId="5" xfId="0" applyNumberFormat="1" applyFont="1" applyFill="1" applyBorder="1" applyAlignment="1">
      <alignment horizontal="center" vertical="center" wrapText="1"/>
    </xf>
    <xf numFmtId="176" fontId="8" fillId="12" borderId="5" xfId="5" applyNumberFormat="1" applyFont="1" applyFill="1" applyBorder="1" applyAlignment="1">
      <alignment horizontal="center" vertical="center" wrapText="1"/>
    </xf>
    <xf numFmtId="3" fontId="5" fillId="15" borderId="5" xfId="0" applyNumberFormat="1" applyFont="1" applyFill="1" applyBorder="1" applyAlignment="1">
      <alignment horizontal="left" vertical="center" wrapText="1"/>
    </xf>
    <xf numFmtId="3" fontId="9" fillId="28" borderId="5" xfId="0" applyNumberFormat="1" applyFont="1" applyFill="1" applyBorder="1" applyAlignment="1">
      <alignment horizontal="center" vertical="center" wrapText="1"/>
    </xf>
    <xf numFmtId="3" fontId="13" fillId="28" borderId="5" xfId="0" applyNumberFormat="1" applyFont="1" applyFill="1" applyBorder="1" applyAlignment="1" applyProtection="1">
      <alignment horizontal="center" vertical="center" wrapText="1"/>
      <protection locked="0"/>
    </xf>
    <xf numFmtId="175" fontId="5" fillId="28" borderId="5" xfId="0" applyNumberFormat="1" applyFont="1" applyFill="1" applyBorder="1" applyAlignment="1">
      <alignment horizontal="center" vertical="center" wrapText="1"/>
    </xf>
    <xf numFmtId="170" fontId="8" fillId="12" borderId="5" xfId="5" applyNumberFormat="1" applyFont="1" applyFill="1" applyBorder="1" applyAlignment="1" applyProtection="1">
      <alignment horizontal="center" vertical="center" wrapText="1"/>
      <protection locked="0"/>
    </xf>
    <xf numFmtId="0" fontId="5" fillId="8" borderId="5" xfId="0" applyFont="1" applyFill="1" applyBorder="1" applyAlignment="1">
      <alignment horizontal="center" vertical="center" wrapText="1"/>
    </xf>
    <xf numFmtId="170" fontId="5" fillId="11" borderId="5" xfId="5" applyNumberFormat="1" applyFont="1" applyFill="1" applyBorder="1" applyAlignment="1">
      <alignment horizontal="center" vertical="center" wrapText="1"/>
    </xf>
    <xf numFmtId="0" fontId="5" fillId="31" borderId="5" xfId="0" applyFont="1" applyFill="1" applyBorder="1" applyAlignment="1">
      <alignment horizontal="center" vertical="center" wrapText="1"/>
    </xf>
    <xf numFmtId="171" fontId="8" fillId="12" borderId="4" xfId="0" applyNumberFormat="1" applyFont="1" applyFill="1" applyBorder="1" applyAlignment="1" applyProtection="1">
      <alignment horizontal="center" vertical="center" wrapText="1"/>
      <protection locked="0"/>
    </xf>
    <xf numFmtId="171" fontId="5" fillId="13" borderId="5" xfId="0" applyNumberFormat="1" applyFont="1" applyFill="1" applyBorder="1" applyAlignment="1">
      <alignment horizontal="center" vertical="center" wrapText="1"/>
    </xf>
    <xf numFmtId="171" fontId="5" fillId="13" borderId="4" xfId="0" applyNumberFormat="1" applyFont="1" applyFill="1" applyBorder="1" applyAlignment="1">
      <alignment horizontal="center" vertical="center" wrapText="1"/>
    </xf>
    <xf numFmtId="3" fontId="5" fillId="14" borderId="9" xfId="0" applyNumberFormat="1" applyFont="1" applyFill="1" applyBorder="1" applyAlignment="1">
      <alignment horizontal="center" vertical="center" wrapText="1"/>
    </xf>
    <xf numFmtId="3" fontId="5" fillId="14" borderId="0" xfId="0" applyNumberFormat="1" applyFont="1" applyFill="1" applyAlignment="1">
      <alignment horizontal="center" vertical="center" wrapText="1"/>
    </xf>
    <xf numFmtId="171" fontId="8" fillId="12" borderId="6" xfId="0" applyNumberFormat="1" applyFont="1" applyFill="1" applyBorder="1" applyAlignment="1" applyProtection="1">
      <alignment horizontal="center" vertical="center" wrapText="1"/>
      <protection locked="0"/>
    </xf>
    <xf numFmtId="171" fontId="5" fillId="13" borderId="6" xfId="0" applyNumberFormat="1" applyFont="1" applyFill="1" applyBorder="1" applyAlignment="1">
      <alignment horizontal="center" vertical="center" wrapText="1"/>
    </xf>
    <xf numFmtId="3" fontId="8" fillId="32" borderId="8" xfId="0" applyNumberFormat="1" applyFont="1" applyFill="1" applyBorder="1" applyAlignment="1">
      <alignment horizontal="center" vertical="center" wrapText="1"/>
    </xf>
    <xf numFmtId="3" fontId="5" fillId="33" borderId="8" xfId="0" applyNumberFormat="1" applyFont="1" applyFill="1" applyBorder="1" applyAlignment="1">
      <alignment horizontal="center" vertical="center" wrapText="1"/>
    </xf>
    <xf numFmtId="3" fontId="9" fillId="32" borderId="8" xfId="0" applyNumberFormat="1" applyFont="1" applyFill="1" applyBorder="1" applyAlignment="1">
      <alignment horizontal="center" vertical="center" wrapText="1"/>
    </xf>
    <xf numFmtId="3" fontId="9" fillId="34" borderId="8" xfId="0" applyNumberFormat="1" applyFont="1" applyFill="1" applyBorder="1" applyAlignment="1">
      <alignment horizontal="center" vertical="center" wrapText="1"/>
    </xf>
    <xf numFmtId="3" fontId="16" fillId="14" borderId="9" xfId="0" applyNumberFormat="1" applyFont="1" applyFill="1" applyBorder="1" applyAlignment="1">
      <alignment horizontal="center" vertical="center" wrapText="1"/>
    </xf>
    <xf numFmtId="3" fontId="5" fillId="33" borderId="10" xfId="0" applyNumberFormat="1" applyFont="1" applyFill="1" applyBorder="1" applyAlignment="1">
      <alignment horizontal="center" vertical="center" wrapText="1"/>
    </xf>
    <xf numFmtId="3" fontId="15" fillId="35" borderId="8" xfId="0" applyNumberFormat="1" applyFont="1" applyFill="1" applyBorder="1" applyAlignment="1">
      <alignment horizontal="center" vertical="center" wrapText="1"/>
    </xf>
    <xf numFmtId="171" fontId="8" fillId="12" borderId="7" xfId="0" applyNumberFormat="1" applyFont="1" applyFill="1" applyBorder="1" applyAlignment="1" applyProtection="1">
      <alignment horizontal="center" vertical="center" wrapText="1"/>
      <protection locked="0"/>
    </xf>
    <xf numFmtId="171" fontId="5" fillId="13" borderId="7" xfId="0" applyNumberFormat="1" applyFont="1" applyFill="1" applyBorder="1" applyAlignment="1">
      <alignment horizontal="center" vertical="center" wrapText="1"/>
    </xf>
    <xf numFmtId="3" fontId="8" fillId="36" borderId="8" xfId="0" applyNumberFormat="1" applyFont="1" applyFill="1" applyBorder="1" applyAlignment="1">
      <alignment horizontal="center" vertical="center" wrapText="1"/>
    </xf>
    <xf numFmtId="3" fontId="8" fillId="7" borderId="8" xfId="0" applyNumberFormat="1" applyFont="1" applyFill="1" applyBorder="1" applyAlignment="1">
      <alignment horizontal="center" vertical="center" wrapText="1"/>
    </xf>
    <xf numFmtId="3" fontId="8" fillId="36" borderId="11" xfId="0" applyNumberFormat="1" applyFont="1" applyFill="1" applyBorder="1" applyAlignment="1">
      <alignment horizontal="center" vertical="center" wrapText="1"/>
    </xf>
    <xf numFmtId="170" fontId="8" fillId="12" borderId="4" xfId="5" applyNumberFormat="1" applyFont="1" applyFill="1" applyBorder="1" applyAlignment="1" applyProtection="1">
      <alignment horizontal="center" vertical="center" wrapText="1"/>
      <protection locked="0"/>
    </xf>
    <xf numFmtId="3" fontId="15" fillId="8" borderId="5" xfId="0" applyNumberFormat="1" applyFont="1" applyFill="1" applyBorder="1" applyAlignment="1">
      <alignment horizontal="center" vertical="center" wrapText="1"/>
    </xf>
    <xf numFmtId="170" fontId="8" fillId="12" borderId="6" xfId="5" applyNumberFormat="1" applyFont="1" applyFill="1" applyBorder="1" applyAlignment="1" applyProtection="1">
      <alignment horizontal="center" vertical="center" wrapText="1"/>
      <protection locked="0"/>
    </xf>
    <xf numFmtId="170" fontId="8" fillId="12" borderId="7" xfId="5" applyNumberFormat="1" applyFont="1" applyFill="1" applyBorder="1" applyAlignment="1" applyProtection="1">
      <alignment horizontal="center" vertical="center" wrapText="1"/>
      <protection locked="0"/>
    </xf>
    <xf numFmtId="3" fontId="5" fillId="14" borderId="4" xfId="0" applyNumberFormat="1" applyFont="1" applyFill="1" applyBorder="1" applyAlignment="1">
      <alignment horizontal="center" vertical="center" wrapText="1"/>
    </xf>
    <xf numFmtId="3" fontId="5" fillId="37" borderId="5" xfId="0" applyNumberFormat="1" applyFont="1" applyFill="1" applyBorder="1" applyAlignment="1">
      <alignment horizontal="center" vertical="center" wrapText="1"/>
    </xf>
    <xf numFmtId="3" fontId="15" fillId="14" borderId="5" xfId="0" applyNumberFormat="1" applyFont="1" applyFill="1" applyBorder="1" applyAlignment="1">
      <alignment horizontal="center" vertical="center" wrapText="1"/>
    </xf>
    <xf numFmtId="3" fontId="5" fillId="14" borderId="6" xfId="0" applyNumberFormat="1" applyFont="1" applyFill="1" applyBorder="1" applyAlignment="1">
      <alignment horizontal="center" vertical="center" wrapText="1"/>
    </xf>
    <xf numFmtId="9" fontId="5" fillId="15" borderId="5" xfId="0" applyNumberFormat="1" applyFont="1" applyFill="1" applyBorder="1" applyAlignment="1">
      <alignment horizontal="left" vertical="center" wrapText="1"/>
    </xf>
    <xf numFmtId="9" fontId="8" fillId="12" borderId="5" xfId="0" applyNumberFormat="1" applyFont="1" applyFill="1" applyBorder="1" applyAlignment="1">
      <alignment horizontal="center" vertical="center" wrapText="1"/>
    </xf>
    <xf numFmtId="9" fontId="5" fillId="12" borderId="5" xfId="0" applyNumberFormat="1" applyFont="1" applyFill="1" applyBorder="1" applyAlignment="1">
      <alignment horizontal="center" vertical="center" wrapText="1"/>
    </xf>
    <xf numFmtId="9" fontId="15" fillId="14" borderId="5" xfId="3" applyFont="1" applyFill="1" applyBorder="1" applyAlignment="1">
      <alignment horizontal="center" vertical="center" wrapText="1"/>
    </xf>
    <xf numFmtId="3" fontId="8" fillId="12" borderId="5" xfId="3" applyNumberFormat="1" applyFont="1" applyFill="1" applyBorder="1" applyAlignment="1">
      <alignment horizontal="center" vertical="center"/>
    </xf>
    <xf numFmtId="9" fontId="9" fillId="16" borderId="5" xfId="3" applyFont="1" applyFill="1" applyBorder="1" applyAlignment="1">
      <alignment horizontal="center" vertical="center" wrapText="1"/>
    </xf>
    <xf numFmtId="3" fontId="15" fillId="14" borderId="5" xfId="3" applyNumberFormat="1" applyFont="1" applyFill="1" applyBorder="1" applyAlignment="1">
      <alignment horizontal="center" vertical="center" wrapText="1"/>
    </xf>
    <xf numFmtId="9" fontId="9" fillId="12" borderId="5" xfId="3" applyFont="1" applyFill="1" applyBorder="1" applyAlignment="1">
      <alignment horizontal="center" vertical="center" wrapText="1"/>
    </xf>
    <xf numFmtId="0" fontId="15" fillId="7" borderId="5" xfId="0" applyFont="1" applyFill="1" applyBorder="1" applyAlignment="1">
      <alignment horizontal="center" vertical="center" wrapText="1"/>
    </xf>
    <xf numFmtId="9" fontId="15" fillId="7" borderId="5" xfId="0" applyNumberFormat="1" applyFont="1" applyFill="1" applyBorder="1" applyAlignment="1">
      <alignment horizontal="center" vertical="center" wrapText="1"/>
    </xf>
    <xf numFmtId="9" fontId="8" fillId="7" borderId="5" xfId="0" applyNumberFormat="1" applyFont="1" applyFill="1" applyBorder="1" applyAlignment="1">
      <alignment horizontal="center" vertical="center" wrapText="1"/>
    </xf>
    <xf numFmtId="9" fontId="8" fillId="7" borderId="5" xfId="3" applyFont="1" applyFill="1" applyBorder="1" applyAlignment="1">
      <alignment horizontal="center" vertical="center"/>
    </xf>
    <xf numFmtId="3" fontId="5" fillId="14" borderId="7" xfId="0" applyNumberFormat="1" applyFont="1" applyFill="1" applyBorder="1" applyAlignment="1">
      <alignment horizontal="center" vertical="center" wrapText="1"/>
    </xf>
    <xf numFmtId="171" fontId="8" fillId="12" borderId="4" xfId="2" applyNumberFormat="1" applyFont="1" applyFill="1" applyBorder="1" applyAlignment="1">
      <alignment horizontal="center" vertical="center" wrapText="1"/>
    </xf>
    <xf numFmtId="167" fontId="5" fillId="13" borderId="5" xfId="2" applyFont="1" applyFill="1" applyBorder="1" applyAlignment="1">
      <alignment horizontal="center" vertical="center" wrapText="1"/>
    </xf>
    <xf numFmtId="167" fontId="5" fillId="13" borderId="4" xfId="2" applyFont="1" applyFill="1" applyBorder="1" applyAlignment="1">
      <alignment horizontal="center" vertical="center" wrapText="1"/>
    </xf>
    <xf numFmtId="0" fontId="5" fillId="38" borderId="5" xfId="0" applyFont="1" applyFill="1" applyBorder="1" applyAlignment="1">
      <alignment horizontal="center" vertical="center" wrapText="1"/>
    </xf>
    <xf numFmtId="171" fontId="8" fillId="12" borderId="6" xfId="2" applyNumberFormat="1" applyFont="1" applyFill="1" applyBorder="1" applyAlignment="1">
      <alignment horizontal="center" vertical="center" wrapText="1"/>
    </xf>
    <xf numFmtId="167" fontId="5" fillId="13" borderId="6" xfId="2" applyFont="1" applyFill="1" applyBorder="1" applyAlignment="1">
      <alignment horizontal="center" vertical="center" wrapText="1"/>
    </xf>
    <xf numFmtId="0" fontId="8" fillId="12" borderId="7" xfId="0" applyFont="1" applyFill="1" applyBorder="1" applyAlignment="1">
      <alignment horizontal="center" vertical="center" wrapText="1"/>
    </xf>
    <xf numFmtId="171" fontId="8" fillId="12" borderId="7" xfId="2" applyNumberFormat="1" applyFont="1" applyFill="1" applyBorder="1" applyAlignment="1">
      <alignment horizontal="center" vertical="center" wrapText="1"/>
    </xf>
    <xf numFmtId="0" fontId="5" fillId="13" borderId="7" xfId="0" applyFont="1" applyFill="1" applyBorder="1" applyAlignment="1">
      <alignment horizontal="center" vertical="center" wrapText="1"/>
    </xf>
    <xf numFmtId="0" fontId="5" fillId="13" borderId="5" xfId="0" applyFont="1" applyFill="1" applyBorder="1" applyAlignment="1">
      <alignment horizontal="center" vertical="center" wrapText="1"/>
    </xf>
    <xf numFmtId="3" fontId="17" fillId="14" borderId="5" xfId="0" applyNumberFormat="1" applyFont="1" applyFill="1" applyBorder="1" applyAlignment="1">
      <alignment horizontal="center" vertical="center" wrapText="1"/>
    </xf>
    <xf numFmtId="3" fontId="17" fillId="12" borderId="5" xfId="0" applyNumberFormat="1" applyFont="1" applyFill="1" applyBorder="1" applyAlignment="1">
      <alignment horizontal="center" vertical="center" wrapText="1"/>
    </xf>
    <xf numFmtId="3" fontId="18" fillId="12" borderId="5" xfId="0" applyNumberFormat="1" applyFont="1" applyFill="1" applyBorder="1" applyAlignment="1">
      <alignment horizontal="center" vertical="center" wrapText="1"/>
    </xf>
    <xf numFmtId="3" fontId="18" fillId="16" borderId="5" xfId="0" applyNumberFormat="1" applyFont="1" applyFill="1" applyBorder="1" applyAlignment="1">
      <alignment horizontal="center" vertical="center" wrapText="1"/>
    </xf>
    <xf numFmtId="171" fontId="8" fillId="12" borderId="5" xfId="0" applyNumberFormat="1" applyFont="1" applyFill="1" applyBorder="1" applyAlignment="1">
      <alignment horizontal="center" vertical="center" wrapText="1"/>
    </xf>
    <xf numFmtId="1" fontId="8" fillId="12" borderId="5" xfId="0" applyNumberFormat="1" applyFont="1" applyFill="1" applyBorder="1" applyAlignment="1">
      <alignment horizontal="center" vertical="center" wrapText="1"/>
    </xf>
    <xf numFmtId="1" fontId="5" fillId="13" borderId="5" xfId="0" applyNumberFormat="1" applyFont="1" applyFill="1" applyBorder="1" applyAlignment="1">
      <alignment horizontal="center" vertical="center" wrapText="1"/>
    </xf>
    <xf numFmtId="3" fontId="5" fillId="39" borderId="5" xfId="0" applyNumberFormat="1" applyFont="1" applyFill="1" applyBorder="1" applyAlignment="1">
      <alignment horizontal="center" vertical="center" wrapText="1"/>
    </xf>
    <xf numFmtId="3" fontId="9" fillId="22" borderId="5" xfId="0" applyNumberFormat="1" applyFont="1" applyFill="1" applyBorder="1" applyAlignment="1">
      <alignment horizontal="center" vertical="center" wrapText="1"/>
    </xf>
    <xf numFmtId="3" fontId="9" fillId="23" borderId="5" xfId="0" applyNumberFormat="1" applyFont="1" applyFill="1" applyBorder="1" applyAlignment="1">
      <alignment horizontal="center" vertical="center" wrapText="1"/>
    </xf>
    <xf numFmtId="0" fontId="5" fillId="19" borderId="4" xfId="0" applyFont="1" applyFill="1" applyBorder="1" applyAlignment="1">
      <alignment horizontal="center" vertical="center" wrapText="1"/>
    </xf>
    <xf numFmtId="0" fontId="5" fillId="40" borderId="5" xfId="0" applyFont="1" applyFill="1" applyBorder="1" applyAlignment="1">
      <alignment horizontal="center" vertical="center" wrapText="1"/>
    </xf>
    <xf numFmtId="0" fontId="5" fillId="19" borderId="7" xfId="0" applyFont="1" applyFill="1" applyBorder="1" applyAlignment="1">
      <alignment horizontal="center" vertical="center" wrapText="1"/>
    </xf>
    <xf numFmtId="0" fontId="5" fillId="41" borderId="5" xfId="0" applyFont="1" applyFill="1" applyBorder="1" applyAlignment="1">
      <alignment horizontal="center" vertical="center" wrapText="1"/>
    </xf>
    <xf numFmtId="170" fontId="5" fillId="14" borderId="4" xfId="5" applyNumberFormat="1" applyFont="1" applyFill="1" applyBorder="1" applyAlignment="1">
      <alignment horizontal="center" vertical="center" wrapText="1"/>
    </xf>
    <xf numFmtId="9" fontId="5" fillId="19" borderId="5" xfId="0" applyNumberFormat="1" applyFont="1" applyFill="1" applyBorder="1" applyAlignment="1">
      <alignment horizontal="center" vertical="center" wrapText="1"/>
    </xf>
    <xf numFmtId="9" fontId="5" fillId="39" borderId="5" xfId="0" applyNumberFormat="1" applyFont="1" applyFill="1" applyBorder="1" applyAlignment="1">
      <alignment horizontal="center" vertical="center" wrapText="1"/>
    </xf>
    <xf numFmtId="9" fontId="13" fillId="16" borderId="5" xfId="3" applyFont="1" applyFill="1" applyBorder="1" applyAlignment="1" applyProtection="1">
      <alignment horizontal="center" vertical="center" wrapText="1"/>
      <protection locked="0"/>
    </xf>
    <xf numFmtId="0" fontId="5" fillId="42" borderId="5" xfId="0" applyFont="1" applyFill="1" applyBorder="1" applyAlignment="1">
      <alignment horizontal="center" vertical="center" wrapText="1"/>
    </xf>
    <xf numFmtId="170" fontId="5" fillId="14" borderId="7" xfId="5" applyNumberFormat="1" applyFont="1" applyFill="1" applyBorder="1" applyAlignment="1">
      <alignment horizontal="center" vertical="center" wrapText="1"/>
    </xf>
    <xf numFmtId="9" fontId="8" fillId="22" borderId="5" xfId="0" applyNumberFormat="1" applyFont="1" applyFill="1" applyBorder="1" applyAlignment="1">
      <alignment horizontal="center" vertical="center" wrapText="1"/>
    </xf>
    <xf numFmtId="10" fontId="9" fillId="22" borderId="5" xfId="3" applyNumberFormat="1" applyFont="1" applyFill="1" applyBorder="1" applyAlignment="1">
      <alignment horizontal="center" vertical="center" wrapText="1"/>
    </xf>
    <xf numFmtId="10" fontId="9" fillId="23" borderId="5" xfId="3" applyNumberFormat="1" applyFont="1" applyFill="1" applyBorder="1" applyAlignment="1">
      <alignment horizontal="center" vertical="center" wrapText="1"/>
    </xf>
    <xf numFmtId="0" fontId="5" fillId="28" borderId="5" xfId="0" applyFont="1" applyFill="1" applyBorder="1" applyAlignment="1">
      <alignment horizontal="center" vertical="center" wrapText="1"/>
    </xf>
    <xf numFmtId="0" fontId="19" fillId="14" borderId="7" xfId="0" applyFont="1" applyFill="1" applyBorder="1" applyAlignment="1">
      <alignment horizontal="center" vertical="center" wrapText="1"/>
    </xf>
    <xf numFmtId="170" fontId="8" fillId="12" borderId="5" xfId="0" applyNumberFormat="1" applyFont="1" applyFill="1" applyBorder="1" applyAlignment="1">
      <alignment horizontal="center" vertical="center" wrapText="1"/>
    </xf>
    <xf numFmtId="170" fontId="5" fillId="13" borderId="5" xfId="0" applyNumberFormat="1" applyFont="1" applyFill="1" applyBorder="1" applyAlignment="1">
      <alignment horizontal="center" vertical="center" wrapText="1"/>
    </xf>
    <xf numFmtId="0" fontId="5" fillId="19" borderId="5" xfId="0" applyFont="1" applyFill="1" applyBorder="1" applyAlignment="1">
      <alignment horizontal="justify" vertical="center" wrapText="1"/>
    </xf>
    <xf numFmtId="0" fontId="5" fillId="43" borderId="5" xfId="0" applyFont="1" applyFill="1" applyBorder="1" applyAlignment="1">
      <alignment horizontal="center" vertical="center" wrapText="1"/>
    </xf>
    <xf numFmtId="0" fontId="5" fillId="19" borderId="5" xfId="0" applyFont="1" applyFill="1" applyBorder="1" applyAlignment="1">
      <alignment vertical="center" wrapText="1"/>
    </xf>
    <xf numFmtId="9" fontId="20" fillId="15" borderId="5" xfId="0" applyNumberFormat="1" applyFont="1" applyFill="1" applyBorder="1" applyAlignment="1">
      <alignment horizontal="justify" vertical="center" wrapText="1"/>
    </xf>
    <xf numFmtId="1" fontId="5" fillId="14" borderId="5" xfId="0" applyNumberFormat="1" applyFont="1" applyFill="1" applyBorder="1" applyAlignment="1">
      <alignment horizontal="center" vertical="center" wrapText="1"/>
    </xf>
    <xf numFmtId="1" fontId="5" fillId="12" borderId="5" xfId="0" applyNumberFormat="1" applyFont="1" applyFill="1" applyBorder="1" applyAlignment="1">
      <alignment horizontal="center" vertical="center" wrapText="1"/>
    </xf>
    <xf numFmtId="0" fontId="9" fillId="12" borderId="5" xfId="3" applyNumberFormat="1" applyFont="1" applyFill="1" applyBorder="1" applyAlignment="1">
      <alignment horizontal="center" vertical="center" wrapText="1"/>
    </xf>
    <xf numFmtId="0" fontId="9" fillId="16" borderId="5" xfId="3" applyNumberFormat="1" applyFont="1" applyFill="1" applyBorder="1" applyAlignment="1">
      <alignment horizontal="center" vertical="center" wrapText="1"/>
    </xf>
    <xf numFmtId="0" fontId="5" fillId="14" borderId="5" xfId="3" applyNumberFormat="1" applyFont="1" applyFill="1" applyBorder="1" applyAlignment="1">
      <alignment horizontal="center" vertical="center" wrapText="1"/>
    </xf>
    <xf numFmtId="0" fontId="5" fillId="44" borderId="5" xfId="0" applyFont="1" applyFill="1" applyBorder="1" applyAlignment="1">
      <alignment horizontal="center" vertical="center" wrapText="1"/>
    </xf>
    <xf numFmtId="1" fontId="8" fillId="7" borderId="5" xfId="0" applyNumberFormat="1" applyFont="1" applyFill="1" applyBorder="1" applyAlignment="1">
      <alignment horizontal="center" vertical="center" wrapText="1"/>
    </xf>
    <xf numFmtId="1" fontId="15" fillId="7" borderId="5" xfId="0" applyNumberFormat="1" applyFont="1" applyFill="1" applyBorder="1" applyAlignment="1">
      <alignment horizontal="center" vertical="center" wrapText="1"/>
    </xf>
    <xf numFmtId="1" fontId="8" fillId="7" borderId="5" xfId="3" applyNumberFormat="1" applyFont="1" applyFill="1" applyBorder="1" applyAlignment="1">
      <alignment horizontal="center" vertical="center" wrapText="1"/>
    </xf>
    <xf numFmtId="0" fontId="8" fillId="7" borderId="5" xfId="3" applyNumberFormat="1" applyFont="1" applyFill="1" applyBorder="1" applyAlignment="1">
      <alignment horizontal="center" vertical="center" wrapText="1"/>
    </xf>
    <xf numFmtId="3" fontId="20" fillId="15" borderId="5" xfId="0" applyNumberFormat="1" applyFont="1" applyFill="1" applyBorder="1" applyAlignment="1">
      <alignment horizontal="justify" vertical="center" wrapText="1"/>
    </xf>
    <xf numFmtId="3" fontId="21" fillId="12" borderId="5" xfId="0" applyNumberFormat="1" applyFont="1" applyFill="1" applyBorder="1" applyAlignment="1">
      <alignment horizontal="center" vertical="center" wrapText="1"/>
    </xf>
    <xf numFmtId="173" fontId="5" fillId="11" borderId="4" xfId="0" applyNumberFormat="1" applyFont="1" applyFill="1" applyBorder="1" applyAlignment="1">
      <alignment horizontal="center" vertical="center" wrapText="1"/>
    </xf>
    <xf numFmtId="173" fontId="5" fillId="11" borderId="6" xfId="0" applyNumberFormat="1" applyFont="1" applyFill="1" applyBorder="1" applyAlignment="1">
      <alignment horizontal="center" vertical="center" wrapText="1"/>
    </xf>
    <xf numFmtId="3" fontId="20" fillId="15" borderId="5" xfId="0" applyNumberFormat="1" applyFont="1" applyFill="1" applyBorder="1" applyAlignment="1" applyProtection="1">
      <alignment horizontal="justify" vertical="center" wrapText="1"/>
      <protection locked="0"/>
    </xf>
    <xf numFmtId="3" fontId="22" fillId="12" borderId="5" xfId="0" applyNumberFormat="1" applyFont="1" applyFill="1" applyBorder="1" applyAlignment="1">
      <alignment horizontal="center" vertical="center" wrapText="1"/>
    </xf>
    <xf numFmtId="3" fontId="22" fillId="12" borderId="5" xfId="0" applyNumberFormat="1" applyFont="1" applyFill="1" applyBorder="1" applyAlignment="1">
      <alignment horizontal="center" vertical="center"/>
    </xf>
    <xf numFmtId="175" fontId="9" fillId="12" borderId="5" xfId="0" applyNumberFormat="1" applyFont="1" applyFill="1" applyBorder="1" applyAlignment="1">
      <alignment horizontal="center" vertical="center" wrapText="1"/>
    </xf>
    <xf numFmtId="173" fontId="5" fillId="11" borderId="7" xfId="0" applyNumberFormat="1" applyFont="1" applyFill="1" applyBorder="1" applyAlignment="1">
      <alignment horizontal="center" vertical="center" wrapText="1"/>
    </xf>
    <xf numFmtId="177" fontId="8" fillId="12" borderId="4" xfId="0" applyNumberFormat="1" applyFont="1" applyFill="1" applyBorder="1" applyAlignment="1">
      <alignment horizontal="center" vertical="center" wrapText="1"/>
    </xf>
    <xf numFmtId="173" fontId="8" fillId="12" borderId="4" xfId="2" applyNumberFormat="1" applyFont="1" applyFill="1" applyBorder="1" applyAlignment="1">
      <alignment horizontal="center" vertical="center" wrapText="1"/>
    </xf>
    <xf numFmtId="0" fontId="5" fillId="45" borderId="5" xfId="0" applyFont="1" applyFill="1" applyBorder="1" applyAlignment="1">
      <alignment horizontal="center" vertical="center" wrapText="1"/>
    </xf>
    <xf numFmtId="177" fontId="8" fillId="12" borderId="7" xfId="0" applyNumberFormat="1" applyFont="1" applyFill="1" applyBorder="1" applyAlignment="1">
      <alignment horizontal="center" vertical="center" wrapText="1"/>
    </xf>
    <xf numFmtId="167" fontId="5" fillId="13" borderId="7" xfId="2" applyFont="1" applyFill="1" applyBorder="1" applyAlignment="1">
      <alignment horizontal="center" vertical="center" wrapText="1"/>
    </xf>
    <xf numFmtId="3" fontId="5" fillId="46" borderId="5" xfId="0" applyNumberFormat="1" applyFont="1" applyFill="1" applyBorder="1" applyAlignment="1">
      <alignment horizontal="center" vertical="center" wrapText="1"/>
    </xf>
    <xf numFmtId="167" fontId="8" fillId="12" borderId="5" xfId="2" applyFont="1" applyFill="1" applyBorder="1" applyAlignment="1">
      <alignment horizontal="center" vertical="center" wrapText="1"/>
    </xf>
    <xf numFmtId="171" fontId="8" fillId="12" borderId="5" xfId="2" applyNumberFormat="1" applyFont="1" applyFill="1" applyBorder="1" applyAlignment="1">
      <alignment horizontal="center" vertical="center" wrapText="1"/>
    </xf>
    <xf numFmtId="173" fontId="8" fillId="12" borderId="5" xfId="2" applyNumberFormat="1" applyFont="1" applyFill="1" applyBorder="1" applyAlignment="1">
      <alignment horizontal="center" vertical="center" wrapText="1"/>
    </xf>
    <xf numFmtId="167" fontId="8" fillId="12" borderId="5" xfId="2" applyFont="1" applyFill="1" applyBorder="1" applyAlignment="1" applyProtection="1">
      <alignment horizontal="center" vertical="center" wrapText="1"/>
      <protection locked="0"/>
    </xf>
    <xf numFmtId="3" fontId="15" fillId="47" borderId="5" xfId="0" applyNumberFormat="1" applyFont="1" applyFill="1" applyBorder="1" applyAlignment="1">
      <alignment horizontal="center" vertical="center" wrapText="1"/>
    </xf>
    <xf numFmtId="9" fontId="15" fillId="7" borderId="5" xfId="3" applyFont="1" applyFill="1" applyBorder="1" applyAlignment="1">
      <alignment horizontal="center" vertical="center" wrapText="1"/>
    </xf>
    <xf numFmtId="171" fontId="5" fillId="11" borderId="4" xfId="0" applyNumberFormat="1" applyFont="1" applyFill="1" applyBorder="1" applyAlignment="1">
      <alignment horizontal="center" vertical="center" wrapText="1"/>
    </xf>
    <xf numFmtId="171" fontId="5" fillId="14" borderId="4" xfId="0" applyNumberFormat="1" applyFont="1" applyFill="1" applyBorder="1" applyAlignment="1">
      <alignment horizontal="center" vertical="center" wrapText="1"/>
    </xf>
    <xf numFmtId="0" fontId="5" fillId="19" borderId="4" xfId="0" applyFont="1" applyFill="1" applyBorder="1" applyAlignment="1">
      <alignment vertical="center" wrapText="1"/>
    </xf>
    <xf numFmtId="9" fontId="8" fillId="22" borderId="5" xfId="3" applyFont="1" applyFill="1" applyBorder="1" applyAlignment="1">
      <alignment horizontal="center" vertical="center" wrapText="1"/>
    </xf>
    <xf numFmtId="9" fontId="5" fillId="19" borderId="12" xfId="3" applyFont="1" applyFill="1" applyBorder="1" applyAlignment="1">
      <alignment horizontal="center" vertical="center" wrapText="1"/>
    </xf>
    <xf numFmtId="174" fontId="9" fillId="22" borderId="5" xfId="3" applyNumberFormat="1" applyFont="1" applyFill="1" applyBorder="1" applyAlignment="1">
      <alignment horizontal="center" vertical="center" wrapText="1"/>
    </xf>
    <xf numFmtId="9" fontId="5" fillId="19" borderId="5" xfId="3" applyFont="1" applyFill="1" applyBorder="1" applyAlignment="1">
      <alignment horizontal="center" vertical="center" wrapText="1"/>
    </xf>
    <xf numFmtId="171" fontId="5" fillId="11" borderId="7" xfId="0" applyNumberFormat="1" applyFont="1" applyFill="1" applyBorder="1" applyAlignment="1">
      <alignment horizontal="center" vertical="center" wrapText="1"/>
    </xf>
    <xf numFmtId="171" fontId="5" fillId="14" borderId="6" xfId="0" applyNumberFormat="1" applyFont="1" applyFill="1" applyBorder="1" applyAlignment="1">
      <alignment horizontal="center" vertical="center" wrapText="1"/>
    </xf>
    <xf numFmtId="170" fontId="5" fillId="14" borderId="5" xfId="5" applyNumberFormat="1" applyFont="1" applyFill="1" applyBorder="1" applyAlignment="1">
      <alignment horizontal="center" vertical="center" wrapText="1"/>
    </xf>
    <xf numFmtId="3" fontId="8" fillId="48" borderId="5" xfId="0" applyNumberFormat="1" applyFont="1" applyFill="1" applyBorder="1" applyAlignment="1">
      <alignment horizontal="center" vertical="center" wrapText="1"/>
    </xf>
    <xf numFmtId="3" fontId="8" fillId="7" borderId="12" xfId="0" applyNumberFormat="1" applyFont="1" applyFill="1" applyBorder="1" applyAlignment="1">
      <alignment horizontal="center" vertical="center" wrapText="1"/>
    </xf>
    <xf numFmtId="4" fontId="8" fillId="7" borderId="5" xfId="0" applyNumberFormat="1" applyFont="1" applyFill="1" applyBorder="1" applyAlignment="1">
      <alignment horizontal="center" vertical="center" wrapText="1"/>
    </xf>
    <xf numFmtId="171" fontId="5" fillId="11" borderId="7" xfId="0" applyNumberFormat="1" applyFont="1" applyFill="1" applyBorder="1" applyAlignment="1">
      <alignment horizontal="center" vertical="center" wrapText="1"/>
    </xf>
    <xf numFmtId="3" fontId="5" fillId="15" borderId="5" xfId="0" applyNumberFormat="1" applyFont="1" applyFill="1" applyBorder="1" applyAlignment="1">
      <alignment horizontal="center" vertical="center" wrapText="1"/>
    </xf>
    <xf numFmtId="3" fontId="8" fillId="48" borderId="5" xfId="0" applyNumberFormat="1" applyFont="1" applyFill="1" applyBorder="1" applyAlignment="1">
      <alignment horizontal="center" vertical="center" wrapText="1"/>
    </xf>
    <xf numFmtId="3" fontId="8" fillId="7" borderId="5" xfId="0" applyNumberFormat="1" applyFont="1" applyFill="1" applyBorder="1" applyAlignment="1">
      <alignment horizontal="center" vertical="center"/>
    </xf>
    <xf numFmtId="3" fontId="8" fillId="7" borderId="5" xfId="0" applyNumberFormat="1" applyFont="1" applyFill="1" applyBorder="1" applyAlignment="1">
      <alignment horizontal="center" vertical="center" wrapText="1"/>
    </xf>
    <xf numFmtId="3" fontId="9" fillId="28" borderId="12" xfId="0" applyNumberFormat="1" applyFont="1" applyFill="1" applyBorder="1" applyAlignment="1">
      <alignment horizontal="center" vertical="center" wrapText="1"/>
    </xf>
    <xf numFmtId="4" fontId="9" fillId="28" borderId="5" xfId="0" applyNumberFormat="1" applyFont="1" applyFill="1" applyBorder="1" applyAlignment="1">
      <alignment horizontal="center" vertical="center" wrapText="1"/>
    </xf>
    <xf numFmtId="3" fontId="13" fillId="28" borderId="5" xfId="0" applyNumberFormat="1" applyFont="1" applyFill="1" applyBorder="1" applyAlignment="1" applyProtection="1">
      <alignment horizontal="center" vertical="center" wrapText="1"/>
      <protection locked="0"/>
    </xf>
    <xf numFmtId="3" fontId="9" fillId="28" borderId="5" xfId="0" applyNumberFormat="1" applyFont="1" applyFill="1" applyBorder="1" applyAlignment="1">
      <alignment horizontal="center" vertical="center" wrapText="1"/>
    </xf>
    <xf numFmtId="4" fontId="5" fillId="14" borderId="4" xfId="0" applyNumberFormat="1" applyFont="1" applyFill="1" applyBorder="1" applyAlignment="1">
      <alignment horizontal="center" vertical="center" wrapText="1"/>
    </xf>
    <xf numFmtId="3" fontId="9" fillId="14" borderId="4" xfId="0" applyNumberFormat="1" applyFont="1" applyFill="1" applyBorder="1" applyAlignment="1">
      <alignment horizontal="center" vertical="center" wrapText="1"/>
    </xf>
    <xf numFmtId="3" fontId="5" fillId="28" borderId="4" xfId="0" applyNumberFormat="1" applyFont="1" applyFill="1" applyBorder="1" applyAlignment="1">
      <alignment horizontal="center" vertical="center" wrapText="1"/>
    </xf>
    <xf numFmtId="0" fontId="5" fillId="10" borderId="4" xfId="0" applyFont="1" applyFill="1" applyBorder="1" applyAlignment="1">
      <alignment horizontal="center" vertical="center"/>
    </xf>
    <xf numFmtId="171" fontId="5" fillId="14" borderId="7" xfId="0" applyNumberFormat="1" applyFont="1" applyFill="1" applyBorder="1" applyAlignment="1">
      <alignment horizontal="center" vertical="center" wrapText="1"/>
    </xf>
    <xf numFmtId="0" fontId="0" fillId="0" borderId="13" xfId="0" applyBorder="1"/>
    <xf numFmtId="0" fontId="0" fillId="0" borderId="7" xfId="0" applyBorder="1" applyProtection="1">
      <protection locked="0"/>
    </xf>
    <xf numFmtId="0" fontId="0" fillId="0" borderId="7" xfId="0" applyBorder="1" applyAlignment="1">
      <alignment horizontal="center" vertical="center" wrapText="1"/>
    </xf>
    <xf numFmtId="4" fontId="0" fillId="0" borderId="7" xfId="0" applyNumberFormat="1" applyBorder="1" applyAlignment="1">
      <alignment horizontal="center" vertical="center" wrapText="1"/>
    </xf>
    <xf numFmtId="3" fontId="9" fillId="14" borderId="7" xfId="0" applyNumberFormat="1" applyFont="1" applyFill="1" applyBorder="1" applyAlignment="1">
      <alignment horizontal="center" vertical="center" wrapText="1"/>
    </xf>
    <xf numFmtId="3" fontId="5" fillId="28" borderId="7" xfId="0" applyNumberFormat="1" applyFont="1" applyFill="1" applyBorder="1" applyAlignment="1">
      <alignment horizontal="center" vertical="center" wrapText="1"/>
    </xf>
    <xf numFmtId="0" fontId="5" fillId="10" borderId="7" xfId="0" applyFont="1" applyFill="1" applyBorder="1" applyAlignment="1">
      <alignment horizontal="center" vertical="center"/>
    </xf>
    <xf numFmtId="166" fontId="8" fillId="12" borderId="5" xfId="5" applyNumberFormat="1" applyFont="1" applyFill="1" applyBorder="1" applyAlignment="1">
      <alignment horizontal="center" vertical="center" wrapText="1"/>
    </xf>
    <xf numFmtId="9" fontId="8" fillId="7" borderId="0" xfId="0" applyNumberFormat="1" applyFont="1" applyFill="1" applyAlignment="1">
      <alignment horizontal="center" vertical="center" wrapText="1"/>
    </xf>
    <xf numFmtId="9" fontId="5" fillId="14" borderId="0" xfId="0" applyNumberFormat="1" applyFont="1" applyFill="1" applyAlignment="1">
      <alignment horizontal="center" vertical="center" wrapText="1"/>
    </xf>
    <xf numFmtId="10" fontId="3" fillId="12" borderId="5" xfId="3" applyNumberFormat="1" applyFont="1" applyFill="1" applyBorder="1" applyAlignment="1">
      <alignment horizontal="center" vertical="center"/>
    </xf>
    <xf numFmtId="0" fontId="5" fillId="49" borderId="5" xfId="0" applyFont="1" applyFill="1" applyBorder="1" applyAlignment="1">
      <alignment horizontal="center" vertical="center" wrapText="1"/>
    </xf>
    <xf numFmtId="10" fontId="9" fillId="15" borderId="5" xfId="3" applyNumberFormat="1" applyFont="1" applyFill="1" applyBorder="1" applyAlignment="1">
      <alignment horizontal="center" vertical="center" wrapText="1"/>
    </xf>
    <xf numFmtId="0" fontId="3" fillId="28" borderId="0" xfId="0" applyFont="1" applyFill="1" applyAlignment="1">
      <alignment horizontal="center" vertical="center"/>
    </xf>
    <xf numFmtId="0" fontId="23" fillId="7" borderId="0" xfId="0" applyFont="1" applyFill="1" applyAlignment="1">
      <alignment horizontal="center" vertical="center"/>
    </xf>
    <xf numFmtId="9" fontId="3" fillId="3" borderId="0" xfId="3" applyFont="1" applyFill="1" applyAlignment="1">
      <alignment horizontal="center" vertical="center"/>
    </xf>
    <xf numFmtId="0" fontId="3" fillId="12" borderId="0" xfId="0" applyFont="1" applyFill="1" applyAlignment="1">
      <alignment horizontal="center" vertical="center"/>
    </xf>
  </cellXfs>
  <cellStyles count="6">
    <cellStyle name="Celda de comprobación" xfId="4" builtinId="23"/>
    <cellStyle name="Millares" xfId="1" builtinId="3"/>
    <cellStyle name="Moneda" xfId="2" builtinId="4"/>
    <cellStyle name="Moneda [0] 2" xfId="5" xr:uid="{7F052601-E4B4-4BF2-917D-C2BD1024683A}"/>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externalLink" Target="externalLinks/externalLink4.xml"/><Relationship Id="rId10" Type="http://schemas.microsoft.com/office/2017/10/relationships/person" Target="persons/person.xml"/><Relationship Id="rId4" Type="http://schemas.openxmlformats.org/officeDocument/2006/relationships/externalLink" Target="externalLinks/externalLink3.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43</xdr:col>
      <xdr:colOff>0</xdr:colOff>
      <xdr:row>0</xdr:row>
      <xdr:rowOff>0</xdr:rowOff>
    </xdr:from>
    <xdr:to>
      <xdr:col>47</xdr:col>
      <xdr:colOff>112643</xdr:colOff>
      <xdr:row>1</xdr:row>
      <xdr:rowOff>60246</xdr:rowOff>
    </xdr:to>
    <xdr:sp macro="" textlink="">
      <xdr:nvSpPr>
        <xdr:cNvPr id="2" name="Rectángulo redondeado 1">
          <a:extLst>
            <a:ext uri="{FF2B5EF4-FFF2-40B4-BE49-F238E27FC236}">
              <a16:creationId xmlns:a16="http://schemas.microsoft.com/office/drawing/2014/main" id="{479C7966-097B-4DC6-BCF7-9F8C4C140FCE}"/>
            </a:ext>
          </a:extLst>
        </xdr:cNvPr>
        <xdr:cNvSpPr/>
      </xdr:nvSpPr>
      <xdr:spPr>
        <a:xfrm>
          <a:off x="99951540" y="0"/>
          <a:ext cx="10536803" cy="739140"/>
        </a:xfrm>
        <a:prstGeom prst="roundRect">
          <a:avLst/>
        </a:prstGeom>
        <a:solidFill>
          <a:sysClr val="window" lastClr="FFFFFF"/>
        </a:solidFill>
        <a:ln w="22225">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41</xdr:col>
      <xdr:colOff>0</xdr:colOff>
      <xdr:row>0</xdr:row>
      <xdr:rowOff>88290</xdr:rowOff>
    </xdr:from>
    <xdr:to>
      <xdr:col>42</xdr:col>
      <xdr:colOff>0</xdr:colOff>
      <xdr:row>4</xdr:row>
      <xdr:rowOff>9876</xdr:rowOff>
    </xdr:to>
    <xdr:pic>
      <xdr:nvPicPr>
        <xdr:cNvPr id="3" name="Imagen 2" descr="Logotipo, nombre de la empresa&#10;&#10;Descripción generada automáticamente">
          <a:extLst>
            <a:ext uri="{FF2B5EF4-FFF2-40B4-BE49-F238E27FC236}">
              <a16:creationId xmlns:a16="http://schemas.microsoft.com/office/drawing/2014/main" id="{853325D3-C3D9-40CA-AE18-7BDD6BAA69A4}"/>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Lst>
        </a:blip>
        <a:stretch>
          <a:fillRect/>
        </a:stretch>
      </xdr:blipFill>
      <xdr:spPr>
        <a:xfrm>
          <a:off x="94739460" y="88290"/>
          <a:ext cx="2606040" cy="650850"/>
        </a:xfrm>
        <a:prstGeom prst="rect">
          <a:avLst/>
        </a:prstGeom>
      </xdr:spPr>
    </xdr:pic>
    <xdr:clientData/>
  </xdr:twoCellAnchor>
  <xdr:twoCellAnchor>
    <xdr:from>
      <xdr:col>0</xdr:col>
      <xdr:colOff>114300</xdr:colOff>
      <xdr:row>0</xdr:row>
      <xdr:rowOff>19050</xdr:rowOff>
    </xdr:from>
    <xdr:to>
      <xdr:col>46</xdr:col>
      <xdr:colOff>19050</xdr:colOff>
      <xdr:row>7</xdr:row>
      <xdr:rowOff>38100</xdr:rowOff>
    </xdr:to>
    <xdr:sp macro="" textlink="">
      <xdr:nvSpPr>
        <xdr:cNvPr id="5" name="Rectángulo redondeado 1">
          <a:extLst>
            <a:ext uri="{FF2B5EF4-FFF2-40B4-BE49-F238E27FC236}">
              <a16:creationId xmlns:a16="http://schemas.microsoft.com/office/drawing/2014/main" id="{E4EFCD56-1538-418A-B737-2726CD33A752}"/>
            </a:ext>
          </a:extLst>
        </xdr:cNvPr>
        <xdr:cNvSpPr/>
      </xdr:nvSpPr>
      <xdr:spPr>
        <a:xfrm>
          <a:off x="114300" y="19050"/>
          <a:ext cx="107823000" cy="1162050"/>
        </a:xfrm>
        <a:prstGeom prst="roundRect">
          <a:avLst/>
        </a:prstGeom>
        <a:solidFill>
          <a:sysClr val="window" lastClr="FFFFFF"/>
        </a:solidFill>
        <a:ln w="22225">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38100</xdr:colOff>
      <xdr:row>0</xdr:row>
      <xdr:rowOff>0</xdr:rowOff>
    </xdr:from>
    <xdr:to>
      <xdr:col>0</xdr:col>
      <xdr:colOff>857250</xdr:colOff>
      <xdr:row>0</xdr:row>
      <xdr:rowOff>1123950</xdr:rowOff>
    </xdr:to>
    <xdr:pic>
      <xdr:nvPicPr>
        <xdr:cNvPr id="6" name="Imagen 5" descr="Logotipo, nombre de la empresa&#10;&#10;Descripción generada automáticamente">
          <a:extLst>
            <a:ext uri="{FF2B5EF4-FFF2-40B4-BE49-F238E27FC236}">
              <a16:creationId xmlns:a16="http://schemas.microsoft.com/office/drawing/2014/main" id="{A673F911-1EAE-4D0B-8D4E-BDEE1925D191}"/>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Lst>
        </a:blip>
        <a:stretch>
          <a:fillRect/>
        </a:stretch>
      </xdr:blipFill>
      <xdr:spPr>
        <a:xfrm>
          <a:off x="38100" y="0"/>
          <a:ext cx="819150" cy="1123950"/>
        </a:xfrm>
        <a:prstGeom prst="rect">
          <a:avLst/>
        </a:prstGeom>
      </xdr:spPr>
    </xdr:pic>
    <xdr:clientData/>
  </xdr:twoCellAnchor>
  <xdr:twoCellAnchor>
    <xdr:from>
      <xdr:col>45</xdr:col>
      <xdr:colOff>1638300</xdr:colOff>
      <xdr:row>0</xdr:row>
      <xdr:rowOff>19050</xdr:rowOff>
    </xdr:from>
    <xdr:to>
      <xdr:col>45</xdr:col>
      <xdr:colOff>2457450</xdr:colOff>
      <xdr:row>1</xdr:row>
      <xdr:rowOff>0</xdr:rowOff>
    </xdr:to>
    <xdr:pic>
      <xdr:nvPicPr>
        <xdr:cNvPr id="7" name="Imagen 6" descr="Logotipo, nombre de la empresa&#10;&#10;Descripción generada automáticamente">
          <a:extLst>
            <a:ext uri="{FF2B5EF4-FFF2-40B4-BE49-F238E27FC236}">
              <a16:creationId xmlns:a16="http://schemas.microsoft.com/office/drawing/2014/main" id="{A1625A18-E4EF-4F43-8F31-9096264FCD06}"/>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Lst>
        </a:blip>
        <a:stretch>
          <a:fillRect/>
        </a:stretch>
      </xdr:blipFill>
      <xdr:spPr>
        <a:xfrm>
          <a:off x="106946700" y="19050"/>
          <a:ext cx="819150" cy="1123950"/>
        </a:xfrm>
        <a:prstGeom prst="rect">
          <a:avLst/>
        </a:prstGeom>
      </xdr:spPr>
    </xdr:pic>
    <xdr:clientData/>
  </xdr:twoCellAnchor>
  <xdr:twoCellAnchor>
    <xdr:from>
      <xdr:col>15</xdr:col>
      <xdr:colOff>1409700</xdr:colOff>
      <xdr:row>0</xdr:row>
      <xdr:rowOff>400050</xdr:rowOff>
    </xdr:from>
    <xdr:to>
      <xdr:col>20</xdr:col>
      <xdr:colOff>1954530</xdr:colOff>
      <xdr:row>0</xdr:row>
      <xdr:rowOff>1101090</xdr:rowOff>
    </xdr:to>
    <xdr:sp macro="" textlink="">
      <xdr:nvSpPr>
        <xdr:cNvPr id="8" name="CuadroTexto 7">
          <a:extLst>
            <a:ext uri="{FF2B5EF4-FFF2-40B4-BE49-F238E27FC236}">
              <a16:creationId xmlns:a16="http://schemas.microsoft.com/office/drawing/2014/main" id="{82E0B7CC-20AB-4D4B-B0F8-712F86AA58A7}"/>
            </a:ext>
          </a:extLst>
        </xdr:cNvPr>
        <xdr:cNvSpPr txBox="1"/>
      </xdr:nvSpPr>
      <xdr:spPr>
        <a:xfrm>
          <a:off x="40271700" y="400050"/>
          <a:ext cx="14413230" cy="7010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3600" b="1">
              <a:solidFill>
                <a:sysClr val="windowText" lastClr="000000"/>
              </a:solidFill>
            </a:rPr>
            <a:t>PLAN ESTRATEGICO INSTITUCIONAL PEI</a:t>
          </a:r>
          <a:r>
            <a:rPr lang="es-CO" sz="3600" b="1" baseline="0">
              <a:solidFill>
                <a:sysClr val="windowText" lastClr="000000"/>
              </a:solidFill>
            </a:rPr>
            <a:t> </a:t>
          </a:r>
          <a:r>
            <a:rPr lang="es-CO" sz="3600" b="1">
              <a:solidFill>
                <a:sysClr val="windowText" lastClr="000000"/>
              </a:solidFill>
            </a:rPr>
            <a:t>ACTUALIZACION 2026 V.4.0.</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001.%20MINTIC%202025\PES%20PEI\CLARITY\PES%20PEI%204T%20PARA%20TRABAJAR%20DIARIO%20%202023%20CLARITY.xlsm" TargetMode="External"/><Relationship Id="rId1" Type="http://schemas.openxmlformats.org/officeDocument/2006/relationships/externalLinkPath" Target="https://mintic.sharepoint.com/001.%20MINTIC%202025/PES%20PEI/CLARITY/PES%20PEI%204T%20PARA%20TRABAJAR%20DIARIO%20%202023%20CLARITY.xlsm"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https://mintic.sharepoint.com/sites/GrupoPlaneacinEstratgica/Documentos%20compartidos/General/DOCUMENTOS%20GITPS/03%20PES-PEI/2025/PES%20PEI%20PARA%20VALIDACION%20CIERRE%202025%20Y%20PROGRAMACION%202026/PUBLICACIONES%20SEGUIMIENTO%20Y%20CIERRE%202025/PES%20PEI%20PROGRAMACION%202026%20para%20validacion.xlsx" TargetMode="External"/><Relationship Id="rId2" Type="http://schemas.microsoft.com/office/2019/04/relationships/externalLinkLongPath" Target="https://mintic.sharepoint.com/sites/GrupoPlaneacinEstratgica/Documentos%20compartidos/General/DOCUMENTOS%20GITPS/03%20PES-PEI/2025/PES%20PEI%20PARA%20VALIDACION%20CIERRE%202025%20Y%20PROGRAMACION%202026/PUBLICACIONES%20SEGUIMIENTO%20Y%20CIERRE%202025/PES%20PEI%20PROGRAMACION%202026%20para%20validacion.xlsx?B5147F02" TargetMode="External"/><Relationship Id="rId1" Type="http://schemas.openxmlformats.org/officeDocument/2006/relationships/externalLinkPath" Target="file:///\\B5147F02\PES%20PEI%20PROGRAMACION%202026%20para%20validacio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Z:\Users\mongait\AppData\Local\Microsoft\Windows\Temporary%20Internet%20Files\Content.Outlook\PWTGWUBG\FMF2016_Formatocapacidades_ARC.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mintic.sharepoint.com/Users/rcarroll/Documents/2014/00%20Plan%20de%20acci&#243;n/07%20PA2015/Indicadores%20Plan%20Vive%20Digital%20OAP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U_aFUvTnrE2_n7Pz0PKG8MDJH9Wu5I9FoSjm4sD3fxKI696FCQojQL0gyWCtLiET" itemId="015B3YFUQPEB6AWYVP2VFIUEYHZAGL72WL">
      <xxl21:absoluteUrl r:id="rId2"/>
    </xxl21:alternateUrls>
    <sheetNames>
      <sheetName val="RELACION INDICADORES PNDD"/>
      <sheetName val="Información Indicadores PND"/>
      <sheetName val="Relación con iniciativas 2023"/>
      <sheetName val="codigos dep"/>
      <sheetName val="siif agregado a corte junio 23"/>
      <sheetName val="siif desagregado 23062023"/>
      <sheetName val="compromisos 23062023"/>
      <sheetName val="obligaciones23062023"/>
      <sheetName val="RP 2023-03-31"/>
      <sheetName val="1. Iniciativas-PA (2)"/>
      <sheetName val="EJEC JUNIO 30"/>
      <sheetName val="RP_30092023"/>
      <sheetName val="CONV"/>
      <sheetName val="HISTORIAL DE MODIF"/>
      <sheetName val="solicitud actuallizacion 4T"/>
      <sheetName val="EJEC SEPT 30"/>
      <sheetName val="SEMAFORO AVANCE PES VIG"/>
      <sheetName val="solicitud actuallizacion 4T (2)"/>
      <sheetName val="PEI PES CONSOLID DIC 2023"/>
      <sheetName val="Hoja1"/>
      <sheetName val="Hoja3"/>
      <sheetName val="Hoja4"/>
      <sheetName val="COMO DEBERIAMOS IR 3T"/>
      <sheetName val="GRAFICAS 2023"/>
      <sheetName val="Transformaciones PND"/>
      <sheetName val="PEI  1T"/>
      <sheetName val="PES 1T"/>
      <sheetName val="PEI 2T"/>
      <sheetName val="PES 2T"/>
      <sheetName val="PEI 3T"/>
      <sheetName val="PES 3T"/>
      <sheetName val="CIFRAS PES 2021"/>
      <sheetName val="Hoja2"/>
      <sheetName val="Datos transformados"/>
    </sheetNames>
    <sheetDataSet>
      <sheetData sheetId="0"/>
      <sheetData sheetId="1"/>
      <sheetData sheetId="2"/>
      <sheetData sheetId="3"/>
      <sheetData sheetId="4"/>
      <sheetData sheetId="5"/>
      <sheetData sheetId="6"/>
      <sheetData sheetId="7"/>
      <sheetData sheetId="8"/>
      <sheetData sheetId="9">
        <row r="16">
          <cell r="M16">
            <v>6050000000</v>
          </cell>
          <cell r="N16">
            <v>0</v>
          </cell>
        </row>
        <row r="21">
          <cell r="M21">
            <v>11416661327</v>
          </cell>
        </row>
        <row r="23">
          <cell r="M23">
            <v>378000000</v>
          </cell>
        </row>
        <row r="27">
          <cell r="M27">
            <v>61967599192</v>
          </cell>
        </row>
        <row r="31">
          <cell r="M31">
            <v>22151528945</v>
          </cell>
        </row>
        <row r="33">
          <cell r="M33">
            <v>223960000</v>
          </cell>
        </row>
        <row r="34">
          <cell r="M34">
            <v>12189749183</v>
          </cell>
        </row>
        <row r="36">
          <cell r="M36">
            <v>9582823268</v>
          </cell>
        </row>
        <row r="39">
          <cell r="M39">
            <v>9941096360</v>
          </cell>
        </row>
      </sheetData>
      <sheetData sheetId="10"/>
      <sheetData sheetId="11"/>
      <sheetData sheetId="12"/>
      <sheetData sheetId="13"/>
      <sheetData sheetId="14"/>
      <sheetData sheetId="15">
        <row r="18">
          <cell r="C18">
            <v>11416661327</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PROGRAMACION PES PEI 2026"/>
      <sheetName val="1. Iniciativas"/>
      <sheetName val="PROGRAMACION PES 2026"/>
      <sheetName val="PROGRAMACION PEI 2026"/>
      <sheetName val="listas"/>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mada"/>
      <sheetName val="enunciados"/>
    </sheetNames>
    <sheetDataSet>
      <sheetData sheetId="0"/>
      <sheetData sheetId="1">
        <row r="4">
          <cell r="A4" t="str">
            <v>Fuegos</v>
          </cell>
        </row>
        <row r="5">
          <cell r="A5" t="str">
            <v>Inteligencia</v>
          </cell>
        </row>
        <row r="6">
          <cell r="A6" t="str">
            <v>Mando_y_Control</v>
          </cell>
        </row>
        <row r="7">
          <cell r="A7" t="str">
            <v>Movimiento_y_Maniobra</v>
          </cell>
        </row>
        <row r="8">
          <cell r="A8" t="str">
            <v>Protección</v>
          </cell>
        </row>
        <row r="9">
          <cell r="A9" t="str">
            <v>Sostenimiento</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ntorno-Regionalización VDII"/>
      <sheetName val="Hoja1"/>
    </sheetNames>
    <sheetDataSet>
      <sheetData sheetId="0"/>
      <sheetData sheetId="1">
        <row r="7">
          <cell r="D7" t="str">
            <v xml:space="preserve">Gestión </v>
          </cell>
        </row>
        <row r="8">
          <cell r="D8" t="str">
            <v>Producto</v>
          </cell>
        </row>
        <row r="9">
          <cell r="D9" t="str">
            <v>Resultado</v>
          </cell>
        </row>
      </sheetData>
    </sheetDataSet>
  </externalBook>
</externalLink>
</file>

<file path=xl/persons/person.xml><?xml version="1.0" encoding="utf-8"?>
<personList xmlns="http://schemas.microsoft.com/office/spreadsheetml/2018/threadedcomments" xmlns:x="http://schemas.openxmlformats.org/spreadsheetml/2006/main">
  <person displayName="carolina monroy" id="{D4B054B0-572C-447F-825F-E17EE416B65D}" userId="958bd3b3218e229f" providerId="Windows Live"/>
  <person displayName="Ruth Carolina Monroy Cely" id="{F2E015C2-47CB-4C84-83B8-2FD0F30F11FC}" userId="S::rmonroy@mintic.gov.co::a6338a95-63f7-42fa-b168-1c141b5745cb"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V8" dT="2024-03-12T13:56:54.24" personId="{F2E015C2-47CB-4C84-83B8-2FD0F30F11FC}" id="{0003952B-1627-4D1D-A2FC-517A1F00B94D}">
    <text xml:space="preserve">registrar la misma informacion que se tiene en la HV del indicador 2024_incluir que deba ser tenida en cuenta acerca del indicador Incluyendo comentarios que se consideren pertinentes para la conceptualización y comprensión del indicador, responder a la pregunta de ¿Por qué es importante medirlo?
</text>
  </threadedComment>
  <threadedComment ref="W8" dT="2024-03-12T13:57:43.10" personId="{F2E015C2-47CB-4C84-83B8-2FD0F30F11FC}" id="{300272C8-9A17-48AC-BE27-80C14BCBD175}">
    <text>Registrar la misma informacion de la HV del indicador 2024_Describir la expresión algebraica con la cual se calcula el resultado del indicador.</text>
  </threadedComment>
  <threadedComment ref="AD8" dT="2024-03-12T16:41:56.53" personId="{F2E015C2-47CB-4C84-83B8-2FD0F30F11FC}" id="{E21B4775-331B-49F6-808E-0921BF0CDB4A}">
    <text>REGISTRAR EL AVANCE DEL INDICADOR BIEN SEA DE MANERA PORCENTUAL O NUMERICA DEPENDIENDO DEL TIPO DE INDICADOR PARA LO CORRESPONDIENTE AL TRIMESTRE</text>
  </threadedComment>
  <threadedComment ref="AE8" dT="2024-03-12T16:42:07.51" personId="{F2E015C2-47CB-4C84-83B8-2FD0F30F11FC}" id="{88EB0EC3-2F7A-4647-99A8-C9A357F1009C}">
    <text>REGISTRAR EL AVANCE DEL INDICADOR BIEN SEA DE MANERA PORCENTUAL O NUMERICA DEPENDIENDO DEL TIPO DE INDICADOR PARA LO CORRESPONDIENTE AL TRIMESTRE</text>
  </threadedComment>
  <threadedComment ref="AF8" dT="2024-03-12T16:42:15.09" personId="{F2E015C2-47CB-4C84-83B8-2FD0F30F11FC}" id="{91EDD3A1-2109-43AB-8320-F6DC5C957E8B}">
    <text>REGISTRAR EL AVANCE DEL INDICADOR BIEN SEA DE MANERA PORCENTUAL O NUMERICA DEPENDIENDO DEL TIPO DE INDICADOR PARA LO CORRESPONDIENTE AL TRIMESTRE</text>
  </threadedComment>
  <threadedComment ref="AG8" dT="2024-03-12T16:42:30.84" personId="{F2E015C2-47CB-4C84-83B8-2FD0F30F11FC}" id="{950CA8D8-9B81-4F3B-A63B-EE488227D367}">
    <text>ESTA COLUMNA ESTA FORMULADA NO TOCARLA</text>
  </threadedComment>
  <threadedComment ref="AI8" dT="2025-12-16T15:36:21.94" personId="{D4B054B0-572C-447F-825F-E17EE416B65D}" id="{6E2DA26A-DDD4-4A24-A36D-15717DA8D0A0}">
    <text>LO QUE FALTO POR EJECUTAR DE LA META 2025 (TENER EN CUENTA LOS REZAGOS DE VIGENCIAS ANTERIORES)</text>
  </threadedComment>
  <threadedComment ref="AK8" dT="2025-12-16T19:10:25.14" personId="{D4B054B0-572C-447F-825F-E17EE416B65D}" id="{63B14C13-C36E-4BE9-9567-577CBA0A88F4}">
    <text>Seleccionar de la lista desplegable la opción que se ajuste a lo requerido</text>
  </threadedComment>
  <threadedComment ref="L23" dT="2024-01-23T19:46:16.12" personId="{D4B054B0-572C-447F-825F-E17EE416B65D}" id="{B15205F6-9402-40C5-A461-385ED1D50F14}">
    <text>Se solicito al area soporte de la modificacion pptal y la inclusion de los dos propyectos de inversion</text>
  </threadedComment>
  <threadedComment ref="M23" dT="2024-01-23T19:46:16.12" personId="{D4B054B0-572C-447F-825F-E17EE416B65D}" id="{5C6F2956-37B2-47C2-B393-E19692B3CBF9}">
    <text>Se solicito al area soporte de la modificacion pptal y la inclusion de los dos propyectos de inversion</text>
  </threadedComment>
  <threadedComment ref="D27" dT="2023-07-14T14:28:55.22" personId="{F2E015C2-47CB-4C84-83B8-2FD0F30F11FC}" id="{01B2F0CF-8F02-410A-8F02-8520599337FB}">
    <text xml:space="preserve">Reiterear como va a ser la articulacion </text>
  </threadedComment>
  <threadedComment ref="R27" dT="2024-01-23T19:57:26.77" personId="{D4B054B0-572C-447F-825F-E17EE416B65D}" id="{06B754C4-44F2-4582-90F9-000FCAC2E999}">
    <text>Se modifica el nombre del producto con el fin de completitud en el mismo</text>
  </threadedComment>
  <threadedComment ref="L29" dT="2024-01-23T20:01:05.59" personId="{D4B054B0-572C-447F-825F-E17EE416B65D}" id="{5B60F069-472B-4FB2-9D98-5D07103EF224}">
    <text>Pendiente memorando con solicitudes 2024</text>
  </threadedComment>
  <threadedComment ref="M29" dT="2024-01-23T20:01:05.59" personId="{D4B054B0-572C-447F-825F-E17EE416B65D}" id="{72886A5D-13E2-4DDB-A5A8-5925DDD73D63}">
    <text>Pendiente memorando con solicitudes 2024</text>
  </threadedComment>
  <threadedComment ref="M45" dT="2024-01-23T19:54:48.68" personId="{D4B054B0-572C-447F-825F-E17EE416B65D}" id="{6129AF5D-94D2-4F42-B88F-016FD6D794FA}">
    <text xml:space="preserve">Area debe enviar validacion ene memorando de las modificaciones
</text>
  </threadedComment>
  <threadedComment ref="AJ45" dT="2026-01-21T23:28:29.48" personId="{F2E015C2-47CB-4C84-83B8-2FD0F30F11FC}" id="{2C54481A-1BFC-40D5-9C3D-409DE3887EB9}">
    <text>Son 5000 para la vigencia peroen mi excel voy a tener en cuenta el tema de la tipologia “capacidad y se indluye la linea base y serian 32822</text>
  </threadedComment>
  <threadedComment ref="AM46" dT="2026-01-21T23:26:09.82" personId="{F2E015C2-47CB-4C84-83B8-2FD0F30F11FC}" id="{81ADF2E9-51EB-4B8B-862D-046732DBC133}">
    <text>SE INCLUYEN 3000 EN LA PROGRAMACIO QUE SON LOS QUE CORRESPONDEN AL SOBRECUMPLIMIENTO DEL MES DE DICIEMBRE DE 2025, ESTO SOLO EN PES DADO QUE PLAN DE ACCION ES ANUAL Y PES CUATRIENIAL</text>
  </threadedComment>
  <threadedComment ref="J62" dT="2023-10-17T21:13:59.56" personId="{F2E015C2-47CB-4C84-83B8-2FD0F30F11FC}" id="{AD963712-C88A-4178-B22C-D4DC10B6DA7A}">
    <text>Enviar correo diciendoles q por favor solicitenticket en ASPA</text>
  </threadedComment>
  <threadedComment ref="AR79" dT="2024-03-12T16:46:05.09" personId="{F2E015C2-47CB-4C84-83B8-2FD0F30F11FC}" id="{60821353-E210-4F7F-9A42-225CC3125FA7}">
    <text>INFORMACION TOMADA PLANTILLA DE PLANEACION ESTRATEGICA 2023</text>
  </threadedComment>
  <threadedComment ref="AR80" dT="2024-03-12T16:46:05.09" personId="{F2E015C2-47CB-4C84-83B8-2FD0F30F11FC}" id="{6F019677-2C6C-49BE-B414-D374B0048C0D}">
    <text>INFORMACION TOMADA PLANTILLA DE PLANEACION ESTRATEGICA 2023</text>
  </threadedComment>
  <threadedComment ref="AR81" dT="2024-03-12T16:46:05.09" personId="{F2E015C2-47CB-4C84-83B8-2FD0F30F11FC}" id="{863727A2-F7F7-49BF-A703-65EC868B0EDB}">
    <text>INFORMACION TOMADA PLANTILLA DE PLANEACION ESTRATEGICA 2023</text>
  </threadedComment>
  <threadedComment ref="AR82" dT="2024-03-12T16:46:05.09" personId="{F2E015C2-47CB-4C84-83B8-2FD0F30F11FC}" id="{A8158591-517C-40AD-8C83-82D0664BF9CE}">
    <text>INFORMACION TOMADA PLANTILLA DE PLANEACION ESTRATEGICA 2023</text>
  </threadedComment>
  <threadedComment ref="AR84" dT="2024-03-12T16:45:56.21" personId="{F2E015C2-47CB-4C84-83B8-2FD0F30F11FC}" id="{BF310FA9-C549-4C2E-B08E-D8594A85D7E4}">
    <text>INFORMACION TOMADA PLANTILLA DE PLANEACION ESTRATEGICA 2023</text>
  </threadedComment>
  <threadedComment ref="S99" dT="2024-01-29T13:40:32.47" personId="{D4B054B0-572C-447F-825F-E17EE416B65D}" id="{1A80D2B8-0528-4689-A094-5652B04E7F12}">
    <text>Pendiente memorando oficializacionn inclusion indicador</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20068-2B82-4CA4-838F-09005AE9E600}">
  <sheetPr>
    <tabColor rgb="FFFF0000"/>
  </sheetPr>
  <dimension ref="A1:AV106"/>
  <sheetViews>
    <sheetView tabSelected="1" view="pageBreakPreview" topLeftCell="M1" zoomScale="40" zoomScaleNormal="76" zoomScaleSheetLayoutView="40" workbookViewId="0">
      <pane ySplit="8" topLeftCell="A9" activePane="bottomLeft" state="frozen"/>
      <selection activeCell="V73" sqref="V73"/>
      <selection pane="bottomLeft" activeCell="AU1" sqref="AU1:AV1048576"/>
    </sheetView>
  </sheetViews>
  <sheetFormatPr baseColWidth="10" defaultColWidth="38" defaultRowHeight="20.399999999999999" outlineLevelCol="1" x14ac:dyDescent="0.3"/>
  <cols>
    <col min="1" max="5" width="38" style="1"/>
    <col min="6" max="18" width="38" style="1" customWidth="1"/>
    <col min="19" max="19" width="51.44140625" style="1" customWidth="1"/>
    <col min="20" max="28" width="38" style="1" customWidth="1"/>
    <col min="29" max="33" width="38" style="1" hidden="1" customWidth="1"/>
    <col min="34" max="41" width="38" style="1" customWidth="1"/>
    <col min="42" max="44" width="38" style="1" customWidth="1" outlineLevel="1"/>
    <col min="45" max="45" width="38" style="1" customWidth="1"/>
    <col min="46" max="46" width="38" style="1" customWidth="1" outlineLevel="1"/>
    <col min="47" max="47" width="38" style="1" hidden="1" customWidth="1" outlineLevel="1"/>
    <col min="48" max="48" width="0" style="5" hidden="1" customWidth="1"/>
    <col min="49" max="16384" width="38" style="1"/>
  </cols>
  <sheetData>
    <row r="1" spans="1:48" ht="90" customHeight="1" thickBot="1" x14ac:dyDescent="0.35">
      <c r="M1" s="2" t="s">
        <v>0</v>
      </c>
      <c r="N1" s="3">
        <v>1551973115714</v>
      </c>
      <c r="AP1" s="4"/>
      <c r="AQ1" s="4"/>
      <c r="AR1" s="4"/>
      <c r="AS1" s="4"/>
      <c r="AT1" s="4"/>
      <c r="AU1" s="4"/>
    </row>
    <row r="2" spans="1:48" ht="4.8" hidden="1" customHeight="1" thickBot="1" x14ac:dyDescent="0.35">
      <c r="AP2" s="4"/>
      <c r="AQ2" s="4"/>
      <c r="AR2" s="4"/>
      <c r="AS2" s="4"/>
      <c r="AT2" s="4"/>
      <c r="AU2" s="4"/>
    </row>
    <row r="3" spans="1:48" ht="1.2" hidden="1" customHeight="1" thickTop="1" x14ac:dyDescent="0.3">
      <c r="AP3" s="4"/>
      <c r="AQ3" s="4"/>
      <c r="AR3" s="4"/>
      <c r="AS3" s="4"/>
      <c r="AT3" s="4"/>
      <c r="AU3" s="4"/>
    </row>
    <row r="4" spans="1:48" ht="5.4" hidden="1" customHeight="1" thickTop="1" x14ac:dyDescent="0.3">
      <c r="AP4" s="4"/>
      <c r="AQ4" s="4"/>
      <c r="AR4" s="4"/>
      <c r="AS4" s="4"/>
      <c r="AT4" s="4"/>
      <c r="AU4" s="4"/>
    </row>
    <row r="5" spans="1:48" ht="16.95" hidden="1" customHeight="1" thickTop="1" x14ac:dyDescent="0.3">
      <c r="AP5" s="4"/>
      <c r="AQ5" s="4"/>
      <c r="AR5" s="4"/>
      <c r="AS5" s="4"/>
      <c r="AT5" s="4"/>
      <c r="AU5" s="4"/>
    </row>
    <row r="6" spans="1:48" ht="30" hidden="1" customHeight="1" thickTop="1" x14ac:dyDescent="0.3">
      <c r="M6" s="6" t="s">
        <v>1</v>
      </c>
      <c r="O6" s="7">
        <f>N1-N7</f>
        <v>-21894439826.000244</v>
      </c>
      <c r="X6" s="8"/>
      <c r="AB6" s="8"/>
      <c r="AC6" s="9"/>
      <c r="AD6" s="10"/>
      <c r="AE6" s="10"/>
      <c r="AP6" s="11"/>
      <c r="AQ6" s="11"/>
      <c r="AR6" s="11"/>
      <c r="AS6" s="11"/>
      <c r="AT6" s="11"/>
      <c r="AU6" s="11"/>
    </row>
    <row r="7" spans="1:48" s="12" customFormat="1" ht="3" hidden="1" customHeight="1" thickBot="1" x14ac:dyDescent="0.35">
      <c r="M7" s="12" t="s">
        <v>2</v>
      </c>
      <c r="N7" s="13">
        <f>SUBTOTAL(9,N9:N101)</f>
        <v>1573867555540.0002</v>
      </c>
      <c r="O7" s="13">
        <f>SUBTOTAL(9,O9:O101)</f>
        <v>1091814722569.1699</v>
      </c>
      <c r="P7" s="13"/>
      <c r="X7" s="14"/>
      <c r="AB7" s="14"/>
      <c r="AC7" s="14"/>
      <c r="AD7" s="14"/>
      <c r="AE7" s="14"/>
      <c r="AP7" s="15"/>
      <c r="AQ7" s="15"/>
      <c r="AR7" s="15"/>
      <c r="AS7" s="15"/>
      <c r="AV7" s="16"/>
    </row>
    <row r="8" spans="1:48" s="22" customFormat="1" ht="69" customHeight="1" thickTop="1" x14ac:dyDescent="0.3">
      <c r="A8" s="17" t="s">
        <v>3</v>
      </c>
      <c r="B8" s="17" t="s">
        <v>4</v>
      </c>
      <c r="C8" s="17" t="s">
        <v>5</v>
      </c>
      <c r="D8" s="17" t="s">
        <v>6</v>
      </c>
      <c r="E8" s="17" t="s">
        <v>7</v>
      </c>
      <c r="F8" s="17" t="s">
        <v>8</v>
      </c>
      <c r="G8" s="17" t="s">
        <v>9</v>
      </c>
      <c r="H8" s="17" t="s">
        <v>10</v>
      </c>
      <c r="I8" s="17" t="s">
        <v>11</v>
      </c>
      <c r="J8" s="17" t="s">
        <v>12</v>
      </c>
      <c r="K8" s="17" t="s">
        <v>13</v>
      </c>
      <c r="L8" s="17" t="s">
        <v>14</v>
      </c>
      <c r="M8" s="17" t="s">
        <v>15</v>
      </c>
      <c r="N8" s="18" t="s">
        <v>16</v>
      </c>
      <c r="O8" s="18" t="s">
        <v>17</v>
      </c>
      <c r="P8" s="18" t="s">
        <v>18</v>
      </c>
      <c r="Q8" s="17" t="s">
        <v>19</v>
      </c>
      <c r="R8" s="17" t="s">
        <v>20</v>
      </c>
      <c r="S8" s="17" t="s">
        <v>21</v>
      </c>
      <c r="T8" s="17" t="s">
        <v>22</v>
      </c>
      <c r="U8" s="17" t="s">
        <v>23</v>
      </c>
      <c r="V8" s="17" t="s">
        <v>24</v>
      </c>
      <c r="W8" s="17" t="s">
        <v>25</v>
      </c>
      <c r="X8" s="17" t="s">
        <v>26</v>
      </c>
      <c r="Y8" s="17" t="s">
        <v>27</v>
      </c>
      <c r="Z8" s="17" t="s">
        <v>28</v>
      </c>
      <c r="AA8" s="17" t="s">
        <v>29</v>
      </c>
      <c r="AB8" s="17" t="s">
        <v>30</v>
      </c>
      <c r="AC8" s="18" t="s">
        <v>31</v>
      </c>
      <c r="AD8" s="18" t="s">
        <v>32</v>
      </c>
      <c r="AE8" s="18" t="s">
        <v>33</v>
      </c>
      <c r="AF8" s="18" t="s">
        <v>34</v>
      </c>
      <c r="AG8" s="18" t="s">
        <v>35</v>
      </c>
      <c r="AH8" s="17" t="s">
        <v>36</v>
      </c>
      <c r="AI8" s="17" t="s">
        <v>37</v>
      </c>
      <c r="AJ8" s="17" t="s">
        <v>38</v>
      </c>
      <c r="AK8" s="17" t="s">
        <v>39</v>
      </c>
      <c r="AL8" s="17" t="s">
        <v>40</v>
      </c>
      <c r="AM8" s="17" t="s">
        <v>41</v>
      </c>
      <c r="AN8" s="17" t="s">
        <v>42</v>
      </c>
      <c r="AO8" s="17" t="s">
        <v>43</v>
      </c>
      <c r="AP8" s="17" t="s">
        <v>44</v>
      </c>
      <c r="AQ8" s="19" t="s">
        <v>45</v>
      </c>
      <c r="AR8" s="17" t="s">
        <v>46</v>
      </c>
      <c r="AS8" s="17" t="s">
        <v>47</v>
      </c>
      <c r="AT8" s="17" t="s">
        <v>48</v>
      </c>
      <c r="AU8" s="20" t="s">
        <v>49</v>
      </c>
      <c r="AV8" s="21" t="s">
        <v>50</v>
      </c>
    </row>
    <row r="9" spans="1:48" ht="367.2" customHeight="1" x14ac:dyDescent="0.3">
      <c r="A9" s="23" t="s">
        <v>51</v>
      </c>
      <c r="B9" s="23" t="s">
        <v>52</v>
      </c>
      <c r="C9" s="23" t="s">
        <v>53</v>
      </c>
      <c r="D9" s="23" t="s">
        <v>54</v>
      </c>
      <c r="E9" s="23" t="s">
        <v>55</v>
      </c>
      <c r="F9" s="23" t="s">
        <v>56</v>
      </c>
      <c r="G9" s="24" t="s">
        <v>57</v>
      </c>
      <c r="H9" s="25" t="s">
        <v>58</v>
      </c>
      <c r="I9" s="25" t="s">
        <v>59</v>
      </c>
      <c r="J9" s="26">
        <v>21009814332</v>
      </c>
      <c r="K9" s="27">
        <v>20528145712.880001</v>
      </c>
      <c r="L9" s="26">
        <v>22370105598</v>
      </c>
      <c r="M9" s="26">
        <v>20985792613.84</v>
      </c>
      <c r="N9" s="28">
        <v>16617985594.32</v>
      </c>
      <c r="O9" s="28">
        <v>11214489410.370001</v>
      </c>
      <c r="P9" s="29">
        <v>14596588968</v>
      </c>
      <c r="Q9" s="30" t="s">
        <v>60</v>
      </c>
      <c r="R9" s="30" t="s">
        <v>61</v>
      </c>
      <c r="S9" s="31" t="s">
        <v>62</v>
      </c>
      <c r="T9" s="31" t="s">
        <v>63</v>
      </c>
      <c r="U9" s="32">
        <v>0</v>
      </c>
      <c r="V9" s="33" t="s">
        <v>64</v>
      </c>
      <c r="W9" s="33" t="s">
        <v>65</v>
      </c>
      <c r="X9" s="34">
        <v>2479</v>
      </c>
      <c r="Y9" s="35">
        <v>2479</v>
      </c>
      <c r="Z9" s="34">
        <v>8276</v>
      </c>
      <c r="AA9" s="34">
        <v>8158</v>
      </c>
      <c r="AB9" s="32">
        <v>4903</v>
      </c>
      <c r="AC9" s="36">
        <v>224</v>
      </c>
      <c r="AD9" s="36">
        <v>1173</v>
      </c>
      <c r="AE9" s="37">
        <v>2391</v>
      </c>
      <c r="AF9" s="38">
        <v>1325</v>
      </c>
      <c r="AG9" s="32">
        <v>5113</v>
      </c>
      <c r="AH9" s="32">
        <v>5113</v>
      </c>
      <c r="AI9" s="32">
        <v>0</v>
      </c>
      <c r="AJ9" s="32">
        <v>2000</v>
      </c>
      <c r="AK9" s="32" t="s">
        <v>66</v>
      </c>
      <c r="AL9" s="32">
        <v>300</v>
      </c>
      <c r="AM9" s="32">
        <v>550</v>
      </c>
      <c r="AN9" s="32">
        <v>800</v>
      </c>
      <c r="AO9" s="32">
        <v>350</v>
      </c>
      <c r="AP9" s="32">
        <v>0</v>
      </c>
      <c r="AQ9" s="32" cm="1">
        <f t="array" ref="AQ9">IF(_xlfn.IFS(--(UPPER(TRIM(T9))="STOCK")*--(UPPER(TRIM(AK9))="TRIMESTRAL"),AJ9,--(UPPER(TRIM(T9))="STOCK")*--(UPPER(TRIM(AK9))="SEMESTRAL")*--(AL9+AN9=0),AJ9,--(UPPER(TRIM(T9))="STOCK")*--(UPPER(TRIM(AK9))="SEMESTRAL")*--(AL9+AN9&gt;0),FALSE,--(UPPER(TRIM(T9))="STOCK")*--(UPPER(TRIM(AK9))="ANUAL")*--(AL9+AM9+AN9=0),AJ9,--(UPPER(TRIM(T9))="STOCK")*--(UPPER(TRIM(AK9))="ANUAL")*--(AL9+AM9+AN9&gt;0),FALSE,--(OR(UPPER(TRIM(T9))="ACUMULADO",UPPER(TRIM(T9))="FLUJO",UPPER(TRIM(T9))="CAPACIDAD"))*--(UPPER(TRIM(AK9))="TRIMESTRAL"),AL9+AM9+AN9+AO9,--(OR(UPPER(TRIM(T9))="ACUMULADO",UPPER(TRIM(T9))="FLUJO",UPPER(TRIM(T9))="CAPACIDAD"))*--(UPPER(TRIM(AK9))="SEMESTRAL"),AM9+AO9,--(OR(UPPER(TRIM(T9))="ACUMULADO",UPPER(TRIM(T9))="FLUJO",UPPER(TRIM(T9))="CAPACIDAD"))*--(UPPER(TRIM(AK9))="ANUAL"),AO9)&lt;&gt;AJ9,FALSE,_xlfn.IFS(--(UPPER(TRIM(T9))="STOCK")*--(UPPER(TRIM(AK9))="TRIMESTRAL"),AJ9,--(UPPER(TRIM(T9))="STOCK")*--(UPPER(TRIM(AK9))="SEMESTRAL")*--(AL9+AN9=0),AJ9,--(UPPER(TRIM(T9))="STOCK")*--(UPPER(TRIM(AK9))="SEMESTRAL")*--(AL9+AN9&gt;0),FALSE,--(UPPER(TRIM(T9))="STOCK")*--(UPPER(TRIM(AK9))="ANUAL")*--(AL9+AM9+AN9=0),AJ9,--(UPPER(TRIM(T9))="STOCK")*--(UPPER(TRIM(AK9))="ANUAL")*--(AL9+AM9+AN9&gt;0),FALSE,--(OR(UPPER(TRIM(T9))="ACUMULADO",UPPER(TRIM(T9))="FLUJO",UPPER(TRIM(T9))="CAPACIDAD"))*--(UPPER(TRIM(AK9))="TRIMESTRAL"),AL9+AM9+AN9+AO9,--(OR(UPPER(TRIM(T9))="ACUMULADO",UPPER(TRIM(T9))="FLUJO",UPPER(TRIM(T9))="CAPACIDAD"))*--(UPPER(TRIM(AK9))="SEMESTRAL"),AM9+AO9,--(OR(UPPER(TRIM(T9))="ACUMULADO",UPPER(TRIM(T9))="FLUJO",UPPER(TRIM(T9))="CAPACIDAD"))*--(UPPER(TRIM(AK9))="ANUAL"),AO9))</f>
        <v>2000</v>
      </c>
      <c r="AR9" s="32">
        <f>+_xlfn.IFS(T9="Acumulado",X9+Z9+AB9+AJ9,T9="Capacidad",AJ9,T9="Flujo",AJ9,T9="Reducción",AJ9,T9="Stock",AJ9)</f>
        <v>17658</v>
      </c>
      <c r="AS9" s="32">
        <v>15750</v>
      </c>
      <c r="AT9" s="30" t="s">
        <v>67</v>
      </c>
      <c r="AU9" s="39" t="s">
        <v>67</v>
      </c>
      <c r="AV9" s="40" t="s">
        <v>68</v>
      </c>
    </row>
    <row r="10" spans="1:48" ht="142.80000000000001" x14ac:dyDescent="0.3">
      <c r="A10" s="41"/>
      <c r="B10" s="41"/>
      <c r="C10" s="41"/>
      <c r="D10" s="41"/>
      <c r="E10" s="41"/>
      <c r="F10" s="41"/>
      <c r="G10" s="42"/>
      <c r="H10" s="43"/>
      <c r="I10" s="43"/>
      <c r="J10" s="44">
        <v>0</v>
      </c>
      <c r="K10" s="45"/>
      <c r="L10" s="44"/>
      <c r="M10" s="44"/>
      <c r="N10" s="46"/>
      <c r="O10" s="46"/>
      <c r="P10" s="47"/>
      <c r="Q10" s="48"/>
      <c r="R10" s="49"/>
      <c r="S10" s="31" t="s">
        <v>69</v>
      </c>
      <c r="T10" s="31" t="s">
        <v>63</v>
      </c>
      <c r="U10" s="32">
        <v>0</v>
      </c>
      <c r="V10" s="33" t="s">
        <v>70</v>
      </c>
      <c r="W10" s="33" t="s">
        <v>71</v>
      </c>
      <c r="X10" s="34">
        <v>3315</v>
      </c>
      <c r="Y10" s="35">
        <v>3427</v>
      </c>
      <c r="Z10" s="34">
        <v>7008</v>
      </c>
      <c r="AA10" s="34">
        <v>7137</v>
      </c>
      <c r="AB10" s="32">
        <v>4970</v>
      </c>
      <c r="AC10" s="36">
        <v>1557</v>
      </c>
      <c r="AD10" s="36">
        <v>1716</v>
      </c>
      <c r="AE10" s="37">
        <v>1271</v>
      </c>
      <c r="AF10" s="38">
        <v>1689</v>
      </c>
      <c r="AG10" s="32">
        <v>6233</v>
      </c>
      <c r="AH10" s="32">
        <v>6233</v>
      </c>
      <c r="AI10" s="32">
        <v>0</v>
      </c>
      <c r="AJ10" s="32">
        <v>1400</v>
      </c>
      <c r="AK10" s="32" t="s">
        <v>66</v>
      </c>
      <c r="AL10" s="32">
        <v>368</v>
      </c>
      <c r="AM10" s="32">
        <v>400</v>
      </c>
      <c r="AN10" s="32">
        <v>308</v>
      </c>
      <c r="AO10" s="32">
        <v>324</v>
      </c>
      <c r="AP10" s="32">
        <v>0</v>
      </c>
      <c r="AQ10" s="32" cm="1">
        <f t="array" ref="AQ10">IF(_xlfn.IFS(--(UPPER(TRIM(T10))="STOCK")*--(UPPER(TRIM(AK10))="TRIMESTRAL"),AJ10,--(UPPER(TRIM(T10))="STOCK")*--(UPPER(TRIM(AK10))="SEMESTRAL")*--(AL10+AN10=0),AJ10,--(UPPER(TRIM(T10))="STOCK")*--(UPPER(TRIM(AK10))="SEMESTRAL")*--(AL10+AN10&gt;0),FALSE,--(UPPER(TRIM(T10))="STOCK")*--(UPPER(TRIM(AK10))="ANUAL")*--(AL10+AM10+AN10=0),AJ10,--(UPPER(TRIM(T10))="STOCK")*--(UPPER(TRIM(AK10))="ANUAL")*--(AL10+AM10+AN10&gt;0),FALSE,--(OR(UPPER(TRIM(T10))="ACUMULADO",UPPER(TRIM(T10))="FLUJO",UPPER(TRIM(T10))="CAPACIDAD"))*--(UPPER(TRIM(AK10))="TRIMESTRAL"),AL10+AM10+AN10+AO10,--(OR(UPPER(TRIM(T10))="ACUMULADO",UPPER(TRIM(T10))="FLUJO",UPPER(TRIM(T10))="CAPACIDAD"))*--(UPPER(TRIM(AK10))="SEMESTRAL"),AM10+AO10,--(OR(UPPER(TRIM(T10))="ACUMULADO",UPPER(TRIM(T10))="FLUJO",UPPER(TRIM(T10))="CAPACIDAD"))*--(UPPER(TRIM(AK10))="ANUAL"),AO10)&lt;&gt;AJ10,FALSE,_xlfn.IFS(--(UPPER(TRIM(T10))="STOCK")*--(UPPER(TRIM(AK10))="TRIMESTRAL"),AJ10,--(UPPER(TRIM(T10))="STOCK")*--(UPPER(TRIM(AK10))="SEMESTRAL")*--(AL10+AN10=0),AJ10,--(UPPER(TRIM(T10))="STOCK")*--(UPPER(TRIM(AK10))="SEMESTRAL")*--(AL10+AN10&gt;0),FALSE,--(UPPER(TRIM(T10))="STOCK")*--(UPPER(TRIM(AK10))="ANUAL")*--(AL10+AM10+AN10=0),AJ10,--(UPPER(TRIM(T10))="STOCK")*--(UPPER(TRIM(AK10))="ANUAL")*--(AL10+AM10+AN10&gt;0),FALSE,--(OR(UPPER(TRIM(T10))="ACUMULADO",UPPER(TRIM(T10))="FLUJO",UPPER(TRIM(T10))="CAPACIDAD"))*--(UPPER(TRIM(AK10))="TRIMESTRAL"),AL10+AM10+AN10+AO10,--(OR(UPPER(TRIM(T10))="ACUMULADO",UPPER(TRIM(T10))="FLUJO",UPPER(TRIM(T10))="CAPACIDAD"))*--(UPPER(TRIM(AK10))="SEMESTRAL"),AM10+AO10,--(OR(UPPER(TRIM(T10))="ACUMULADO",UPPER(TRIM(T10))="FLUJO",UPPER(TRIM(T10))="CAPACIDAD"))*--(UPPER(TRIM(AK10))="ANUAL"),AO10))</f>
        <v>1400</v>
      </c>
      <c r="AR10" s="32">
        <f>+_xlfn.IFS(T10="Acumulado",X10+Z10+AB10+AJ10,T10="Capacidad",AJ10,T10="Flujo",AJ10,T10="Reducción",AJ10,T10="Stock",AJ10)</f>
        <v>16693</v>
      </c>
      <c r="AS10" s="32">
        <v>16797</v>
      </c>
      <c r="AT10" s="48"/>
      <c r="AU10" s="39" t="s">
        <v>67</v>
      </c>
      <c r="AV10" s="40" t="s">
        <v>68</v>
      </c>
    </row>
    <row r="11" spans="1:48" ht="40.799999999999997" hidden="1" x14ac:dyDescent="0.3">
      <c r="A11" s="41"/>
      <c r="B11" s="41"/>
      <c r="C11" s="41"/>
      <c r="D11" s="41"/>
      <c r="E11" s="41"/>
      <c r="F11" s="41"/>
      <c r="G11" s="42"/>
      <c r="H11" s="43"/>
      <c r="I11" s="43"/>
      <c r="J11" s="44"/>
      <c r="K11" s="45"/>
      <c r="L11" s="44"/>
      <c r="M11" s="44"/>
      <c r="N11" s="46"/>
      <c r="O11" s="46"/>
      <c r="P11" s="47"/>
      <c r="Q11" s="48"/>
      <c r="R11" s="50"/>
      <c r="S11" s="31"/>
      <c r="T11" s="50"/>
      <c r="U11" s="51"/>
      <c r="V11" s="51"/>
      <c r="W11" s="51"/>
      <c r="X11" s="52"/>
      <c r="Y11" s="35"/>
      <c r="Z11" s="34"/>
      <c r="AA11" s="34"/>
      <c r="AB11" s="53"/>
      <c r="AC11" s="53"/>
      <c r="AD11" s="53"/>
      <c r="AE11" s="37"/>
      <c r="AF11" s="38"/>
      <c r="AG11" s="51"/>
      <c r="AH11" s="32">
        <v>0</v>
      </c>
      <c r="AI11" s="32"/>
      <c r="AJ11" s="51"/>
      <c r="AK11" s="51"/>
      <c r="AL11" s="51"/>
      <c r="AM11" s="51"/>
      <c r="AN11" s="51"/>
      <c r="AO11" s="51"/>
      <c r="AP11" s="32"/>
      <c r="AQ11" s="32" t="e" cm="1">
        <f t="array" ref="AQ11">IF(_xlfn.IFS(--(UPPER(TRIM(T11))="STOCK")*--(UPPER(TRIM(AK11))="TRIMESTRAL"),AJ11,--(UPPER(TRIM(T11))="STOCK")*--(UPPER(TRIM(AK11))="SEMESTRAL")*--(AL11+AN11=0),AJ11,--(UPPER(TRIM(T11))="STOCK")*--(UPPER(TRIM(AK11))="SEMESTRAL")*--(AL11+AN11&gt;0),FALSE,--(UPPER(TRIM(T11))="STOCK")*--(UPPER(TRIM(AK11))="ANUAL")*--(AL11+AM11+AN11=0),AJ11,--(UPPER(TRIM(T11))="STOCK")*--(UPPER(TRIM(AK11))="ANUAL")*--(AL11+AM11+AN11&gt;0),FALSE,--(OR(UPPER(TRIM(T11))="ACUMULADO",UPPER(TRIM(T11))="FLUJO",UPPER(TRIM(T11))="CAPACIDAD"))*--(UPPER(TRIM(AK11))="TRIMESTRAL"),AL11+AM11+AN11+AO11,--(OR(UPPER(TRIM(T11))="ACUMULADO",UPPER(TRIM(T11))="FLUJO",UPPER(TRIM(T11))="CAPACIDAD"))*--(UPPER(TRIM(AK11))="SEMESTRAL"),AM11+AO11,--(OR(UPPER(TRIM(T11))="ACUMULADO",UPPER(TRIM(T11))="FLUJO",UPPER(TRIM(T11))="CAPACIDAD"))*--(UPPER(TRIM(AK11))="ANUAL"),AO11)&lt;&gt;AJ11,FALSE,_xlfn.IFS(--(UPPER(TRIM(T11))="STOCK")*--(UPPER(TRIM(AK11))="TRIMESTRAL"),AJ11,--(UPPER(TRIM(T11))="STOCK")*--(UPPER(TRIM(AK11))="SEMESTRAL")*--(AL11+AN11=0),AJ11,--(UPPER(TRIM(T11))="STOCK")*--(UPPER(TRIM(AK11))="SEMESTRAL")*--(AL11+AN11&gt;0),FALSE,--(UPPER(TRIM(T11))="STOCK")*--(UPPER(TRIM(AK11))="ANUAL")*--(AL11+AM11+AN11=0),AJ11,--(UPPER(TRIM(T11))="STOCK")*--(UPPER(TRIM(AK11))="ANUAL")*--(AL11+AM11+AN11&gt;0),FALSE,--(OR(UPPER(TRIM(T11))="ACUMULADO",UPPER(TRIM(T11))="FLUJO",UPPER(TRIM(T11))="CAPACIDAD"))*--(UPPER(TRIM(AK11))="TRIMESTRAL"),AL11+AM11+AN11+AO11,--(OR(UPPER(TRIM(T11))="ACUMULADO",UPPER(TRIM(T11))="FLUJO",UPPER(TRIM(T11))="CAPACIDAD"))*--(UPPER(TRIM(AK11))="SEMESTRAL"),AM11+AO11,--(OR(UPPER(TRIM(T11))="ACUMULADO",UPPER(TRIM(T11))="FLUJO",UPPER(TRIM(T11))="CAPACIDAD"))*--(UPPER(TRIM(AK11))="ANUAL"),AO11))</f>
        <v>#N/A</v>
      </c>
      <c r="AR11" s="51"/>
      <c r="AS11" s="51" t="e">
        <v>#N/A</v>
      </c>
      <c r="AT11" s="48"/>
      <c r="AU11" s="39" t="s">
        <v>67</v>
      </c>
      <c r="AV11" s="40" t="s">
        <v>68</v>
      </c>
    </row>
    <row r="12" spans="1:48" ht="163.19999999999999" x14ac:dyDescent="0.3">
      <c r="A12" s="54"/>
      <c r="B12" s="54"/>
      <c r="C12" s="54"/>
      <c r="D12" s="54"/>
      <c r="E12" s="54"/>
      <c r="F12" s="54"/>
      <c r="G12" s="55"/>
      <c r="H12" s="56"/>
      <c r="I12" s="56"/>
      <c r="J12" s="57">
        <v>0</v>
      </c>
      <c r="K12" s="58"/>
      <c r="L12" s="57"/>
      <c r="M12" s="57"/>
      <c r="N12" s="59"/>
      <c r="O12" s="59"/>
      <c r="P12" s="60"/>
      <c r="Q12" s="49"/>
      <c r="R12" s="31" t="s">
        <v>72</v>
      </c>
      <c r="S12" s="31" t="s">
        <v>73</v>
      </c>
      <c r="T12" s="31" t="s">
        <v>74</v>
      </c>
      <c r="U12" s="32">
        <v>0</v>
      </c>
      <c r="V12" s="33" t="s">
        <v>75</v>
      </c>
      <c r="W12" s="33" t="s">
        <v>76</v>
      </c>
      <c r="X12" s="34">
        <v>1</v>
      </c>
      <c r="Y12" s="35">
        <v>1</v>
      </c>
      <c r="Z12" s="34">
        <v>1</v>
      </c>
      <c r="AA12" s="34">
        <v>1</v>
      </c>
      <c r="AB12" s="32">
        <v>2</v>
      </c>
      <c r="AC12" s="61">
        <v>0.25</v>
      </c>
      <c r="AD12" s="61">
        <v>1.75</v>
      </c>
      <c r="AE12" s="61">
        <v>2</v>
      </c>
      <c r="AF12" s="38">
        <v>2</v>
      </c>
      <c r="AG12" s="62">
        <v>2</v>
      </c>
      <c r="AH12" s="32">
        <v>2</v>
      </c>
      <c r="AI12" s="32">
        <v>0</v>
      </c>
      <c r="AJ12" s="32">
        <v>1</v>
      </c>
      <c r="AK12" s="32" t="s">
        <v>77</v>
      </c>
      <c r="AL12" s="32"/>
      <c r="AM12" s="32"/>
      <c r="AN12" s="32"/>
      <c r="AO12" s="32">
        <v>1</v>
      </c>
      <c r="AP12" s="32">
        <v>0</v>
      </c>
      <c r="AQ12" s="32" cm="1">
        <f t="array" ref="AQ12">IF(_xlfn.IFS(--(UPPER(TRIM(T12))="STOCK")*--(UPPER(TRIM(AK12))="TRIMESTRAL"),AJ12,--(UPPER(TRIM(T12))="STOCK")*--(UPPER(TRIM(AK12))="SEMESTRAL")*--(AL12+AN12=0),AJ12,--(UPPER(TRIM(T12))="STOCK")*--(UPPER(TRIM(AK12))="SEMESTRAL")*--(AL12+AN12&gt;0),FALSE,--(UPPER(TRIM(T12))="STOCK")*--(UPPER(TRIM(AK12))="ANUAL")*--(AL12+AM12+AN12=0),AJ12,--(UPPER(TRIM(T12))="STOCK")*--(UPPER(TRIM(AK12))="ANUAL")*--(AL12+AM12+AN12&gt;0),FALSE,--(OR(UPPER(TRIM(T12))="ACUMULADO",UPPER(TRIM(T12))="FLUJO",UPPER(TRIM(T12))="CAPACIDAD"))*--(UPPER(TRIM(AK12))="TRIMESTRAL"),AL12+AM12+AN12+AO12,--(OR(UPPER(TRIM(T12))="ACUMULADO",UPPER(TRIM(T12))="FLUJO",UPPER(TRIM(T12))="CAPACIDAD"))*--(UPPER(TRIM(AK12))="SEMESTRAL"),AM12+AO12,--(OR(UPPER(TRIM(T12))="ACUMULADO",UPPER(TRIM(T12))="FLUJO",UPPER(TRIM(T12))="CAPACIDAD"))*--(UPPER(TRIM(AK12))="ANUAL"),AO12)&lt;&gt;AJ12,FALSE,_xlfn.IFS(--(UPPER(TRIM(T12))="STOCK")*--(UPPER(TRIM(AK12))="TRIMESTRAL"),AJ12,--(UPPER(TRIM(T12))="STOCK")*--(UPPER(TRIM(AK12))="SEMESTRAL")*--(AL12+AN12=0),AJ12,--(UPPER(TRIM(T12))="STOCK")*--(UPPER(TRIM(AK12))="SEMESTRAL")*--(AL12+AN12&gt;0),FALSE,--(UPPER(TRIM(T12))="STOCK")*--(UPPER(TRIM(AK12))="ANUAL")*--(AL12+AM12+AN12=0),AJ12,--(UPPER(TRIM(T12))="STOCK")*--(UPPER(TRIM(AK12))="ANUAL")*--(AL12+AM12+AN12&gt;0),FALSE,--(OR(UPPER(TRIM(T12))="ACUMULADO",UPPER(TRIM(T12))="FLUJO",UPPER(TRIM(T12))="CAPACIDAD"))*--(UPPER(TRIM(AK12))="TRIMESTRAL"),AL12+AM12+AN12+AO12,--(OR(UPPER(TRIM(T12))="ACUMULADO",UPPER(TRIM(T12))="FLUJO",UPPER(TRIM(T12))="CAPACIDAD"))*--(UPPER(TRIM(AK12))="SEMESTRAL"),AM12+AO12,--(OR(UPPER(TRIM(T12))="ACUMULADO",UPPER(TRIM(T12))="FLUJO",UPPER(TRIM(T12))="CAPACIDAD"))*--(UPPER(TRIM(AK12))="ANUAL"),AO12))</f>
        <v>1</v>
      </c>
      <c r="AR12" s="32">
        <f t="shared" ref="AR12:AR17" si="0">+_xlfn.IFS(T12="Acumulado",X12+Z12+AB12+AJ12,T12="Capacidad",AJ12,T12="Flujo",AJ12,T12="Reducción",AJ12,T12="Stock",AJ12)</f>
        <v>1</v>
      </c>
      <c r="AS12" s="62">
        <v>2</v>
      </c>
      <c r="AT12" s="49"/>
      <c r="AU12" s="39" t="s">
        <v>67</v>
      </c>
      <c r="AV12" s="40" t="s">
        <v>68</v>
      </c>
    </row>
    <row r="13" spans="1:48" ht="123" customHeight="1" x14ac:dyDescent="0.3">
      <c r="A13" s="23" t="s">
        <v>51</v>
      </c>
      <c r="B13" s="23" t="s">
        <v>78</v>
      </c>
      <c r="C13" s="23" t="s">
        <v>53</v>
      </c>
      <c r="D13" s="23" t="s">
        <v>54</v>
      </c>
      <c r="E13" s="23" t="s">
        <v>79</v>
      </c>
      <c r="F13" s="23" t="s">
        <v>80</v>
      </c>
      <c r="G13" s="24" t="s">
        <v>57</v>
      </c>
      <c r="H13" s="23" t="s">
        <v>81</v>
      </c>
      <c r="I13" s="23" t="s">
        <v>82</v>
      </c>
      <c r="J13" s="26">
        <v>305512617211</v>
      </c>
      <c r="K13" s="27">
        <v>301171131219.32001</v>
      </c>
      <c r="L13" s="26">
        <v>228906651498</v>
      </c>
      <c r="M13" s="26">
        <v>227643239230.89001</v>
      </c>
      <c r="N13" s="28">
        <v>14182225404</v>
      </c>
      <c r="O13" s="28">
        <v>12980246246</v>
      </c>
      <c r="P13" s="29">
        <v>177260532617</v>
      </c>
      <c r="Q13" s="30" t="s">
        <v>83</v>
      </c>
      <c r="R13" s="30" t="s">
        <v>84</v>
      </c>
      <c r="S13" s="63" t="s">
        <v>85</v>
      </c>
      <c r="T13" s="31" t="s">
        <v>74</v>
      </c>
      <c r="U13" s="32">
        <v>36</v>
      </c>
      <c r="V13" s="33" t="s">
        <v>86</v>
      </c>
      <c r="W13" s="33" t="s">
        <v>87</v>
      </c>
      <c r="X13" s="34">
        <v>47</v>
      </c>
      <c r="Y13" s="35">
        <v>36</v>
      </c>
      <c r="Z13" s="34">
        <v>47</v>
      </c>
      <c r="AA13" s="34">
        <v>36</v>
      </c>
      <c r="AB13" s="32">
        <v>37</v>
      </c>
      <c r="AC13" s="36">
        <v>36</v>
      </c>
      <c r="AD13" s="36">
        <v>36</v>
      </c>
      <c r="AE13" s="37">
        <v>36</v>
      </c>
      <c r="AF13" s="38">
        <v>36</v>
      </c>
      <c r="AG13" s="32">
        <v>36</v>
      </c>
      <c r="AH13" s="32">
        <v>36</v>
      </c>
      <c r="AI13" s="32">
        <v>1</v>
      </c>
      <c r="AJ13" s="64">
        <v>37</v>
      </c>
      <c r="AK13" s="64" t="s">
        <v>77</v>
      </c>
      <c r="AL13" s="65"/>
      <c r="AM13" s="65"/>
      <c r="AN13" s="65"/>
      <c r="AO13" s="65">
        <v>37</v>
      </c>
      <c r="AP13" s="32">
        <v>0</v>
      </c>
      <c r="AQ13" s="32" cm="1">
        <f t="array" ref="AQ13">IF(_xlfn.IFS(--(UPPER(TRIM(T13))="STOCK")*--(UPPER(TRIM(AK13))="TRIMESTRAL"),AJ13,--(UPPER(TRIM(T13))="STOCK")*--(UPPER(TRIM(AK13))="SEMESTRAL")*--(AL13+AN13=0),AJ13,--(UPPER(TRIM(T13))="STOCK")*--(UPPER(TRIM(AK13))="SEMESTRAL")*--(AL13+AN13&gt;0),FALSE,--(UPPER(TRIM(T13))="STOCK")*--(UPPER(TRIM(AK13))="ANUAL")*--(AL13+AM13+AN13=0),AJ13,--(UPPER(TRIM(T13))="STOCK")*--(UPPER(TRIM(AK13))="ANUAL")*--(AL13+AM13+AN13&gt;0),FALSE,--(OR(UPPER(TRIM(T13))="ACUMULADO",UPPER(TRIM(T13))="FLUJO",UPPER(TRIM(T13))="CAPACIDAD"))*--(UPPER(TRIM(AK13))="TRIMESTRAL"),AL13+AM13+AN13+AO13,--(OR(UPPER(TRIM(T13))="ACUMULADO",UPPER(TRIM(T13))="FLUJO",UPPER(TRIM(T13))="CAPACIDAD"))*--(UPPER(TRIM(AK13))="SEMESTRAL"),AM13+AO13,--(OR(UPPER(TRIM(T13))="ACUMULADO",UPPER(TRIM(T13))="FLUJO",UPPER(TRIM(T13))="CAPACIDAD"))*--(UPPER(TRIM(AK13))="ANUAL"),AO13)&lt;&gt;AJ13,FALSE,_xlfn.IFS(--(UPPER(TRIM(T13))="STOCK")*--(UPPER(TRIM(AK13))="TRIMESTRAL"),AJ13,--(UPPER(TRIM(T13))="STOCK")*--(UPPER(TRIM(AK13))="SEMESTRAL")*--(AL13+AN13=0),AJ13,--(UPPER(TRIM(T13))="STOCK")*--(UPPER(TRIM(AK13))="SEMESTRAL")*--(AL13+AN13&gt;0),FALSE,--(UPPER(TRIM(T13))="STOCK")*--(UPPER(TRIM(AK13))="ANUAL")*--(AL13+AM13+AN13=0),AJ13,--(UPPER(TRIM(T13))="STOCK")*--(UPPER(TRIM(AK13))="ANUAL")*--(AL13+AM13+AN13&gt;0),FALSE,--(OR(UPPER(TRIM(T13))="ACUMULADO",UPPER(TRIM(T13))="FLUJO",UPPER(TRIM(T13))="CAPACIDAD"))*--(UPPER(TRIM(AK13))="TRIMESTRAL"),AL13+AM13+AN13+AO13,--(OR(UPPER(TRIM(T13))="ACUMULADO",UPPER(TRIM(T13))="FLUJO",UPPER(TRIM(T13))="CAPACIDAD"))*--(UPPER(TRIM(AK13))="SEMESTRAL"),AM13+AO13,--(OR(UPPER(TRIM(T13))="ACUMULADO",UPPER(TRIM(T13))="FLUJO",UPPER(TRIM(T13))="CAPACIDAD"))*--(UPPER(TRIM(AK13))="ANUAL"),AO13))</f>
        <v>37</v>
      </c>
      <c r="AR13" s="32">
        <f t="shared" si="0"/>
        <v>37</v>
      </c>
      <c r="AS13" s="32">
        <v>36</v>
      </c>
      <c r="AT13" s="30" t="s">
        <v>88</v>
      </c>
      <c r="AU13" s="66" t="s">
        <v>88</v>
      </c>
      <c r="AV13" s="40" t="s">
        <v>89</v>
      </c>
    </row>
    <row r="14" spans="1:48" ht="409.6" x14ac:dyDescent="0.3">
      <c r="A14" s="54"/>
      <c r="B14" s="54"/>
      <c r="C14" s="54"/>
      <c r="D14" s="54"/>
      <c r="E14" s="54"/>
      <c r="F14" s="54"/>
      <c r="G14" s="55"/>
      <c r="H14" s="54"/>
      <c r="I14" s="54"/>
      <c r="J14" s="57">
        <v>0</v>
      </c>
      <c r="K14" s="58"/>
      <c r="L14" s="57"/>
      <c r="M14" s="57"/>
      <c r="N14" s="59"/>
      <c r="O14" s="59"/>
      <c r="P14" s="60"/>
      <c r="Q14" s="49"/>
      <c r="R14" s="49"/>
      <c r="S14" s="31" t="s">
        <v>90</v>
      </c>
      <c r="T14" s="31" t="s">
        <v>91</v>
      </c>
      <c r="U14" s="32">
        <v>786</v>
      </c>
      <c r="V14" s="33" t="s">
        <v>92</v>
      </c>
      <c r="W14" s="33" t="s">
        <v>93</v>
      </c>
      <c r="X14" s="34">
        <v>788</v>
      </c>
      <c r="Y14" s="35">
        <v>788</v>
      </c>
      <c r="Z14" s="34">
        <v>788</v>
      </c>
      <c r="AA14" s="34">
        <v>788</v>
      </c>
      <c r="AB14" s="32">
        <v>788</v>
      </c>
      <c r="AC14" s="36">
        <v>788</v>
      </c>
      <c r="AD14" s="36">
        <v>788</v>
      </c>
      <c r="AE14" s="37">
        <v>788</v>
      </c>
      <c r="AF14" s="38">
        <v>788</v>
      </c>
      <c r="AG14" s="32">
        <v>788</v>
      </c>
      <c r="AH14" s="32">
        <v>788</v>
      </c>
      <c r="AI14" s="32">
        <v>0</v>
      </c>
      <c r="AJ14" s="64">
        <v>788</v>
      </c>
      <c r="AK14" s="64" t="s">
        <v>66</v>
      </c>
      <c r="AL14" s="65">
        <v>788</v>
      </c>
      <c r="AM14" s="65">
        <v>788</v>
      </c>
      <c r="AN14" s="65">
        <v>788</v>
      </c>
      <c r="AO14" s="65">
        <v>788</v>
      </c>
      <c r="AP14" s="32">
        <v>0</v>
      </c>
      <c r="AQ14" s="32" cm="1">
        <f t="array" ref="AQ14">IF(_xlfn.IFS(--(UPPER(TRIM(T14))="STOCK")*--(UPPER(TRIM(AK14))="TRIMESTRAL"),AJ14,--(UPPER(TRIM(T14))="STOCK")*--(UPPER(TRIM(AK14))="SEMESTRAL")*--(AL14+AN14=0),AJ14,--(UPPER(TRIM(T14))="STOCK")*--(UPPER(TRIM(AK14))="SEMESTRAL")*--(AL14+AN14&gt;0),FALSE,--(UPPER(TRIM(T14))="STOCK")*--(UPPER(TRIM(AK14))="ANUAL")*--(AL14+AM14+AN14=0),AJ14,--(UPPER(TRIM(T14))="STOCK")*--(UPPER(TRIM(AK14))="ANUAL")*--(AL14+AM14+AN14&gt;0),FALSE,--(OR(UPPER(TRIM(T14))="ACUMULADO",UPPER(TRIM(T14))="FLUJO",UPPER(TRIM(T14))="CAPACIDAD"))*--(UPPER(TRIM(AK14))="TRIMESTRAL"),AL14+AM14+AN14+AO14,--(OR(UPPER(TRIM(T14))="ACUMULADO",UPPER(TRIM(T14))="FLUJO",UPPER(TRIM(T14))="CAPACIDAD"))*--(UPPER(TRIM(AK14))="SEMESTRAL"),AM14+AO14,--(OR(UPPER(TRIM(T14))="ACUMULADO",UPPER(TRIM(T14))="FLUJO",UPPER(TRIM(T14))="CAPACIDAD"))*--(UPPER(TRIM(AK14))="ANUAL"),AO14)&lt;&gt;AJ14,FALSE,_xlfn.IFS(--(UPPER(TRIM(T14))="STOCK")*--(UPPER(TRIM(AK14))="TRIMESTRAL"),AJ14,--(UPPER(TRIM(T14))="STOCK")*--(UPPER(TRIM(AK14))="SEMESTRAL")*--(AL14+AN14=0),AJ14,--(UPPER(TRIM(T14))="STOCK")*--(UPPER(TRIM(AK14))="SEMESTRAL")*--(AL14+AN14&gt;0),FALSE,--(UPPER(TRIM(T14))="STOCK")*--(UPPER(TRIM(AK14))="ANUAL")*--(AL14+AM14+AN14=0),AJ14,--(UPPER(TRIM(T14))="STOCK")*--(UPPER(TRIM(AK14))="ANUAL")*--(AL14+AM14+AN14&gt;0),FALSE,--(OR(UPPER(TRIM(T14))="ACUMULADO",UPPER(TRIM(T14))="FLUJO",UPPER(TRIM(T14))="CAPACIDAD"))*--(UPPER(TRIM(AK14))="TRIMESTRAL"),AL14+AM14+AN14+AO14,--(OR(UPPER(TRIM(T14))="ACUMULADO",UPPER(TRIM(T14))="FLUJO",UPPER(TRIM(T14))="CAPACIDAD"))*--(UPPER(TRIM(AK14))="SEMESTRAL"),AM14+AO14,--(OR(UPPER(TRIM(T14))="ACUMULADO",UPPER(TRIM(T14))="FLUJO",UPPER(TRIM(T14))="CAPACIDAD"))*--(UPPER(TRIM(AK14))="ANUAL"),AO14))</f>
        <v>788</v>
      </c>
      <c r="AR14" s="32">
        <f t="shared" si="0"/>
        <v>788</v>
      </c>
      <c r="AS14" s="32">
        <v>788</v>
      </c>
      <c r="AT14" s="48"/>
      <c r="AU14" s="66" t="s">
        <v>88</v>
      </c>
      <c r="AV14" s="40" t="s">
        <v>89</v>
      </c>
    </row>
    <row r="15" spans="1:48" ht="409.6" x14ac:dyDescent="0.3">
      <c r="A15" s="67" t="s">
        <v>51</v>
      </c>
      <c r="B15" s="68" t="s">
        <v>78</v>
      </c>
      <c r="C15" s="67" t="s">
        <v>53</v>
      </c>
      <c r="D15" s="67" t="s">
        <v>54</v>
      </c>
      <c r="E15" s="67" t="s">
        <v>94</v>
      </c>
      <c r="F15" s="67" t="s">
        <v>95</v>
      </c>
      <c r="G15" s="67" t="s">
        <v>57</v>
      </c>
      <c r="H15" s="67" t="s">
        <v>81</v>
      </c>
      <c r="I15" s="67" t="s">
        <v>82</v>
      </c>
      <c r="J15" s="69">
        <v>48372931849</v>
      </c>
      <c r="K15" s="70">
        <v>47032623907.68</v>
      </c>
      <c r="L15" s="69">
        <v>513990298957</v>
      </c>
      <c r="M15" s="69">
        <v>218702340712.32001</v>
      </c>
      <c r="N15" s="71">
        <v>120356196055</v>
      </c>
      <c r="O15" s="71">
        <v>71659356240.570007</v>
      </c>
      <c r="P15" s="71">
        <v>93982355179</v>
      </c>
      <c r="Q15" s="31" t="s">
        <v>96</v>
      </c>
      <c r="R15" s="31" t="s">
        <v>97</v>
      </c>
      <c r="S15" s="31" t="s">
        <v>98</v>
      </c>
      <c r="T15" s="31" t="s">
        <v>74</v>
      </c>
      <c r="U15" s="32">
        <v>54726</v>
      </c>
      <c r="V15" s="33" t="s">
        <v>99</v>
      </c>
      <c r="W15" s="33" t="s">
        <v>100</v>
      </c>
      <c r="X15" s="34">
        <v>210000</v>
      </c>
      <c r="Y15" s="35">
        <v>210000</v>
      </c>
      <c r="Z15" s="34">
        <v>131151</v>
      </c>
      <c r="AA15" s="34">
        <v>97114</v>
      </c>
      <c r="AB15" s="32">
        <v>315015</v>
      </c>
      <c r="AC15" s="37">
        <v>50036</v>
      </c>
      <c r="AD15" s="37">
        <v>50857</v>
      </c>
      <c r="AE15" s="37">
        <v>79265</v>
      </c>
      <c r="AF15" s="38">
        <v>55853</v>
      </c>
      <c r="AG15" s="32">
        <v>236011</v>
      </c>
      <c r="AH15" s="32">
        <v>236011</v>
      </c>
      <c r="AI15" s="32">
        <v>79004</v>
      </c>
      <c r="AJ15" s="72">
        <v>391649</v>
      </c>
      <c r="AK15" s="64" t="s">
        <v>66</v>
      </c>
      <c r="AL15" s="73">
        <v>261550</v>
      </c>
      <c r="AM15" s="73">
        <v>47493</v>
      </c>
      <c r="AN15" s="73">
        <v>27592</v>
      </c>
      <c r="AO15" s="73">
        <v>55014</v>
      </c>
      <c r="AP15" s="32">
        <v>0</v>
      </c>
      <c r="AQ15" s="32" cm="1">
        <f t="array" ref="AQ15">IF(_xlfn.IFS(--(UPPER(TRIM(T15))="STOCK")*--(UPPER(TRIM(AK15))="TRIMESTRAL"),AJ15,--(UPPER(TRIM(T15))="STOCK")*--(UPPER(TRIM(AK15))="SEMESTRAL")*--(AL15+AN15=0),AJ15,--(UPPER(TRIM(T15))="STOCK")*--(UPPER(TRIM(AK15))="SEMESTRAL")*--(AL15+AN15&gt;0),FALSE,--(UPPER(TRIM(T15))="STOCK")*--(UPPER(TRIM(AK15))="ANUAL")*--(AL15+AM15+AN15=0),AJ15,--(UPPER(TRIM(T15))="STOCK")*--(UPPER(TRIM(AK15))="ANUAL")*--(AL15+AM15+AN15&gt;0),FALSE,--(OR(UPPER(TRIM(T15))="ACUMULADO",UPPER(TRIM(T15))="FLUJO",UPPER(TRIM(T15))="CAPACIDAD"))*--(UPPER(TRIM(AK15))="TRIMESTRAL"),AL15+AM15+AN15+AO15,--(OR(UPPER(TRIM(T15))="ACUMULADO",UPPER(TRIM(T15))="FLUJO",UPPER(TRIM(T15))="CAPACIDAD"))*--(UPPER(TRIM(AK15))="SEMESTRAL"),AM15+AO15,--(OR(UPPER(TRIM(T15))="ACUMULADO",UPPER(TRIM(T15))="FLUJO",UPPER(TRIM(T15))="CAPACIDAD"))*--(UPPER(TRIM(AK15))="ANUAL"),AO15)&lt;&gt;AJ15,FALSE,_xlfn.IFS(--(UPPER(TRIM(T15))="STOCK")*--(UPPER(TRIM(AK15))="TRIMESTRAL"),AJ15,--(UPPER(TRIM(T15))="STOCK")*--(UPPER(TRIM(AK15))="SEMESTRAL")*--(AL15+AN15=0),AJ15,--(UPPER(TRIM(T15))="STOCK")*--(UPPER(TRIM(AK15))="SEMESTRAL")*--(AL15+AN15&gt;0),FALSE,--(UPPER(TRIM(T15))="STOCK")*--(UPPER(TRIM(AK15))="ANUAL")*--(AL15+AM15+AN15=0),AJ15,--(UPPER(TRIM(T15))="STOCK")*--(UPPER(TRIM(AK15))="ANUAL")*--(AL15+AM15+AN15&gt;0),FALSE,--(OR(UPPER(TRIM(T15))="ACUMULADO",UPPER(TRIM(T15))="FLUJO",UPPER(TRIM(T15))="CAPACIDAD"))*--(UPPER(TRIM(AK15))="TRIMESTRAL"),AL15+AM15+AN15+AO15,--(OR(UPPER(TRIM(T15))="ACUMULADO",UPPER(TRIM(T15))="FLUJO",UPPER(TRIM(T15))="CAPACIDAD"))*--(UPPER(TRIM(AK15))="SEMESTRAL"),AM15+AO15,--(OR(UPPER(TRIM(T15))="ACUMULADO",UPPER(TRIM(T15))="FLUJO",UPPER(TRIM(T15))="CAPACIDAD"))*--(UPPER(TRIM(AK15))="ANUAL"),AO15))</f>
        <v>391649</v>
      </c>
      <c r="AR15" s="32">
        <f t="shared" si="0"/>
        <v>391649</v>
      </c>
      <c r="AS15" s="32">
        <v>236011</v>
      </c>
      <c r="AT15" s="48"/>
      <c r="AU15" s="66" t="s">
        <v>88</v>
      </c>
      <c r="AV15" s="40" t="s">
        <v>101</v>
      </c>
    </row>
    <row r="16" spans="1:48" ht="122.4" customHeight="1" x14ac:dyDescent="0.3">
      <c r="A16" s="23" t="s">
        <v>51</v>
      </c>
      <c r="B16" s="23" t="s">
        <v>78</v>
      </c>
      <c r="C16" s="23" t="s">
        <v>53</v>
      </c>
      <c r="D16" s="23" t="s">
        <v>54</v>
      </c>
      <c r="E16" s="23" t="s">
        <v>102</v>
      </c>
      <c r="F16" s="23" t="s">
        <v>103</v>
      </c>
      <c r="G16" s="23" t="s">
        <v>57</v>
      </c>
      <c r="H16" s="23" t="s">
        <v>81</v>
      </c>
      <c r="I16" s="23" t="s">
        <v>82</v>
      </c>
      <c r="J16" s="26">
        <v>265850195333</v>
      </c>
      <c r="K16" s="27">
        <v>146882385245</v>
      </c>
      <c r="L16" s="26">
        <v>691624877766</v>
      </c>
      <c r="M16" s="74">
        <v>447505782509.67999</v>
      </c>
      <c r="N16" s="28">
        <v>446297377961</v>
      </c>
      <c r="O16" s="28">
        <v>242123920884.98999</v>
      </c>
      <c r="P16" s="29">
        <v>373274031491</v>
      </c>
      <c r="Q16" s="30" t="s">
        <v>104</v>
      </c>
      <c r="R16" s="31" t="s">
        <v>105</v>
      </c>
      <c r="S16" s="31" t="s">
        <v>106</v>
      </c>
      <c r="T16" s="31" t="s">
        <v>91</v>
      </c>
      <c r="U16" s="32">
        <v>1515</v>
      </c>
      <c r="V16" s="33" t="s">
        <v>107</v>
      </c>
      <c r="W16" s="33" t="s">
        <v>108</v>
      </c>
      <c r="X16" s="34">
        <v>14057</v>
      </c>
      <c r="Y16" s="35">
        <v>8601</v>
      </c>
      <c r="Z16" s="34">
        <v>14057</v>
      </c>
      <c r="AA16" s="34">
        <v>13477</v>
      </c>
      <c r="AB16" s="32">
        <v>14057</v>
      </c>
      <c r="AC16" s="36">
        <v>13477</v>
      </c>
      <c r="AD16" s="36">
        <v>13980</v>
      </c>
      <c r="AE16" s="37">
        <v>14057</v>
      </c>
      <c r="AF16" s="38">
        <v>14057</v>
      </c>
      <c r="AG16" s="32">
        <v>14057</v>
      </c>
      <c r="AH16" s="32">
        <v>14057</v>
      </c>
      <c r="AI16" s="32">
        <v>0</v>
      </c>
      <c r="AJ16" s="72">
        <v>14057</v>
      </c>
      <c r="AK16" s="64" t="s">
        <v>66</v>
      </c>
      <c r="AL16" s="73">
        <v>14057</v>
      </c>
      <c r="AM16" s="73">
        <v>14057</v>
      </c>
      <c r="AN16" s="73">
        <v>14057</v>
      </c>
      <c r="AO16" s="73">
        <v>14057</v>
      </c>
      <c r="AP16" s="32">
        <v>0</v>
      </c>
      <c r="AQ16" s="32" cm="1">
        <f t="array" ref="AQ16">IF(_xlfn.IFS(--(UPPER(TRIM(T16))="STOCK")*--(UPPER(TRIM(AK16))="TRIMESTRAL"),AJ16,--(UPPER(TRIM(T16))="STOCK")*--(UPPER(TRIM(AK16))="SEMESTRAL")*--(AL16+AN16=0),AJ16,--(UPPER(TRIM(T16))="STOCK")*--(UPPER(TRIM(AK16))="SEMESTRAL")*--(AL16+AN16&gt;0),FALSE,--(UPPER(TRIM(T16))="STOCK")*--(UPPER(TRIM(AK16))="ANUAL")*--(AL16+AM16+AN16=0),AJ16,--(UPPER(TRIM(T16))="STOCK")*--(UPPER(TRIM(AK16))="ANUAL")*--(AL16+AM16+AN16&gt;0),FALSE,--(OR(UPPER(TRIM(T16))="ACUMULADO",UPPER(TRIM(T16))="FLUJO",UPPER(TRIM(T16))="CAPACIDAD"))*--(UPPER(TRIM(AK16))="TRIMESTRAL"),AL16+AM16+AN16+AO16,--(OR(UPPER(TRIM(T16))="ACUMULADO",UPPER(TRIM(T16))="FLUJO",UPPER(TRIM(T16))="CAPACIDAD"))*--(UPPER(TRIM(AK16))="SEMESTRAL"),AM16+AO16,--(OR(UPPER(TRIM(T16))="ACUMULADO",UPPER(TRIM(T16))="FLUJO",UPPER(TRIM(T16))="CAPACIDAD"))*--(UPPER(TRIM(AK16))="ANUAL"),AO16)&lt;&gt;AJ16,FALSE,_xlfn.IFS(--(UPPER(TRIM(T16))="STOCK")*--(UPPER(TRIM(AK16))="TRIMESTRAL"),AJ16,--(UPPER(TRIM(T16))="STOCK")*--(UPPER(TRIM(AK16))="SEMESTRAL")*--(AL16+AN16=0),AJ16,--(UPPER(TRIM(T16))="STOCK")*--(UPPER(TRIM(AK16))="SEMESTRAL")*--(AL16+AN16&gt;0),FALSE,--(UPPER(TRIM(T16))="STOCK")*--(UPPER(TRIM(AK16))="ANUAL")*--(AL16+AM16+AN16=0),AJ16,--(UPPER(TRIM(T16))="STOCK")*--(UPPER(TRIM(AK16))="ANUAL")*--(AL16+AM16+AN16&gt;0),FALSE,--(OR(UPPER(TRIM(T16))="ACUMULADO",UPPER(TRIM(T16))="FLUJO",UPPER(TRIM(T16))="CAPACIDAD"))*--(UPPER(TRIM(AK16))="TRIMESTRAL"),AL16+AM16+AN16+AO16,--(OR(UPPER(TRIM(T16))="ACUMULADO",UPPER(TRIM(T16))="FLUJO",UPPER(TRIM(T16))="CAPACIDAD"))*--(UPPER(TRIM(AK16))="SEMESTRAL"),AM16+AO16,--(OR(UPPER(TRIM(T16))="ACUMULADO",UPPER(TRIM(T16))="FLUJO",UPPER(TRIM(T16))="CAPACIDAD"))*--(UPPER(TRIM(AK16))="ANUAL"),AO16))</f>
        <v>14057</v>
      </c>
      <c r="AR16" s="32">
        <f t="shared" si="0"/>
        <v>14057</v>
      </c>
      <c r="AS16" s="32">
        <v>14057</v>
      </c>
      <c r="AT16" s="48"/>
      <c r="AU16" s="66" t="s">
        <v>88</v>
      </c>
      <c r="AV16" s="40" t="s">
        <v>109</v>
      </c>
    </row>
    <row r="17" spans="1:48" ht="93.6" customHeight="1" x14ac:dyDescent="0.3">
      <c r="A17" s="41"/>
      <c r="B17" s="41"/>
      <c r="C17" s="41"/>
      <c r="D17" s="41"/>
      <c r="E17" s="41"/>
      <c r="F17" s="41"/>
      <c r="G17" s="41"/>
      <c r="H17" s="41"/>
      <c r="I17" s="41"/>
      <c r="J17" s="44"/>
      <c r="K17" s="45"/>
      <c r="L17" s="44"/>
      <c r="M17" s="75"/>
      <c r="N17" s="46"/>
      <c r="O17" s="46"/>
      <c r="P17" s="47"/>
      <c r="Q17" s="48"/>
      <c r="R17" s="76" t="s">
        <v>110</v>
      </c>
      <c r="S17" s="31" t="s">
        <v>111</v>
      </c>
      <c r="T17" s="31" t="s">
        <v>74</v>
      </c>
      <c r="U17" s="32">
        <v>3921</v>
      </c>
      <c r="V17" s="33" t="s">
        <v>112</v>
      </c>
      <c r="W17" s="33" t="s">
        <v>113</v>
      </c>
      <c r="X17" s="34"/>
      <c r="Y17" s="35"/>
      <c r="Z17" s="34">
        <v>1276</v>
      </c>
      <c r="AA17" s="34">
        <v>2167</v>
      </c>
      <c r="AB17" s="32">
        <v>2670</v>
      </c>
      <c r="AC17" s="36">
        <v>14688</v>
      </c>
      <c r="AD17" s="36">
        <v>116</v>
      </c>
      <c r="AE17" s="36">
        <v>708</v>
      </c>
      <c r="AF17" s="38">
        <v>242</v>
      </c>
      <c r="AG17" s="32">
        <v>15754</v>
      </c>
      <c r="AH17" s="32">
        <v>15754</v>
      </c>
      <c r="AI17" s="32">
        <v>0</v>
      </c>
      <c r="AJ17" s="72">
        <v>2048</v>
      </c>
      <c r="AK17" s="64" t="s">
        <v>66</v>
      </c>
      <c r="AL17" s="73">
        <v>1840</v>
      </c>
      <c r="AM17" s="65">
        <v>0</v>
      </c>
      <c r="AN17" s="65">
        <v>0</v>
      </c>
      <c r="AO17" s="65">
        <v>208</v>
      </c>
      <c r="AP17" s="32"/>
      <c r="AQ17" s="32" cm="1">
        <f t="array" ref="AQ17">IF(_xlfn.IFS(--(UPPER(TRIM(T17))="STOCK")*--(UPPER(TRIM(AK17))="TRIMESTRAL"),AJ17,--(UPPER(TRIM(T17))="STOCK")*--(UPPER(TRIM(AK17))="SEMESTRAL")*--(AL17+AN17=0),AJ17,--(UPPER(TRIM(T17))="STOCK")*--(UPPER(TRIM(AK17))="SEMESTRAL")*--(AL17+AN17&gt;0),FALSE,--(UPPER(TRIM(T17))="STOCK")*--(UPPER(TRIM(AK17))="ANUAL")*--(AL17+AM17+AN17=0),AJ17,--(UPPER(TRIM(T17))="STOCK")*--(UPPER(TRIM(AK17))="ANUAL")*--(AL17+AM17+AN17&gt;0),FALSE,--(OR(UPPER(TRIM(T17))="ACUMULADO",UPPER(TRIM(T17))="FLUJO",UPPER(TRIM(T17))="CAPACIDAD"))*--(UPPER(TRIM(AK17))="TRIMESTRAL"),AL17+AM17+AN17+AO17,--(OR(UPPER(TRIM(T17))="ACUMULADO",UPPER(TRIM(T17))="FLUJO",UPPER(TRIM(T17))="CAPACIDAD"))*--(UPPER(TRIM(AK17))="SEMESTRAL"),AM17+AO17,--(OR(UPPER(TRIM(T17))="ACUMULADO",UPPER(TRIM(T17))="FLUJO",UPPER(TRIM(T17))="CAPACIDAD"))*--(UPPER(TRIM(AK17))="ANUAL"),AO17)&lt;&gt;AJ17,FALSE,_xlfn.IFS(--(UPPER(TRIM(T17))="STOCK")*--(UPPER(TRIM(AK17))="TRIMESTRAL"),AJ17,--(UPPER(TRIM(T17))="STOCK")*--(UPPER(TRIM(AK17))="SEMESTRAL")*--(AL17+AN17=0),AJ17,--(UPPER(TRIM(T17))="STOCK")*--(UPPER(TRIM(AK17))="SEMESTRAL")*--(AL17+AN17&gt;0),FALSE,--(UPPER(TRIM(T17))="STOCK")*--(UPPER(TRIM(AK17))="ANUAL")*--(AL17+AM17+AN17=0),AJ17,--(UPPER(TRIM(T17))="STOCK")*--(UPPER(TRIM(AK17))="ANUAL")*--(AL17+AM17+AN17&gt;0),FALSE,--(OR(UPPER(TRIM(T17))="ACUMULADO",UPPER(TRIM(T17))="FLUJO",UPPER(TRIM(T17))="CAPACIDAD"))*--(UPPER(TRIM(AK17))="TRIMESTRAL"),AL17+AM17+AN17+AO17,--(OR(UPPER(TRIM(T17))="ACUMULADO",UPPER(TRIM(T17))="FLUJO",UPPER(TRIM(T17))="CAPACIDAD"))*--(UPPER(TRIM(AK17))="SEMESTRAL"),AM17+AO17,--(OR(UPPER(TRIM(T17))="ACUMULADO",UPPER(TRIM(T17))="FLUJO",UPPER(TRIM(T17))="CAPACIDAD"))*--(UPPER(TRIM(AK17))="ANUAL"),AO17))</f>
        <v>2048</v>
      </c>
      <c r="AR17" s="32">
        <f t="shared" si="0"/>
        <v>2048</v>
      </c>
      <c r="AS17" s="32">
        <v>15754</v>
      </c>
      <c r="AT17" s="48"/>
      <c r="AU17" s="66" t="s">
        <v>88</v>
      </c>
      <c r="AV17" s="40" t="s">
        <v>109</v>
      </c>
    </row>
    <row r="18" spans="1:48" ht="53.4" customHeight="1" x14ac:dyDescent="0.3">
      <c r="A18" s="49"/>
      <c r="B18" s="49"/>
      <c r="C18" s="49"/>
      <c r="D18" s="49"/>
      <c r="E18" s="49"/>
      <c r="F18" s="49"/>
      <c r="G18" s="49"/>
      <c r="H18" s="49"/>
      <c r="I18" s="49"/>
      <c r="J18" s="57">
        <v>0</v>
      </c>
      <c r="K18" s="58"/>
      <c r="L18" s="57"/>
      <c r="M18" s="77"/>
      <c r="N18" s="59"/>
      <c r="O18" s="59"/>
      <c r="P18" s="60"/>
      <c r="Q18" s="49"/>
      <c r="R18" s="78"/>
      <c r="S18" s="79" t="s">
        <v>114</v>
      </c>
      <c r="T18" s="79" t="s">
        <v>74</v>
      </c>
      <c r="U18" s="80">
        <v>1090</v>
      </c>
      <c r="V18" s="80" t="s">
        <v>115</v>
      </c>
      <c r="W18" s="80" t="s">
        <v>116</v>
      </c>
      <c r="X18" s="80">
        <v>1090</v>
      </c>
      <c r="Y18" s="81">
        <v>1090</v>
      </c>
      <c r="Z18" s="80" t="s">
        <v>117</v>
      </c>
      <c r="AA18" s="80" t="s">
        <v>117</v>
      </c>
      <c r="AB18" s="80" t="s">
        <v>118</v>
      </c>
      <c r="AC18" s="80"/>
      <c r="AD18" s="80"/>
      <c r="AE18" s="80"/>
      <c r="AF18" s="80"/>
      <c r="AG18" s="80"/>
      <c r="AH18" s="80" t="s">
        <v>118</v>
      </c>
      <c r="AI18" s="80" t="s">
        <v>117</v>
      </c>
      <c r="AJ18" s="82" t="s">
        <v>118</v>
      </c>
      <c r="AK18" s="82" t="s">
        <v>118</v>
      </c>
      <c r="AL18" s="82" t="s">
        <v>118</v>
      </c>
      <c r="AM18" s="82" t="s">
        <v>118</v>
      </c>
      <c r="AN18" s="82" t="s">
        <v>118</v>
      </c>
      <c r="AO18" s="82" t="s">
        <v>118</v>
      </c>
      <c r="AP18" s="80" t="s">
        <v>119</v>
      </c>
      <c r="AQ18" s="82" t="s">
        <v>118</v>
      </c>
      <c r="AR18" s="80">
        <v>1090</v>
      </c>
      <c r="AS18" s="80">
        <v>1090</v>
      </c>
      <c r="AT18" s="48"/>
      <c r="AU18" s="66" t="s">
        <v>88</v>
      </c>
      <c r="AV18" s="40" t="s">
        <v>109</v>
      </c>
    </row>
    <row r="19" spans="1:48" ht="183.6" customHeight="1" x14ac:dyDescent="0.3">
      <c r="A19" s="67" t="s">
        <v>51</v>
      </c>
      <c r="B19" s="67" t="s">
        <v>78</v>
      </c>
      <c r="C19" s="67" t="s">
        <v>53</v>
      </c>
      <c r="D19" s="67" t="s">
        <v>120</v>
      </c>
      <c r="E19" s="67" t="s">
        <v>121</v>
      </c>
      <c r="F19" s="67" t="s">
        <v>122</v>
      </c>
      <c r="G19" s="67" t="s">
        <v>57</v>
      </c>
      <c r="H19" s="67" t="s">
        <v>81</v>
      </c>
      <c r="I19" s="67" t="s">
        <v>82</v>
      </c>
      <c r="J19" s="69">
        <v>12417640321</v>
      </c>
      <c r="K19" s="70">
        <v>12417058566</v>
      </c>
      <c r="L19" s="69">
        <v>132999282044</v>
      </c>
      <c r="M19" s="69">
        <v>38588659876</v>
      </c>
      <c r="N19" s="71"/>
      <c r="O19" s="71"/>
      <c r="P19" s="71"/>
      <c r="Q19" s="31" t="s">
        <v>123</v>
      </c>
      <c r="R19" s="31" t="s">
        <v>124</v>
      </c>
      <c r="S19" s="31" t="s">
        <v>125</v>
      </c>
      <c r="T19" s="63" t="s">
        <v>91</v>
      </c>
      <c r="U19" s="83">
        <v>1</v>
      </c>
      <c r="V19" s="84" t="s">
        <v>126</v>
      </c>
      <c r="W19" s="84" t="s">
        <v>126</v>
      </c>
      <c r="X19" s="85">
        <v>1</v>
      </c>
      <c r="Y19" s="86">
        <v>1</v>
      </c>
      <c r="Z19" s="87">
        <v>1</v>
      </c>
      <c r="AA19" s="87">
        <v>0.31</v>
      </c>
      <c r="AB19" s="88">
        <v>1</v>
      </c>
      <c r="AC19" s="89">
        <v>1</v>
      </c>
      <c r="AD19" s="89">
        <v>1</v>
      </c>
      <c r="AE19" s="90">
        <v>1</v>
      </c>
      <c r="AF19" s="91">
        <v>1</v>
      </c>
      <c r="AG19" s="92">
        <v>1</v>
      </c>
      <c r="AH19" s="92">
        <v>1</v>
      </c>
      <c r="AI19" s="88">
        <v>0</v>
      </c>
      <c r="AJ19" s="82" t="s">
        <v>127</v>
      </c>
      <c r="AK19" s="82" t="s">
        <v>127</v>
      </c>
      <c r="AL19" s="82" t="s">
        <v>127</v>
      </c>
      <c r="AM19" s="82" t="s">
        <v>127</v>
      </c>
      <c r="AN19" s="82" t="s">
        <v>127</v>
      </c>
      <c r="AO19" s="82" t="s">
        <v>127</v>
      </c>
      <c r="AP19" s="82" t="s">
        <v>127</v>
      </c>
      <c r="AQ19" s="82" t="s">
        <v>127</v>
      </c>
      <c r="AR19" s="93">
        <v>1</v>
      </c>
      <c r="AS19" s="94">
        <v>1</v>
      </c>
      <c r="AT19" s="49"/>
      <c r="AU19" s="66" t="s">
        <v>88</v>
      </c>
      <c r="AV19" s="40" t="s">
        <v>128</v>
      </c>
    </row>
    <row r="20" spans="1:48" ht="265.2" x14ac:dyDescent="0.3">
      <c r="A20" s="23" t="s">
        <v>51</v>
      </c>
      <c r="B20" s="23" t="s">
        <v>129</v>
      </c>
      <c r="C20" s="23" t="s">
        <v>53</v>
      </c>
      <c r="D20" s="23" t="s">
        <v>120</v>
      </c>
      <c r="E20" s="23" t="s">
        <v>130</v>
      </c>
      <c r="F20" s="23" t="s">
        <v>131</v>
      </c>
      <c r="G20" s="23" t="s">
        <v>57</v>
      </c>
      <c r="H20" s="23" t="s">
        <v>132</v>
      </c>
      <c r="I20" s="23" t="s">
        <v>133</v>
      </c>
      <c r="J20" s="95">
        <v>16904865271</v>
      </c>
      <c r="K20" s="96">
        <v>16892365271</v>
      </c>
      <c r="L20" s="95">
        <v>32902071348</v>
      </c>
      <c r="M20" s="95">
        <v>25320373985</v>
      </c>
      <c r="N20" s="97">
        <v>32322834021</v>
      </c>
      <c r="O20" s="97">
        <v>26871199779</v>
      </c>
      <c r="P20" s="98">
        <v>43600605827</v>
      </c>
      <c r="Q20" s="30" t="s">
        <v>134</v>
      </c>
      <c r="R20" s="30" t="s">
        <v>135</v>
      </c>
      <c r="S20" s="99" t="s">
        <v>136</v>
      </c>
      <c r="T20" s="31" t="s">
        <v>63</v>
      </c>
      <c r="U20" s="100">
        <v>0</v>
      </c>
      <c r="V20" s="33" t="s">
        <v>137</v>
      </c>
      <c r="W20" s="33" t="s">
        <v>138</v>
      </c>
      <c r="X20" s="101"/>
      <c r="Y20" s="101"/>
      <c r="Z20" s="34">
        <v>716000</v>
      </c>
      <c r="AA20" s="34">
        <v>756579</v>
      </c>
      <c r="AB20" s="32">
        <v>90000</v>
      </c>
      <c r="AC20" s="102">
        <v>0</v>
      </c>
      <c r="AD20" s="102">
        <v>0</v>
      </c>
      <c r="AE20" s="103">
        <v>0</v>
      </c>
      <c r="AF20" s="104">
        <v>93234</v>
      </c>
      <c r="AG20" s="32">
        <v>93234</v>
      </c>
      <c r="AH20" s="32">
        <v>93234</v>
      </c>
      <c r="AI20" s="100">
        <v>0</v>
      </c>
      <c r="AJ20" s="100">
        <v>90000</v>
      </c>
      <c r="AK20" s="32" t="s">
        <v>77</v>
      </c>
      <c r="AL20" s="100">
        <v>0</v>
      </c>
      <c r="AM20" s="100">
        <v>0</v>
      </c>
      <c r="AN20" s="100">
        <v>0</v>
      </c>
      <c r="AO20" s="100">
        <v>90000</v>
      </c>
      <c r="AP20" s="100"/>
      <c r="AQ20" s="32" cm="1">
        <f t="array" ref="AQ20">IF(_xlfn.IFS(--(UPPER(TRIM(T20))="STOCK")*--(UPPER(TRIM(AK20))="TRIMESTRAL"),AJ20,--(UPPER(TRIM(T20))="STOCK")*--(UPPER(TRIM(AK20))="SEMESTRAL")*--(AL20+AN20=0),AJ20,--(UPPER(TRIM(T20))="STOCK")*--(UPPER(TRIM(AK20))="SEMESTRAL")*--(AL20+AN20&gt;0),FALSE,--(UPPER(TRIM(T20))="STOCK")*--(UPPER(TRIM(AK20))="ANUAL")*--(AL20+AM20+AN20=0),AJ20,--(UPPER(TRIM(T20))="STOCK")*--(UPPER(TRIM(AK20))="ANUAL")*--(AL20+AM20+AN20&gt;0),FALSE,--(OR(UPPER(TRIM(T20))="ACUMULADO",UPPER(TRIM(T20))="FLUJO",UPPER(TRIM(T20))="CAPACIDAD"))*--(UPPER(TRIM(AK20))="TRIMESTRAL"),AL20+AM20+AN20+AO20,--(OR(UPPER(TRIM(T20))="ACUMULADO",UPPER(TRIM(T20))="FLUJO",UPPER(TRIM(T20))="CAPACIDAD"))*--(UPPER(TRIM(AK20))="SEMESTRAL"),AM20+AO20,--(OR(UPPER(TRIM(T20))="ACUMULADO",UPPER(TRIM(T20))="FLUJO",UPPER(TRIM(T20))="CAPACIDAD"))*--(UPPER(TRIM(AK20))="ANUAL"),AO20)&lt;&gt;AJ20,FALSE,_xlfn.IFS(--(UPPER(TRIM(T20))="STOCK")*--(UPPER(TRIM(AK20))="TRIMESTRAL"),AJ20,--(UPPER(TRIM(T20))="STOCK")*--(UPPER(TRIM(AK20))="SEMESTRAL")*--(AL20+AN20=0),AJ20,--(UPPER(TRIM(T20))="STOCK")*--(UPPER(TRIM(AK20))="SEMESTRAL")*--(AL20+AN20&gt;0),FALSE,--(UPPER(TRIM(T20))="STOCK")*--(UPPER(TRIM(AK20))="ANUAL")*--(AL20+AM20+AN20=0),AJ20,--(UPPER(TRIM(T20))="STOCK")*--(UPPER(TRIM(AK20))="ANUAL")*--(AL20+AM20+AN20&gt;0),FALSE,--(OR(UPPER(TRIM(T20))="ACUMULADO",UPPER(TRIM(T20))="FLUJO",UPPER(TRIM(T20))="CAPACIDAD"))*--(UPPER(TRIM(AK20))="TRIMESTRAL"),AL20+AM20+AN20+AO20,--(OR(UPPER(TRIM(T20))="ACUMULADO",UPPER(TRIM(T20))="FLUJO",UPPER(TRIM(T20))="CAPACIDAD"))*--(UPPER(TRIM(AK20))="SEMESTRAL"),AM20+AO20,--(OR(UPPER(TRIM(T20))="ACUMULADO",UPPER(TRIM(T20))="FLUJO",UPPER(TRIM(T20))="CAPACIDAD"))*--(UPPER(TRIM(AK20))="ANUAL"),AO20))</f>
        <v>90000</v>
      </c>
      <c r="AR20" s="32">
        <f t="shared" ref="AR20:AR28" si="1">+_xlfn.IFS(T20="Acumulado",X20+Z20+AB20+AJ20,T20="Capacidad",AJ20,T20="Flujo",AJ20,T20="Reducción",AJ20,T20="Stock",AJ20)</f>
        <v>896000</v>
      </c>
      <c r="AS20" s="32">
        <v>849813</v>
      </c>
      <c r="AT20" s="30" t="s">
        <v>139</v>
      </c>
      <c r="AU20" s="105" t="s">
        <v>139</v>
      </c>
      <c r="AV20" s="40" t="s">
        <v>140</v>
      </c>
    </row>
    <row r="21" spans="1:48" ht="124.95" customHeight="1" x14ac:dyDescent="0.3">
      <c r="A21" s="41"/>
      <c r="B21" s="41"/>
      <c r="C21" s="41"/>
      <c r="D21" s="41"/>
      <c r="E21" s="41"/>
      <c r="F21" s="41"/>
      <c r="G21" s="41"/>
      <c r="H21" s="41"/>
      <c r="I21" s="41"/>
      <c r="J21" s="106"/>
      <c r="K21" s="107"/>
      <c r="L21" s="106"/>
      <c r="M21" s="106"/>
      <c r="N21" s="46"/>
      <c r="O21" s="46"/>
      <c r="P21" s="108"/>
      <c r="Q21" s="48"/>
      <c r="R21" s="48"/>
      <c r="S21" s="109" t="s">
        <v>141</v>
      </c>
      <c r="T21" s="31" t="s">
        <v>63</v>
      </c>
      <c r="U21" s="32">
        <v>0</v>
      </c>
      <c r="V21" s="33" t="s">
        <v>142</v>
      </c>
      <c r="W21" s="33" t="s">
        <v>142</v>
      </c>
      <c r="X21" s="34">
        <v>111000</v>
      </c>
      <c r="Y21" s="34">
        <v>141914</v>
      </c>
      <c r="Z21" s="34">
        <v>3500</v>
      </c>
      <c r="AA21" s="34">
        <v>4713</v>
      </c>
      <c r="AB21" s="32">
        <v>35330</v>
      </c>
      <c r="AC21" s="37">
        <v>0</v>
      </c>
      <c r="AD21" s="37">
        <v>0</v>
      </c>
      <c r="AE21" s="110">
        <v>815</v>
      </c>
      <c r="AF21" s="111">
        <v>39893</v>
      </c>
      <c r="AG21" s="32">
        <v>40708</v>
      </c>
      <c r="AH21" s="32">
        <v>40708</v>
      </c>
      <c r="AI21" s="32">
        <v>0</v>
      </c>
      <c r="AJ21" s="32">
        <v>15000</v>
      </c>
      <c r="AK21" s="32" t="s">
        <v>66</v>
      </c>
      <c r="AL21" s="32">
        <v>5000</v>
      </c>
      <c r="AM21" s="32">
        <v>5000</v>
      </c>
      <c r="AN21" s="32">
        <v>5000</v>
      </c>
      <c r="AO21" s="32"/>
      <c r="AP21" s="32">
        <v>0</v>
      </c>
      <c r="AQ21" s="32" cm="1">
        <f t="array" ref="AQ21">IF(_xlfn.IFS(--(UPPER(TRIM(T21))="STOCK")*--(UPPER(TRIM(AK21))="TRIMESTRAL"),AJ21,--(UPPER(TRIM(T21))="STOCK")*--(UPPER(TRIM(AK21))="SEMESTRAL")*--(AL21+AN21=0),AJ21,--(UPPER(TRIM(T21))="STOCK")*--(UPPER(TRIM(AK21))="SEMESTRAL")*--(AL21+AN21&gt;0),FALSE,--(UPPER(TRIM(T21))="STOCK")*--(UPPER(TRIM(AK21))="ANUAL")*--(AL21+AM21+AN21=0),AJ21,--(UPPER(TRIM(T21))="STOCK")*--(UPPER(TRIM(AK21))="ANUAL")*--(AL21+AM21+AN21&gt;0),FALSE,--(OR(UPPER(TRIM(T21))="ACUMULADO",UPPER(TRIM(T21))="FLUJO",UPPER(TRIM(T21))="CAPACIDAD"))*--(UPPER(TRIM(AK21))="TRIMESTRAL"),AL21+AM21+AN21+AO21,--(OR(UPPER(TRIM(T21))="ACUMULADO",UPPER(TRIM(T21))="FLUJO",UPPER(TRIM(T21))="CAPACIDAD"))*--(UPPER(TRIM(AK21))="SEMESTRAL"),AM21+AO21,--(OR(UPPER(TRIM(T21))="ACUMULADO",UPPER(TRIM(T21))="FLUJO",UPPER(TRIM(T21))="CAPACIDAD"))*--(UPPER(TRIM(AK21))="ANUAL"),AO21)&lt;&gt;AJ21,FALSE,_xlfn.IFS(--(UPPER(TRIM(T21))="STOCK")*--(UPPER(TRIM(AK21))="TRIMESTRAL"),AJ21,--(UPPER(TRIM(T21))="STOCK")*--(UPPER(TRIM(AK21))="SEMESTRAL")*--(AL21+AN21=0),AJ21,--(UPPER(TRIM(T21))="STOCK")*--(UPPER(TRIM(AK21))="SEMESTRAL")*--(AL21+AN21&gt;0),FALSE,--(UPPER(TRIM(T21))="STOCK")*--(UPPER(TRIM(AK21))="ANUAL")*--(AL21+AM21+AN21=0),AJ21,--(UPPER(TRIM(T21))="STOCK")*--(UPPER(TRIM(AK21))="ANUAL")*--(AL21+AM21+AN21&gt;0),FALSE,--(OR(UPPER(TRIM(T21))="ACUMULADO",UPPER(TRIM(T21))="FLUJO",UPPER(TRIM(T21))="CAPACIDAD"))*--(UPPER(TRIM(AK21))="TRIMESTRAL"),AL21+AM21+AN21+AO21,--(OR(UPPER(TRIM(T21))="ACUMULADO",UPPER(TRIM(T21))="FLUJO",UPPER(TRIM(T21))="CAPACIDAD"))*--(UPPER(TRIM(AK21))="SEMESTRAL"),AM21+AO21,--(OR(UPPER(TRIM(T21))="ACUMULADO",UPPER(TRIM(T21))="FLUJO",UPPER(TRIM(T21))="CAPACIDAD"))*--(UPPER(TRIM(AK21))="ANUAL"),AO21))</f>
        <v>15000</v>
      </c>
      <c r="AR21" s="32">
        <f t="shared" si="1"/>
        <v>164830</v>
      </c>
      <c r="AS21" s="32">
        <v>187335</v>
      </c>
      <c r="AT21" s="48"/>
      <c r="AU21" s="105" t="s">
        <v>139</v>
      </c>
      <c r="AV21" s="40" t="s">
        <v>140</v>
      </c>
    </row>
    <row r="22" spans="1:48" ht="217.95" customHeight="1" x14ac:dyDescent="0.3">
      <c r="A22" s="54"/>
      <c r="B22" s="54"/>
      <c r="C22" s="54"/>
      <c r="D22" s="54"/>
      <c r="E22" s="54"/>
      <c r="F22" s="54"/>
      <c r="G22" s="54"/>
      <c r="H22" s="54"/>
      <c r="I22" s="54"/>
      <c r="J22" s="112"/>
      <c r="K22" s="113"/>
      <c r="L22" s="112"/>
      <c r="M22" s="112"/>
      <c r="N22" s="59"/>
      <c r="O22" s="59"/>
      <c r="P22" s="114"/>
      <c r="Q22" s="49"/>
      <c r="R22" s="49"/>
      <c r="S22" s="109" t="s">
        <v>143</v>
      </c>
      <c r="T22" s="31" t="s">
        <v>144</v>
      </c>
      <c r="U22" s="32">
        <v>2071846</v>
      </c>
      <c r="V22" s="33" t="s">
        <v>145</v>
      </c>
      <c r="W22" s="33" t="s">
        <v>145</v>
      </c>
      <c r="X22" s="34">
        <v>2581846</v>
      </c>
      <c r="Y22" s="34">
        <v>594180</v>
      </c>
      <c r="Z22" s="34">
        <v>3131846</v>
      </c>
      <c r="AA22" s="34">
        <v>3217294</v>
      </c>
      <c r="AB22" s="32">
        <v>3681846</v>
      </c>
      <c r="AC22" s="37">
        <v>0</v>
      </c>
      <c r="AD22" s="37">
        <v>0</v>
      </c>
      <c r="AE22" s="110">
        <v>455</v>
      </c>
      <c r="AF22" s="111">
        <v>6819</v>
      </c>
      <c r="AG22" s="32">
        <v>3224568</v>
      </c>
      <c r="AH22" s="32">
        <v>3224568</v>
      </c>
      <c r="AI22" s="32">
        <v>1007278</v>
      </c>
      <c r="AJ22" s="32">
        <v>4231846</v>
      </c>
      <c r="AK22" s="32" t="s">
        <v>77</v>
      </c>
      <c r="AL22" s="32">
        <v>0</v>
      </c>
      <c r="AM22" s="32">
        <v>0</v>
      </c>
      <c r="AN22" s="32">
        <v>0</v>
      </c>
      <c r="AO22" s="32">
        <v>4231846</v>
      </c>
      <c r="AP22" s="32">
        <v>0</v>
      </c>
      <c r="AQ22" s="32" cm="1">
        <f t="array" ref="AQ22">IF(_xlfn.IFS(--(UPPER(TRIM(T22))="STOCK")*--(UPPER(TRIM(AK22))="TRIMESTRAL"),AJ22,--(UPPER(TRIM(T22))="STOCK")*--(UPPER(TRIM(AK22))="SEMESTRAL")*--(AL22+AN22=0),AJ22,--(UPPER(TRIM(T22))="STOCK")*--(UPPER(TRIM(AK22))="SEMESTRAL")*--(AL22+AN22&gt;0),FALSE,--(UPPER(TRIM(T22))="STOCK")*--(UPPER(TRIM(AK22))="ANUAL")*--(AL22+AM22+AN22=0),AJ22,--(UPPER(TRIM(T22))="STOCK")*--(UPPER(TRIM(AK22))="ANUAL")*--(AL22+AM22+AN22&gt;0),FALSE,--(OR(UPPER(TRIM(T22))="ACUMULADO",UPPER(TRIM(T22))="FLUJO",UPPER(TRIM(T22))="CAPACIDAD"))*--(UPPER(TRIM(AK22))="TRIMESTRAL"),AL22+AM22+AN22+AO22,--(OR(UPPER(TRIM(T22))="ACUMULADO",UPPER(TRIM(T22))="FLUJO",UPPER(TRIM(T22))="CAPACIDAD"))*--(UPPER(TRIM(AK22))="SEMESTRAL"),AM22+AO22,--(OR(UPPER(TRIM(T22))="ACUMULADO",UPPER(TRIM(T22))="FLUJO",UPPER(TRIM(T22))="CAPACIDAD"))*--(UPPER(TRIM(AK22))="ANUAL"),AO22)&lt;&gt;AJ22,FALSE,_xlfn.IFS(--(UPPER(TRIM(T22))="STOCK")*--(UPPER(TRIM(AK22))="TRIMESTRAL"),AJ22,--(UPPER(TRIM(T22))="STOCK")*--(UPPER(TRIM(AK22))="SEMESTRAL")*--(AL22+AN22=0),AJ22,--(UPPER(TRIM(T22))="STOCK")*--(UPPER(TRIM(AK22))="SEMESTRAL")*--(AL22+AN22&gt;0),FALSE,--(UPPER(TRIM(T22))="STOCK")*--(UPPER(TRIM(AK22))="ANUAL")*--(AL22+AM22+AN22=0),AJ22,--(UPPER(TRIM(T22))="STOCK")*--(UPPER(TRIM(AK22))="ANUAL")*--(AL22+AM22+AN22&gt;0),FALSE,--(OR(UPPER(TRIM(T22))="ACUMULADO",UPPER(TRIM(T22))="FLUJO",UPPER(TRIM(T22))="CAPACIDAD"))*--(UPPER(TRIM(AK22))="TRIMESTRAL"),AL22+AM22+AN22+AO22,--(OR(UPPER(TRIM(T22))="ACUMULADO",UPPER(TRIM(T22))="FLUJO",UPPER(TRIM(T22))="CAPACIDAD"))*--(UPPER(TRIM(AK22))="SEMESTRAL"),AM22+AO22,--(OR(UPPER(TRIM(T22))="ACUMULADO",UPPER(TRIM(T22))="FLUJO",UPPER(TRIM(T22))="CAPACIDAD"))*--(UPPER(TRIM(AK22))="ANUAL"),AO22))</f>
        <v>4231846</v>
      </c>
      <c r="AR22" s="32">
        <f t="shared" si="1"/>
        <v>4231846</v>
      </c>
      <c r="AS22" s="32">
        <v>3224568</v>
      </c>
      <c r="AT22" s="49"/>
      <c r="AU22" s="105" t="s">
        <v>139</v>
      </c>
      <c r="AV22" s="40" t="s">
        <v>140</v>
      </c>
    </row>
    <row r="23" spans="1:48" ht="183.6" customHeight="1" x14ac:dyDescent="0.3">
      <c r="A23" s="23" t="s">
        <v>146</v>
      </c>
      <c r="B23" s="23" t="s">
        <v>147</v>
      </c>
      <c r="C23" s="23" t="s">
        <v>53</v>
      </c>
      <c r="D23" s="23" t="s">
        <v>148</v>
      </c>
      <c r="E23" s="23" t="s">
        <v>149</v>
      </c>
      <c r="F23" s="23" t="s">
        <v>150</v>
      </c>
      <c r="G23" s="23" t="s">
        <v>57</v>
      </c>
      <c r="H23" s="115" t="s">
        <v>151</v>
      </c>
      <c r="I23" s="23" t="s">
        <v>152</v>
      </c>
      <c r="J23" s="95">
        <v>55213854175</v>
      </c>
      <c r="K23" s="96">
        <v>51630365911.800003</v>
      </c>
      <c r="L23" s="95">
        <v>153962861409</v>
      </c>
      <c r="M23" s="95">
        <v>83324933299.990005</v>
      </c>
      <c r="N23" s="97">
        <v>85231886797</v>
      </c>
      <c r="O23" s="97">
        <v>45157437720.199997</v>
      </c>
      <c r="P23" s="98">
        <v>77564354113</v>
      </c>
      <c r="Q23" s="30" t="s">
        <v>153</v>
      </c>
      <c r="R23" s="31" t="s">
        <v>154</v>
      </c>
      <c r="S23" s="31" t="s">
        <v>155</v>
      </c>
      <c r="T23" s="31" t="s">
        <v>144</v>
      </c>
      <c r="U23" s="116">
        <v>0.75700000000000001</v>
      </c>
      <c r="V23" s="117" t="s">
        <v>156</v>
      </c>
      <c r="W23" s="117" t="s">
        <v>157</v>
      </c>
      <c r="X23" s="118">
        <v>0.77700000000000002</v>
      </c>
      <c r="Y23" s="118">
        <v>0.77700000000000002</v>
      </c>
      <c r="Z23" s="118">
        <v>0.79700000000000004</v>
      </c>
      <c r="AA23" s="118">
        <v>0.79699999999999993</v>
      </c>
      <c r="AB23" s="119">
        <v>0.81699999999999995</v>
      </c>
      <c r="AC23" s="120">
        <v>0</v>
      </c>
      <c r="AD23" s="120">
        <v>0</v>
      </c>
      <c r="AE23" s="90">
        <v>0</v>
      </c>
      <c r="AF23" s="121">
        <v>0.81899999999999995</v>
      </c>
      <c r="AG23" s="122">
        <v>0.81899999999999995</v>
      </c>
      <c r="AH23" s="122">
        <v>0.81899999999999995</v>
      </c>
      <c r="AI23" s="116">
        <v>0</v>
      </c>
      <c r="AJ23" s="119">
        <v>0.83699999999999997</v>
      </c>
      <c r="AK23" s="32" t="s">
        <v>77</v>
      </c>
      <c r="AL23" s="119">
        <v>0</v>
      </c>
      <c r="AM23" s="119">
        <v>0</v>
      </c>
      <c r="AN23" s="119">
        <v>0</v>
      </c>
      <c r="AO23" s="119">
        <v>0.83699999999999997</v>
      </c>
      <c r="AP23" s="92"/>
      <c r="AQ23" s="123" cm="1">
        <f t="array" ref="AQ23">IF(_xlfn.IFS(--(UPPER(TRIM(T23))="STOCK")*--(UPPER(TRIM(AK23))="TRIMESTRAL"),AJ23,--(UPPER(TRIM(T23))="STOCK")*--(UPPER(TRIM(AK23))="SEMESTRAL")*--(AL23+AN23=0),AJ23,--(UPPER(TRIM(T23))="STOCK")*--(UPPER(TRIM(AK23))="SEMESTRAL")*--(AL23+AN23&gt;0),FALSE,--(UPPER(TRIM(T23))="STOCK")*--(UPPER(TRIM(AK23))="ANUAL")*--(AL23+AM23+AN23=0),AJ23,--(UPPER(TRIM(T23))="STOCK")*--(UPPER(TRIM(AK23))="ANUAL")*--(AL23+AM23+AN23&gt;0),FALSE,--(OR(UPPER(TRIM(T23))="ACUMULADO",UPPER(TRIM(T23))="FLUJO",UPPER(TRIM(T23))="CAPACIDAD"))*--(UPPER(TRIM(AK23))="TRIMESTRAL"),AL23+AM23+AN23+AO23,--(OR(UPPER(TRIM(T23))="ACUMULADO",UPPER(TRIM(T23))="FLUJO",UPPER(TRIM(T23))="CAPACIDAD"))*--(UPPER(TRIM(AK23))="SEMESTRAL"),AM23+AO23,--(OR(UPPER(TRIM(T23))="ACUMULADO",UPPER(TRIM(T23))="FLUJO",UPPER(TRIM(T23))="CAPACIDAD"))*--(UPPER(TRIM(AK23))="ANUAL"),AO23)&lt;&gt;AJ23,FALSE,_xlfn.IFS(--(UPPER(TRIM(T23))="STOCK")*--(UPPER(TRIM(AK23))="TRIMESTRAL"),AJ23,--(UPPER(TRIM(T23))="STOCK")*--(UPPER(TRIM(AK23))="SEMESTRAL")*--(AL23+AN23=0),AJ23,--(UPPER(TRIM(T23))="STOCK")*--(UPPER(TRIM(AK23))="SEMESTRAL")*--(AL23+AN23&gt;0),FALSE,--(UPPER(TRIM(T23))="STOCK")*--(UPPER(TRIM(AK23))="ANUAL")*--(AL23+AM23+AN23=0),AJ23,--(UPPER(TRIM(T23))="STOCK")*--(UPPER(TRIM(AK23))="ANUAL")*--(AL23+AM23+AN23&gt;0),FALSE,--(OR(UPPER(TRIM(T23))="ACUMULADO",UPPER(TRIM(T23))="FLUJO",UPPER(TRIM(T23))="CAPACIDAD"))*--(UPPER(TRIM(AK23))="TRIMESTRAL"),AL23+AM23+AN23+AO23,--(OR(UPPER(TRIM(T23))="ACUMULADO",UPPER(TRIM(T23))="FLUJO",UPPER(TRIM(T23))="CAPACIDAD"))*--(UPPER(TRIM(AK23))="SEMESTRAL"),AM23+AO23,--(OR(UPPER(TRIM(T23))="ACUMULADO",UPPER(TRIM(T23))="FLUJO",UPPER(TRIM(T23))="CAPACIDAD"))*--(UPPER(TRIM(AK23))="ANUAL"),AO23))</f>
        <v>0.83699999999999997</v>
      </c>
      <c r="AR23" s="116">
        <f t="shared" si="1"/>
        <v>0.83699999999999997</v>
      </c>
      <c r="AS23" s="124">
        <v>0.81899999999999995</v>
      </c>
      <c r="AT23" s="30" t="s">
        <v>158</v>
      </c>
      <c r="AU23" s="125" t="s">
        <v>158</v>
      </c>
      <c r="AV23" s="40" t="s">
        <v>159</v>
      </c>
    </row>
    <row r="24" spans="1:48" ht="204" x14ac:dyDescent="0.3">
      <c r="A24" s="41"/>
      <c r="B24" s="41"/>
      <c r="C24" s="41"/>
      <c r="D24" s="41"/>
      <c r="E24" s="41"/>
      <c r="F24" s="41"/>
      <c r="G24" s="41"/>
      <c r="H24" s="126"/>
      <c r="I24" s="41"/>
      <c r="J24" s="106"/>
      <c r="K24" s="107"/>
      <c r="L24" s="106"/>
      <c r="M24" s="106"/>
      <c r="N24" s="46"/>
      <c r="O24" s="46"/>
      <c r="P24" s="108"/>
      <c r="Q24" s="48"/>
      <c r="R24" s="31" t="s">
        <v>160</v>
      </c>
      <c r="S24" s="31" t="s">
        <v>161</v>
      </c>
      <c r="T24" s="31" t="s">
        <v>144</v>
      </c>
      <c r="U24" s="124">
        <v>0.53400000000000003</v>
      </c>
      <c r="V24" s="127" t="s">
        <v>162</v>
      </c>
      <c r="W24" s="127" t="s">
        <v>163</v>
      </c>
      <c r="X24" s="118">
        <v>0.54900000000000004</v>
      </c>
      <c r="Y24" s="118">
        <v>0.54900000000000004</v>
      </c>
      <c r="Z24" s="118">
        <v>0.56400000000000006</v>
      </c>
      <c r="AA24" s="118">
        <v>0.56399999999999995</v>
      </c>
      <c r="AB24" s="119">
        <v>0.57399999999999995</v>
      </c>
      <c r="AC24" s="120">
        <v>0</v>
      </c>
      <c r="AD24" s="120">
        <v>0</v>
      </c>
      <c r="AE24" s="90">
        <v>0</v>
      </c>
      <c r="AF24" s="121">
        <v>0.59899999999999998</v>
      </c>
      <c r="AG24" s="122">
        <v>0.59899999999999998</v>
      </c>
      <c r="AH24" s="122">
        <v>0.59899999999999998</v>
      </c>
      <c r="AI24" s="116">
        <v>0</v>
      </c>
      <c r="AJ24" s="119">
        <v>0.59399999999999997</v>
      </c>
      <c r="AK24" s="32" t="s">
        <v>77</v>
      </c>
      <c r="AL24" s="119">
        <v>0</v>
      </c>
      <c r="AM24" s="119">
        <v>0</v>
      </c>
      <c r="AN24" s="119">
        <v>0</v>
      </c>
      <c r="AO24" s="119">
        <v>0.59399999999999997</v>
      </c>
      <c r="AP24" s="92"/>
      <c r="AQ24" s="123" cm="1">
        <f t="array" ref="AQ24">IF(_xlfn.IFS(--(UPPER(TRIM(T24))="STOCK")*--(UPPER(TRIM(AK24))="TRIMESTRAL"),AJ24,--(UPPER(TRIM(T24))="STOCK")*--(UPPER(TRIM(AK24))="SEMESTRAL")*--(AL24+AN24=0),AJ24,--(UPPER(TRIM(T24))="STOCK")*--(UPPER(TRIM(AK24))="SEMESTRAL")*--(AL24+AN24&gt;0),FALSE,--(UPPER(TRIM(T24))="STOCK")*--(UPPER(TRIM(AK24))="ANUAL")*--(AL24+AM24+AN24=0),AJ24,--(UPPER(TRIM(T24))="STOCK")*--(UPPER(TRIM(AK24))="ANUAL")*--(AL24+AM24+AN24&gt;0),FALSE,--(OR(UPPER(TRIM(T24))="ACUMULADO",UPPER(TRIM(T24))="FLUJO",UPPER(TRIM(T24))="CAPACIDAD"))*--(UPPER(TRIM(AK24))="TRIMESTRAL"),AL24+AM24+AN24+AO24,--(OR(UPPER(TRIM(T24))="ACUMULADO",UPPER(TRIM(T24))="FLUJO",UPPER(TRIM(T24))="CAPACIDAD"))*--(UPPER(TRIM(AK24))="SEMESTRAL"),AM24+AO24,--(OR(UPPER(TRIM(T24))="ACUMULADO",UPPER(TRIM(T24))="FLUJO",UPPER(TRIM(T24))="CAPACIDAD"))*--(UPPER(TRIM(AK24))="ANUAL"),AO24)&lt;&gt;AJ24,FALSE,_xlfn.IFS(--(UPPER(TRIM(T24))="STOCK")*--(UPPER(TRIM(AK24))="TRIMESTRAL"),AJ24,--(UPPER(TRIM(T24))="STOCK")*--(UPPER(TRIM(AK24))="SEMESTRAL")*--(AL24+AN24=0),AJ24,--(UPPER(TRIM(T24))="STOCK")*--(UPPER(TRIM(AK24))="SEMESTRAL")*--(AL24+AN24&gt;0),FALSE,--(UPPER(TRIM(T24))="STOCK")*--(UPPER(TRIM(AK24))="ANUAL")*--(AL24+AM24+AN24=0),AJ24,--(UPPER(TRIM(T24))="STOCK")*--(UPPER(TRIM(AK24))="ANUAL")*--(AL24+AM24+AN24&gt;0),FALSE,--(OR(UPPER(TRIM(T24))="ACUMULADO",UPPER(TRIM(T24))="FLUJO",UPPER(TRIM(T24))="CAPACIDAD"))*--(UPPER(TRIM(AK24))="TRIMESTRAL"),AL24+AM24+AN24+AO24,--(OR(UPPER(TRIM(T24))="ACUMULADO",UPPER(TRIM(T24))="FLUJO",UPPER(TRIM(T24))="CAPACIDAD"))*--(UPPER(TRIM(AK24))="SEMESTRAL"),AM24+AO24,--(OR(UPPER(TRIM(T24))="ACUMULADO",UPPER(TRIM(T24))="FLUJO",UPPER(TRIM(T24))="CAPACIDAD"))*--(UPPER(TRIM(AK24))="ANUAL"),AO24))</f>
        <v>0.59399999999999997</v>
      </c>
      <c r="AR24" s="116">
        <f t="shared" si="1"/>
        <v>0.59399999999999997</v>
      </c>
      <c r="AS24" s="124">
        <v>0.59899999999999998</v>
      </c>
      <c r="AT24" s="48"/>
      <c r="AU24" s="125" t="s">
        <v>158</v>
      </c>
      <c r="AV24" s="40" t="s">
        <v>159</v>
      </c>
    </row>
    <row r="25" spans="1:48" s="135" customFormat="1" ht="183.6" customHeight="1" x14ac:dyDescent="0.3">
      <c r="A25" s="41"/>
      <c r="B25" s="41"/>
      <c r="C25" s="41"/>
      <c r="D25" s="41"/>
      <c r="E25" s="41"/>
      <c r="F25" s="41"/>
      <c r="G25" s="41"/>
      <c r="H25" s="126"/>
      <c r="I25" s="41"/>
      <c r="J25" s="106"/>
      <c r="K25" s="107"/>
      <c r="L25" s="106"/>
      <c r="M25" s="106"/>
      <c r="N25" s="46"/>
      <c r="O25" s="46"/>
      <c r="P25" s="108"/>
      <c r="Q25" s="48"/>
      <c r="R25" s="63" t="s">
        <v>164</v>
      </c>
      <c r="S25" s="63" t="s">
        <v>165</v>
      </c>
      <c r="T25" s="63" t="s">
        <v>63</v>
      </c>
      <c r="U25" s="128">
        <v>0</v>
      </c>
      <c r="V25" s="129" t="s">
        <v>166</v>
      </c>
      <c r="W25" s="130" t="s">
        <v>167</v>
      </c>
      <c r="X25" s="131">
        <v>4000</v>
      </c>
      <c r="Y25" s="35">
        <v>4001</v>
      </c>
      <c r="Z25" s="131">
        <v>11000</v>
      </c>
      <c r="AA25" s="131">
        <v>12139</v>
      </c>
      <c r="AB25" s="128">
        <v>10000</v>
      </c>
      <c r="AC25" s="132">
        <v>832</v>
      </c>
      <c r="AD25" s="132">
        <v>3727</v>
      </c>
      <c r="AE25" s="133">
        <v>5405</v>
      </c>
      <c r="AF25" s="134">
        <v>2801</v>
      </c>
      <c r="AG25" s="32">
        <v>12765</v>
      </c>
      <c r="AH25" s="32">
        <v>12765</v>
      </c>
      <c r="AI25" s="128">
        <v>0</v>
      </c>
      <c r="AJ25" s="128">
        <v>4000</v>
      </c>
      <c r="AK25" s="32" t="s">
        <v>66</v>
      </c>
      <c r="AL25" s="128">
        <v>400</v>
      </c>
      <c r="AM25" s="128">
        <v>1200</v>
      </c>
      <c r="AN25" s="128">
        <v>1200</v>
      </c>
      <c r="AO25" s="128">
        <v>1200</v>
      </c>
      <c r="AP25" s="128"/>
      <c r="AQ25" s="32" cm="1">
        <f t="array" ref="AQ25">IF(_xlfn.IFS(--(UPPER(TRIM(T25))="STOCK")*--(UPPER(TRIM(AK25))="TRIMESTRAL"),AJ25,--(UPPER(TRIM(T25))="STOCK")*--(UPPER(TRIM(AK25))="SEMESTRAL")*--(AL25+AN25=0),AJ25,--(UPPER(TRIM(T25))="STOCK")*--(UPPER(TRIM(AK25))="SEMESTRAL")*--(AL25+AN25&gt;0),FALSE,--(UPPER(TRIM(T25))="STOCK")*--(UPPER(TRIM(AK25))="ANUAL")*--(AL25+AM25+AN25=0),AJ25,--(UPPER(TRIM(T25))="STOCK")*--(UPPER(TRIM(AK25))="ANUAL")*--(AL25+AM25+AN25&gt;0),FALSE,--(OR(UPPER(TRIM(T25))="ACUMULADO",UPPER(TRIM(T25))="FLUJO",UPPER(TRIM(T25))="CAPACIDAD"))*--(UPPER(TRIM(AK25))="TRIMESTRAL"),AL25+AM25+AN25+AO25,--(OR(UPPER(TRIM(T25))="ACUMULADO",UPPER(TRIM(T25))="FLUJO",UPPER(TRIM(T25))="CAPACIDAD"))*--(UPPER(TRIM(AK25))="SEMESTRAL"),AM25+AO25,--(OR(UPPER(TRIM(T25))="ACUMULADO",UPPER(TRIM(T25))="FLUJO",UPPER(TRIM(T25))="CAPACIDAD"))*--(UPPER(TRIM(AK25))="ANUAL"),AO25)&lt;&gt;AJ25,FALSE,_xlfn.IFS(--(UPPER(TRIM(T25))="STOCK")*--(UPPER(TRIM(AK25))="TRIMESTRAL"),AJ25,--(UPPER(TRIM(T25))="STOCK")*--(UPPER(TRIM(AK25))="SEMESTRAL")*--(AL25+AN25=0),AJ25,--(UPPER(TRIM(T25))="STOCK")*--(UPPER(TRIM(AK25))="SEMESTRAL")*--(AL25+AN25&gt;0),FALSE,--(UPPER(TRIM(T25))="STOCK")*--(UPPER(TRIM(AK25))="ANUAL")*--(AL25+AM25+AN25=0),AJ25,--(UPPER(TRIM(T25))="STOCK")*--(UPPER(TRIM(AK25))="ANUAL")*--(AL25+AM25+AN25&gt;0),FALSE,--(OR(UPPER(TRIM(T25))="ACUMULADO",UPPER(TRIM(T25))="FLUJO",UPPER(TRIM(T25))="CAPACIDAD"))*--(UPPER(TRIM(AK25))="TRIMESTRAL"),AL25+AM25+AN25+AO25,--(OR(UPPER(TRIM(T25))="ACUMULADO",UPPER(TRIM(T25))="FLUJO",UPPER(TRIM(T25))="CAPACIDAD"))*--(UPPER(TRIM(AK25))="SEMESTRAL"),AM25+AO25,--(OR(UPPER(TRIM(T25))="ACUMULADO",UPPER(TRIM(T25))="FLUJO",UPPER(TRIM(T25))="CAPACIDAD"))*--(UPPER(TRIM(AK25))="ANUAL"),AO25))</f>
        <v>4000</v>
      </c>
      <c r="AR25" s="32">
        <f t="shared" si="1"/>
        <v>29000</v>
      </c>
      <c r="AS25" s="32">
        <v>28905</v>
      </c>
      <c r="AT25" s="48"/>
      <c r="AU25" s="125" t="s">
        <v>158</v>
      </c>
      <c r="AV25" s="40" t="s">
        <v>159</v>
      </c>
    </row>
    <row r="26" spans="1:48" ht="183.6" x14ac:dyDescent="0.3">
      <c r="A26" s="54"/>
      <c r="B26" s="54"/>
      <c r="C26" s="54"/>
      <c r="D26" s="54"/>
      <c r="E26" s="54"/>
      <c r="F26" s="54"/>
      <c r="G26" s="54"/>
      <c r="H26" s="136"/>
      <c r="I26" s="54"/>
      <c r="J26" s="112"/>
      <c r="K26" s="113"/>
      <c r="L26" s="112"/>
      <c r="M26" s="112"/>
      <c r="N26" s="59"/>
      <c r="O26" s="59"/>
      <c r="P26" s="114"/>
      <c r="Q26" s="49"/>
      <c r="R26" s="63" t="s">
        <v>168</v>
      </c>
      <c r="S26" s="63" t="s">
        <v>168</v>
      </c>
      <c r="T26" s="63" t="s">
        <v>74</v>
      </c>
      <c r="U26" s="128">
        <v>651</v>
      </c>
      <c r="V26" s="129" t="s">
        <v>169</v>
      </c>
      <c r="W26" s="129" t="s">
        <v>170</v>
      </c>
      <c r="X26" s="131">
        <v>800</v>
      </c>
      <c r="Y26" s="35">
        <v>809</v>
      </c>
      <c r="Z26" s="131">
        <v>800</v>
      </c>
      <c r="AA26" s="131">
        <v>880</v>
      </c>
      <c r="AB26" s="128">
        <v>800</v>
      </c>
      <c r="AC26" s="132">
        <v>206</v>
      </c>
      <c r="AD26" s="132">
        <v>158</v>
      </c>
      <c r="AE26" s="133">
        <v>284</v>
      </c>
      <c r="AF26" s="134">
        <v>157</v>
      </c>
      <c r="AG26" s="32">
        <v>805</v>
      </c>
      <c r="AH26" s="32">
        <v>805</v>
      </c>
      <c r="AI26" s="128">
        <v>0</v>
      </c>
      <c r="AJ26" s="128">
        <v>800</v>
      </c>
      <c r="AK26" s="32" t="s">
        <v>66</v>
      </c>
      <c r="AL26" s="128">
        <v>80</v>
      </c>
      <c r="AM26" s="128">
        <v>240</v>
      </c>
      <c r="AN26" s="128">
        <v>240</v>
      </c>
      <c r="AO26" s="128">
        <v>240</v>
      </c>
      <c r="AP26" s="128"/>
      <c r="AQ26" s="32" cm="1">
        <f t="array" ref="AQ26">IF(_xlfn.IFS(--(UPPER(TRIM(T26))="STOCK")*--(UPPER(TRIM(AK26))="TRIMESTRAL"),AJ26,--(UPPER(TRIM(T26))="STOCK")*--(UPPER(TRIM(AK26))="SEMESTRAL")*--(AL26+AN26=0),AJ26,--(UPPER(TRIM(T26))="STOCK")*--(UPPER(TRIM(AK26))="SEMESTRAL")*--(AL26+AN26&gt;0),FALSE,--(UPPER(TRIM(T26))="STOCK")*--(UPPER(TRIM(AK26))="ANUAL")*--(AL26+AM26+AN26=0),AJ26,--(UPPER(TRIM(T26))="STOCK")*--(UPPER(TRIM(AK26))="ANUAL")*--(AL26+AM26+AN26&gt;0),FALSE,--(OR(UPPER(TRIM(T26))="ACUMULADO",UPPER(TRIM(T26))="FLUJO",UPPER(TRIM(T26))="CAPACIDAD"))*--(UPPER(TRIM(AK26))="TRIMESTRAL"),AL26+AM26+AN26+AO26,--(OR(UPPER(TRIM(T26))="ACUMULADO",UPPER(TRIM(T26))="FLUJO",UPPER(TRIM(T26))="CAPACIDAD"))*--(UPPER(TRIM(AK26))="SEMESTRAL"),AM26+AO26,--(OR(UPPER(TRIM(T26))="ACUMULADO",UPPER(TRIM(T26))="FLUJO",UPPER(TRIM(T26))="CAPACIDAD"))*--(UPPER(TRIM(AK26))="ANUAL"),AO26)&lt;&gt;AJ26,FALSE,_xlfn.IFS(--(UPPER(TRIM(T26))="STOCK")*--(UPPER(TRIM(AK26))="TRIMESTRAL"),AJ26,--(UPPER(TRIM(T26))="STOCK")*--(UPPER(TRIM(AK26))="SEMESTRAL")*--(AL26+AN26=0),AJ26,--(UPPER(TRIM(T26))="STOCK")*--(UPPER(TRIM(AK26))="SEMESTRAL")*--(AL26+AN26&gt;0),FALSE,--(UPPER(TRIM(T26))="STOCK")*--(UPPER(TRIM(AK26))="ANUAL")*--(AL26+AM26+AN26=0),AJ26,--(UPPER(TRIM(T26))="STOCK")*--(UPPER(TRIM(AK26))="ANUAL")*--(AL26+AM26+AN26&gt;0),FALSE,--(OR(UPPER(TRIM(T26))="ACUMULADO",UPPER(TRIM(T26))="FLUJO",UPPER(TRIM(T26))="CAPACIDAD"))*--(UPPER(TRIM(AK26))="TRIMESTRAL"),AL26+AM26+AN26+AO26,--(OR(UPPER(TRIM(T26))="ACUMULADO",UPPER(TRIM(T26))="FLUJO",UPPER(TRIM(T26))="CAPACIDAD"))*--(UPPER(TRIM(AK26))="SEMESTRAL"),AM26+AO26,--(OR(UPPER(TRIM(T26))="ACUMULADO",UPPER(TRIM(T26))="FLUJO",UPPER(TRIM(T26))="CAPACIDAD"))*--(UPPER(TRIM(AK26))="ANUAL"),AO26))</f>
        <v>800</v>
      </c>
      <c r="AR26" s="32">
        <f t="shared" si="1"/>
        <v>800</v>
      </c>
      <c r="AS26" s="32">
        <v>805</v>
      </c>
      <c r="AT26" s="49"/>
      <c r="AU26" s="125" t="s">
        <v>158</v>
      </c>
      <c r="AV26" s="40" t="s">
        <v>159</v>
      </c>
    </row>
    <row r="27" spans="1:48" ht="409.6" x14ac:dyDescent="0.3">
      <c r="A27" s="137" t="s">
        <v>171</v>
      </c>
      <c r="B27" s="137" t="s">
        <v>172</v>
      </c>
      <c r="C27" s="137" t="s">
        <v>53</v>
      </c>
      <c r="D27" s="137" t="s">
        <v>173</v>
      </c>
      <c r="E27" s="137" t="s">
        <v>174</v>
      </c>
      <c r="F27" s="137" t="s">
        <v>175</v>
      </c>
      <c r="G27" s="137" t="s">
        <v>57</v>
      </c>
      <c r="H27" s="137" t="s">
        <v>176</v>
      </c>
      <c r="I27" s="137" t="s">
        <v>133</v>
      </c>
      <c r="J27" s="70">
        <v>30908200346</v>
      </c>
      <c r="K27" s="70">
        <v>25199465325.68</v>
      </c>
      <c r="L27" s="70">
        <v>253814428549</v>
      </c>
      <c r="M27" s="138">
        <v>161670998977.28</v>
      </c>
      <c r="N27" s="139">
        <v>272244897286.42999</v>
      </c>
      <c r="O27" s="139">
        <v>196988320082.85999</v>
      </c>
      <c r="P27" s="139">
        <v>123674670781</v>
      </c>
      <c r="Q27" s="109" t="s">
        <v>177</v>
      </c>
      <c r="R27" s="109" t="s">
        <v>178</v>
      </c>
      <c r="S27" s="109" t="s">
        <v>179</v>
      </c>
      <c r="T27" s="140" t="s">
        <v>63</v>
      </c>
      <c r="U27" s="128">
        <v>0</v>
      </c>
      <c r="V27" s="129" t="s">
        <v>180</v>
      </c>
      <c r="W27" s="129" t="s">
        <v>142</v>
      </c>
      <c r="X27" s="131">
        <v>70000</v>
      </c>
      <c r="Y27" s="35">
        <v>47230</v>
      </c>
      <c r="Z27" s="131">
        <v>113925</v>
      </c>
      <c r="AA27" s="131">
        <v>133610</v>
      </c>
      <c r="AB27" s="128">
        <v>315592</v>
      </c>
      <c r="AC27" s="141">
        <v>10056</v>
      </c>
      <c r="AD27" s="141">
        <v>127647</v>
      </c>
      <c r="AE27" s="132">
        <v>47580</v>
      </c>
      <c r="AF27" s="134">
        <v>84780</v>
      </c>
      <c r="AG27" s="32">
        <v>270063</v>
      </c>
      <c r="AH27" s="32">
        <v>270063</v>
      </c>
      <c r="AI27" s="128">
        <v>56905</v>
      </c>
      <c r="AJ27" s="128">
        <v>94674</v>
      </c>
      <c r="AK27" s="32" t="s">
        <v>66</v>
      </c>
      <c r="AL27" s="128">
        <v>36046</v>
      </c>
      <c r="AM27" s="128"/>
      <c r="AN27" s="128">
        <v>58628</v>
      </c>
      <c r="AO27" s="128"/>
      <c r="AP27" s="142">
        <v>0</v>
      </c>
      <c r="AQ27" s="32" cm="1">
        <f t="array" ref="AQ27">IF(_xlfn.IFS(--(UPPER(TRIM(T27))="STOCK")*--(UPPER(TRIM(AK27))="TRIMESTRAL"),AJ27,--(UPPER(TRIM(T27))="STOCK")*--(UPPER(TRIM(AK27))="SEMESTRAL")*--(AL27+AN27=0),AJ27,--(UPPER(TRIM(T27))="STOCK")*--(UPPER(TRIM(AK27))="SEMESTRAL")*--(AL27+AN27&gt;0),FALSE,--(UPPER(TRIM(T27))="STOCK")*--(UPPER(TRIM(AK27))="ANUAL")*--(AL27+AM27+AN27=0),AJ27,--(UPPER(TRIM(T27))="STOCK")*--(UPPER(TRIM(AK27))="ANUAL")*--(AL27+AM27+AN27&gt;0),FALSE,--(OR(UPPER(TRIM(T27))="ACUMULADO",UPPER(TRIM(T27))="FLUJO",UPPER(TRIM(T27))="CAPACIDAD"))*--(UPPER(TRIM(AK27))="TRIMESTRAL"),AL27+AM27+AN27+AO27,--(OR(UPPER(TRIM(T27))="ACUMULADO",UPPER(TRIM(T27))="FLUJO",UPPER(TRIM(T27))="CAPACIDAD"))*--(UPPER(TRIM(AK27))="SEMESTRAL"),AM27+AO27,--(OR(UPPER(TRIM(T27))="ACUMULADO",UPPER(TRIM(T27))="FLUJO",UPPER(TRIM(T27))="CAPACIDAD"))*--(UPPER(TRIM(AK27))="ANUAL"),AO27)&lt;&gt;AJ27,FALSE,_xlfn.IFS(--(UPPER(TRIM(T27))="STOCK")*--(UPPER(TRIM(AK27))="TRIMESTRAL"),AJ27,--(UPPER(TRIM(T27))="STOCK")*--(UPPER(TRIM(AK27))="SEMESTRAL")*--(AL27+AN27=0),AJ27,--(UPPER(TRIM(T27))="STOCK")*--(UPPER(TRIM(AK27))="SEMESTRAL")*--(AL27+AN27&gt;0),FALSE,--(UPPER(TRIM(T27))="STOCK")*--(UPPER(TRIM(AK27))="ANUAL")*--(AL27+AM27+AN27=0),AJ27,--(UPPER(TRIM(T27))="STOCK")*--(UPPER(TRIM(AK27))="ANUAL")*--(AL27+AM27+AN27&gt;0),FALSE,--(OR(UPPER(TRIM(T27))="ACUMULADO",UPPER(TRIM(T27))="FLUJO",UPPER(TRIM(T27))="CAPACIDAD"))*--(UPPER(TRIM(AK27))="TRIMESTRAL"),AL27+AM27+AN27+AO27,--(OR(UPPER(TRIM(T27))="ACUMULADO",UPPER(TRIM(T27))="FLUJO",UPPER(TRIM(T27))="CAPACIDAD"))*--(UPPER(TRIM(AK27))="SEMESTRAL"),AM27+AO27,--(OR(UPPER(TRIM(T27))="ACUMULADO",UPPER(TRIM(T27))="FLUJO",UPPER(TRIM(T27))="CAPACIDAD"))*--(UPPER(TRIM(AK27))="ANUAL"),AO27))</f>
        <v>94674</v>
      </c>
      <c r="AR27" s="32">
        <f t="shared" si="1"/>
        <v>594191</v>
      </c>
      <c r="AS27" s="32">
        <v>450903</v>
      </c>
      <c r="AT27" s="63" t="s">
        <v>181</v>
      </c>
      <c r="AU27" s="143" t="s">
        <v>181</v>
      </c>
      <c r="AV27" s="50" t="s">
        <v>182</v>
      </c>
    </row>
    <row r="28" spans="1:48" ht="142.80000000000001" x14ac:dyDescent="0.3">
      <c r="A28" s="67" t="s">
        <v>51</v>
      </c>
      <c r="B28" s="67" t="s">
        <v>129</v>
      </c>
      <c r="C28" s="67" t="s">
        <v>53</v>
      </c>
      <c r="D28" s="67" t="s">
        <v>120</v>
      </c>
      <c r="E28" s="67" t="s">
        <v>183</v>
      </c>
      <c r="F28" s="67" t="s">
        <v>184</v>
      </c>
      <c r="G28" s="67" t="s">
        <v>57</v>
      </c>
      <c r="H28" s="67" t="s">
        <v>58</v>
      </c>
      <c r="I28" s="67" t="s">
        <v>133</v>
      </c>
      <c r="J28" s="144">
        <f>'[1]1. Iniciativas-PA (2)'!M16</f>
        <v>6050000000</v>
      </c>
      <c r="K28" s="144">
        <f>'[1]1. Iniciativas-PA (2)'!N16</f>
        <v>0</v>
      </c>
      <c r="L28" s="144">
        <v>12894700000</v>
      </c>
      <c r="M28" s="144">
        <v>11116188734</v>
      </c>
      <c r="N28" s="145">
        <v>9796842149</v>
      </c>
      <c r="O28" s="145">
        <v>5628927382</v>
      </c>
      <c r="P28" s="145">
        <v>9426927818</v>
      </c>
      <c r="Q28" s="31" t="s">
        <v>134</v>
      </c>
      <c r="R28" s="31" t="s">
        <v>185</v>
      </c>
      <c r="S28" s="31" t="s">
        <v>186</v>
      </c>
      <c r="T28" s="31" t="s">
        <v>63</v>
      </c>
      <c r="U28" s="32">
        <v>0</v>
      </c>
      <c r="V28" s="33" t="s">
        <v>187</v>
      </c>
      <c r="W28" s="33" t="s">
        <v>188</v>
      </c>
      <c r="X28" s="34">
        <v>730000</v>
      </c>
      <c r="Y28" s="34">
        <v>835531</v>
      </c>
      <c r="Z28" s="34">
        <v>1057000</v>
      </c>
      <c r="AA28" s="34">
        <v>1136988</v>
      </c>
      <c r="AB28" s="32">
        <v>1400000</v>
      </c>
      <c r="AC28" s="37">
        <v>0</v>
      </c>
      <c r="AD28" s="37">
        <v>274107</v>
      </c>
      <c r="AE28" s="110">
        <v>479881</v>
      </c>
      <c r="AF28" s="111">
        <v>726661</v>
      </c>
      <c r="AG28" s="32">
        <v>1480649</v>
      </c>
      <c r="AH28" s="32">
        <v>1480649</v>
      </c>
      <c r="AI28" s="32">
        <v>0</v>
      </c>
      <c r="AJ28" s="32">
        <v>1013000</v>
      </c>
      <c r="AK28" s="32" t="s">
        <v>66</v>
      </c>
      <c r="AL28" s="32">
        <v>337666.66666666669</v>
      </c>
      <c r="AM28" s="32">
        <v>337666.66666666669</v>
      </c>
      <c r="AN28" s="32">
        <v>337666.66666666669</v>
      </c>
      <c r="AO28" s="32"/>
      <c r="AP28" s="32">
        <v>0</v>
      </c>
      <c r="AQ28" s="32" cm="1">
        <f t="array" ref="AQ28">IF(_xlfn.IFS(--(UPPER(TRIM(T28))="STOCK")*--(UPPER(TRIM(AK28))="TRIMESTRAL"),AJ28,--(UPPER(TRIM(T28))="STOCK")*--(UPPER(TRIM(AK28))="SEMESTRAL")*--(AL28+AN28=0),AJ28,--(UPPER(TRIM(T28))="STOCK")*--(UPPER(TRIM(AK28))="SEMESTRAL")*--(AL28+AN28&gt;0),FALSE,--(UPPER(TRIM(T28))="STOCK")*--(UPPER(TRIM(AK28))="ANUAL")*--(AL28+AM28+AN28=0),AJ28,--(UPPER(TRIM(T28))="STOCK")*--(UPPER(TRIM(AK28))="ANUAL")*--(AL28+AM28+AN28&gt;0),FALSE,--(OR(UPPER(TRIM(T28))="ACUMULADO",UPPER(TRIM(T28))="FLUJO",UPPER(TRIM(T28))="CAPACIDAD"))*--(UPPER(TRIM(AK28))="TRIMESTRAL"),AL28+AM28+AN28+AO28,--(OR(UPPER(TRIM(T28))="ACUMULADO",UPPER(TRIM(T28))="FLUJO",UPPER(TRIM(T28))="CAPACIDAD"))*--(UPPER(TRIM(AK28))="SEMESTRAL"),AM28+AO28,--(OR(UPPER(TRIM(T28))="ACUMULADO",UPPER(TRIM(T28))="FLUJO",UPPER(TRIM(T28))="CAPACIDAD"))*--(UPPER(TRIM(AK28))="ANUAL"),AO28)&lt;&gt;AJ28,FALSE,_xlfn.IFS(--(UPPER(TRIM(T28))="STOCK")*--(UPPER(TRIM(AK28))="TRIMESTRAL"),AJ28,--(UPPER(TRIM(T28))="STOCK")*--(UPPER(TRIM(AK28))="SEMESTRAL")*--(AL28+AN28=0),AJ28,--(UPPER(TRIM(T28))="STOCK")*--(UPPER(TRIM(AK28))="SEMESTRAL")*--(AL28+AN28&gt;0),FALSE,--(UPPER(TRIM(T28))="STOCK")*--(UPPER(TRIM(AK28))="ANUAL")*--(AL28+AM28+AN28=0),AJ28,--(UPPER(TRIM(T28))="STOCK")*--(UPPER(TRIM(AK28))="ANUAL")*--(AL28+AM28+AN28&gt;0),FALSE,--(OR(UPPER(TRIM(T28))="ACUMULADO",UPPER(TRIM(T28))="FLUJO",UPPER(TRIM(T28))="CAPACIDAD"))*--(UPPER(TRIM(AK28))="TRIMESTRAL"),AL28+AM28+AN28+AO28,--(OR(UPPER(TRIM(T28))="ACUMULADO",UPPER(TRIM(T28))="FLUJO",UPPER(TRIM(T28))="CAPACIDAD"))*--(UPPER(TRIM(AK28))="SEMESTRAL"),AM28+AO28,--(OR(UPPER(TRIM(T28))="ACUMULADO",UPPER(TRIM(T28))="FLUJO",UPPER(TRIM(T28))="CAPACIDAD"))*--(UPPER(TRIM(AK28))="ANUAL"),AO28))</f>
        <v>1013000</v>
      </c>
      <c r="AR28" s="32">
        <f t="shared" si="1"/>
        <v>4200000</v>
      </c>
      <c r="AS28" s="32">
        <v>3453168</v>
      </c>
      <c r="AT28" s="31" t="s">
        <v>139</v>
      </c>
      <c r="AU28" s="105" t="s">
        <v>139</v>
      </c>
      <c r="AV28" s="50" t="s">
        <v>189</v>
      </c>
    </row>
    <row r="29" spans="1:48" ht="204" customHeight="1" x14ac:dyDescent="0.3">
      <c r="A29" s="23" t="s">
        <v>51</v>
      </c>
      <c r="B29" s="23" t="s">
        <v>190</v>
      </c>
      <c r="C29" s="23" t="s">
        <v>53</v>
      </c>
      <c r="D29" s="23" t="s">
        <v>148</v>
      </c>
      <c r="E29" s="23" t="s">
        <v>191</v>
      </c>
      <c r="F29" s="23" t="s">
        <v>192</v>
      </c>
      <c r="G29" s="23" t="s">
        <v>57</v>
      </c>
      <c r="H29" s="23" t="s">
        <v>193</v>
      </c>
      <c r="I29" s="23" t="s">
        <v>194</v>
      </c>
      <c r="J29" s="146">
        <v>6830016667</v>
      </c>
      <c r="K29" s="96">
        <v>6822825000</v>
      </c>
      <c r="L29" s="147">
        <v>18475011000</v>
      </c>
      <c r="M29" s="147">
        <v>17865138373</v>
      </c>
      <c r="N29" s="148">
        <v>12275900749</v>
      </c>
      <c r="O29" s="148">
        <v>6930828748</v>
      </c>
      <c r="P29" s="149">
        <v>11709087440</v>
      </c>
      <c r="Q29" s="30" t="s">
        <v>195</v>
      </c>
      <c r="R29" s="31" t="s">
        <v>196</v>
      </c>
      <c r="S29" s="31" t="s">
        <v>197</v>
      </c>
      <c r="T29" s="31" t="s">
        <v>91</v>
      </c>
      <c r="U29" s="31">
        <v>0</v>
      </c>
      <c r="V29" s="150" t="s">
        <v>198</v>
      </c>
      <c r="W29" s="150" t="s">
        <v>199</v>
      </c>
      <c r="X29" s="151">
        <v>1</v>
      </c>
      <c r="Y29" s="151">
        <v>1</v>
      </c>
      <c r="Z29" s="151">
        <v>1</v>
      </c>
      <c r="AA29" s="151">
        <v>1</v>
      </c>
      <c r="AB29" s="92">
        <v>1</v>
      </c>
      <c r="AC29" s="152">
        <v>1</v>
      </c>
      <c r="AD29" s="152">
        <v>1</v>
      </c>
      <c r="AE29" s="90">
        <v>1</v>
      </c>
      <c r="AF29" s="121">
        <v>1</v>
      </c>
      <c r="AG29" s="92">
        <v>1</v>
      </c>
      <c r="AH29" s="92">
        <v>1</v>
      </c>
      <c r="AI29" s="153">
        <v>0</v>
      </c>
      <c r="AJ29" s="92">
        <v>1</v>
      </c>
      <c r="AK29" s="32" t="s">
        <v>66</v>
      </c>
      <c r="AL29" s="92">
        <v>1</v>
      </c>
      <c r="AM29" s="92">
        <v>1</v>
      </c>
      <c r="AN29" s="92">
        <v>1</v>
      </c>
      <c r="AO29" s="92">
        <v>1</v>
      </c>
      <c r="AP29" s="31">
        <v>0</v>
      </c>
      <c r="AQ29" s="123" cm="1">
        <f t="array" ref="AQ29">IF(_xlfn.IFS(--(UPPER(TRIM(T29))="STOCK")*--(UPPER(TRIM(AK29))="TRIMESTRAL"),AJ29,--(UPPER(TRIM(T29))="STOCK")*--(UPPER(TRIM(AK29))="SEMESTRAL")*--(AL29+AN29=0),AJ29,--(UPPER(TRIM(T29))="STOCK")*--(UPPER(TRIM(AK29))="SEMESTRAL")*--(AL29+AN29&gt;0),FALSE,--(UPPER(TRIM(T29))="STOCK")*--(UPPER(TRIM(AK29))="ANUAL")*--(AL29+AM29+AN29=0),AJ29,--(UPPER(TRIM(T29))="STOCK")*--(UPPER(TRIM(AK29))="ANUAL")*--(AL29+AM29+AN29&gt;0),FALSE,--(OR(UPPER(TRIM(T29))="ACUMULADO",UPPER(TRIM(T29))="FLUJO",UPPER(TRIM(T29))="CAPACIDAD"))*--(UPPER(TRIM(AK29))="TRIMESTRAL"),AL29+AM29+AN29+AO29,--(OR(UPPER(TRIM(T29))="ACUMULADO",UPPER(TRIM(T29))="FLUJO",UPPER(TRIM(T29))="CAPACIDAD"))*--(UPPER(TRIM(AK29))="SEMESTRAL"),AM29+AO29,--(OR(UPPER(TRIM(T29))="ACUMULADO",UPPER(TRIM(T29))="FLUJO",UPPER(TRIM(T29))="CAPACIDAD"))*--(UPPER(TRIM(AK29))="ANUAL"),AO29)&lt;&gt;AJ29,FALSE,_xlfn.IFS(--(UPPER(TRIM(T29))="STOCK")*--(UPPER(TRIM(AK29))="TRIMESTRAL"),AJ29,--(UPPER(TRIM(T29))="STOCK")*--(UPPER(TRIM(AK29))="SEMESTRAL")*--(AL29+AN29=0),AJ29,--(UPPER(TRIM(T29))="STOCK")*--(UPPER(TRIM(AK29))="SEMESTRAL")*--(AL29+AN29&gt;0),FALSE,--(UPPER(TRIM(T29))="STOCK")*--(UPPER(TRIM(AK29))="ANUAL")*--(AL29+AM29+AN29=0),AJ29,--(UPPER(TRIM(T29))="STOCK")*--(UPPER(TRIM(AK29))="ANUAL")*--(AL29+AM29+AN29&gt;0),FALSE,--(OR(UPPER(TRIM(T29))="ACUMULADO",UPPER(TRIM(T29))="FLUJO",UPPER(TRIM(T29))="CAPACIDAD"))*--(UPPER(TRIM(AK29))="TRIMESTRAL"),AL29+AM29+AN29+AO29,--(OR(UPPER(TRIM(T29))="ACUMULADO",UPPER(TRIM(T29))="FLUJO",UPPER(TRIM(T29))="CAPACIDAD"))*--(UPPER(TRIM(AK29))="SEMESTRAL"),AM29+AO29,--(OR(UPPER(TRIM(T29))="ACUMULADO",UPPER(TRIM(T29))="FLUJO",UPPER(TRIM(T29))="CAPACIDAD"))*--(UPPER(TRIM(AK29))="ANUAL"),AO29))</f>
        <v>1</v>
      </c>
      <c r="AR29" s="116">
        <f>+_xlfn.IFS(T29="Acumulado",X29+Z29+#REF!+AJ29,T29="Capacidad",AJ29,T29="Flujo",AJ29,T29="Reducción",AJ29,T29="Stock",AJ29)</f>
        <v>1</v>
      </c>
      <c r="AS29" s="92">
        <v>1</v>
      </c>
      <c r="AT29" s="30" t="s">
        <v>200</v>
      </c>
      <c r="AU29" s="154" t="s">
        <v>200</v>
      </c>
      <c r="AV29" s="40" t="s">
        <v>201</v>
      </c>
    </row>
    <row r="30" spans="1:48" ht="142.94999999999999" customHeight="1" x14ac:dyDescent="0.3">
      <c r="A30" s="41"/>
      <c r="B30" s="41"/>
      <c r="C30" s="41"/>
      <c r="D30" s="41"/>
      <c r="E30" s="41"/>
      <c r="F30" s="41"/>
      <c r="G30" s="41"/>
      <c r="H30" s="41"/>
      <c r="I30" s="41"/>
      <c r="J30" s="155">
        <v>0</v>
      </c>
      <c r="K30" s="107"/>
      <c r="L30" s="156"/>
      <c r="M30" s="156"/>
      <c r="N30" s="46"/>
      <c r="O30" s="46"/>
      <c r="P30" s="157"/>
      <c r="Q30" s="48"/>
      <c r="R30" s="31" t="s">
        <v>202</v>
      </c>
      <c r="S30" s="31" t="s">
        <v>203</v>
      </c>
      <c r="T30" s="31" t="s">
        <v>91</v>
      </c>
      <c r="U30" s="32">
        <v>0</v>
      </c>
      <c r="V30" s="33" t="s">
        <v>204</v>
      </c>
      <c r="W30" s="33" t="s">
        <v>205</v>
      </c>
      <c r="X30" s="34">
        <v>1</v>
      </c>
      <c r="Y30" s="35">
        <v>1</v>
      </c>
      <c r="Z30" s="34">
        <v>1</v>
      </c>
      <c r="AA30" s="34">
        <v>1</v>
      </c>
      <c r="AB30" s="32">
        <v>1</v>
      </c>
      <c r="AC30" s="158">
        <v>0</v>
      </c>
      <c r="AD30" s="158">
        <v>1</v>
      </c>
      <c r="AE30" s="61">
        <v>1</v>
      </c>
      <c r="AF30" s="159">
        <v>0</v>
      </c>
      <c r="AG30" s="32">
        <v>1</v>
      </c>
      <c r="AH30" s="32">
        <v>1</v>
      </c>
      <c r="AI30" s="31">
        <v>0</v>
      </c>
      <c r="AJ30" s="32">
        <v>1</v>
      </c>
      <c r="AK30" s="32" t="s">
        <v>77</v>
      </c>
      <c r="AL30" s="32">
        <v>0</v>
      </c>
      <c r="AM30" s="32">
        <v>0</v>
      </c>
      <c r="AN30" s="32">
        <v>0</v>
      </c>
      <c r="AO30" s="32">
        <v>1</v>
      </c>
      <c r="AP30" s="32">
        <v>0</v>
      </c>
      <c r="AQ30" s="32" cm="1">
        <f t="array" ref="AQ30">IF(_xlfn.IFS(--(UPPER(TRIM(T30))="STOCK")*--(UPPER(TRIM(AK30))="TRIMESTRAL"),AJ30,--(UPPER(TRIM(T30))="STOCK")*--(UPPER(TRIM(AK30))="SEMESTRAL")*--(AL30+AN30=0),AJ30,--(UPPER(TRIM(T30))="STOCK")*--(UPPER(TRIM(AK30))="SEMESTRAL")*--(AL30+AN30&gt;0),FALSE,--(UPPER(TRIM(T30))="STOCK")*--(UPPER(TRIM(AK30))="ANUAL")*--(AL30+AM30+AN30=0),AJ30,--(UPPER(TRIM(T30))="STOCK")*--(UPPER(TRIM(AK30))="ANUAL")*--(AL30+AM30+AN30&gt;0),FALSE,--(OR(UPPER(TRIM(T30))="ACUMULADO",UPPER(TRIM(T30))="FLUJO",UPPER(TRIM(T30))="CAPACIDAD"))*--(UPPER(TRIM(AK30))="TRIMESTRAL"),AL30+AM30+AN30+AO30,--(OR(UPPER(TRIM(T30))="ACUMULADO",UPPER(TRIM(T30))="FLUJO",UPPER(TRIM(T30))="CAPACIDAD"))*--(UPPER(TRIM(AK30))="SEMESTRAL"),AM30+AO30,--(OR(UPPER(TRIM(T30))="ACUMULADO",UPPER(TRIM(T30))="FLUJO",UPPER(TRIM(T30))="CAPACIDAD"))*--(UPPER(TRIM(AK30))="ANUAL"),AO30)&lt;&gt;AJ30,FALSE,_xlfn.IFS(--(UPPER(TRIM(T30))="STOCK")*--(UPPER(TRIM(AK30))="TRIMESTRAL"),AJ30,--(UPPER(TRIM(T30))="STOCK")*--(UPPER(TRIM(AK30))="SEMESTRAL")*--(AL30+AN30=0),AJ30,--(UPPER(TRIM(T30))="STOCK")*--(UPPER(TRIM(AK30))="SEMESTRAL")*--(AL30+AN30&gt;0),FALSE,--(UPPER(TRIM(T30))="STOCK")*--(UPPER(TRIM(AK30))="ANUAL")*--(AL30+AM30+AN30=0),AJ30,--(UPPER(TRIM(T30))="STOCK")*--(UPPER(TRIM(AK30))="ANUAL")*--(AL30+AM30+AN30&gt;0),FALSE,--(OR(UPPER(TRIM(T30))="ACUMULADO",UPPER(TRIM(T30))="FLUJO",UPPER(TRIM(T30))="CAPACIDAD"))*--(UPPER(TRIM(AK30))="TRIMESTRAL"),AL30+AM30+AN30+AO30,--(OR(UPPER(TRIM(T30))="ACUMULADO",UPPER(TRIM(T30))="FLUJO",UPPER(TRIM(T30))="CAPACIDAD"))*--(UPPER(TRIM(AK30))="SEMESTRAL"),AM30+AO30,--(OR(UPPER(TRIM(T30))="ACUMULADO",UPPER(TRIM(T30))="FLUJO",UPPER(TRIM(T30))="CAPACIDAD"))*--(UPPER(TRIM(AK30))="ANUAL"),AO30))</f>
        <v>1</v>
      </c>
      <c r="AR30" s="32">
        <f>+_xlfn.IFS(T30="Acumulado",X30+Z30+AB30+AJ30,T30="Capacidad",AJ30,T30="Flujo",AJ30,T30="Reducción",AJ30,T30="Stock",AJ30)</f>
        <v>1</v>
      </c>
      <c r="AS30" s="32">
        <v>1</v>
      </c>
      <c r="AT30" s="48"/>
      <c r="AU30" s="154" t="s">
        <v>200</v>
      </c>
      <c r="AV30" s="40" t="s">
        <v>201</v>
      </c>
    </row>
    <row r="31" spans="1:48" ht="142.94999999999999" customHeight="1" x14ac:dyDescent="0.3">
      <c r="A31" s="41"/>
      <c r="B31" s="41"/>
      <c r="C31" s="41"/>
      <c r="D31" s="41"/>
      <c r="E31" s="41"/>
      <c r="F31" s="41"/>
      <c r="G31" s="41"/>
      <c r="H31" s="41"/>
      <c r="I31" s="41"/>
      <c r="J31" s="155"/>
      <c r="K31" s="107"/>
      <c r="L31" s="156"/>
      <c r="M31" s="156"/>
      <c r="N31" s="46"/>
      <c r="O31" s="46"/>
      <c r="P31" s="157"/>
      <c r="Q31" s="48"/>
      <c r="R31" s="31" t="s">
        <v>206</v>
      </c>
      <c r="S31" s="31" t="s">
        <v>207</v>
      </c>
      <c r="T31" s="31" t="s">
        <v>63</v>
      </c>
      <c r="U31" s="32">
        <v>0</v>
      </c>
      <c r="V31" s="33" t="s">
        <v>208</v>
      </c>
      <c r="W31" s="33" t="s">
        <v>209</v>
      </c>
      <c r="X31" s="34">
        <v>2</v>
      </c>
      <c r="Y31" s="35">
        <v>2</v>
      </c>
      <c r="Z31" s="34">
        <v>2</v>
      </c>
      <c r="AA31" s="34">
        <v>2</v>
      </c>
      <c r="AB31" s="32">
        <v>2</v>
      </c>
      <c r="AC31" s="36">
        <v>0</v>
      </c>
      <c r="AD31" s="36">
        <v>0</v>
      </c>
      <c r="AE31" s="37">
        <v>0</v>
      </c>
      <c r="AF31" s="38">
        <v>2</v>
      </c>
      <c r="AG31" s="62">
        <v>2</v>
      </c>
      <c r="AH31" s="32">
        <v>2</v>
      </c>
      <c r="AI31" s="31">
        <v>0</v>
      </c>
      <c r="AJ31" s="32">
        <v>3</v>
      </c>
      <c r="AK31" s="32" t="s">
        <v>66</v>
      </c>
      <c r="AL31" s="32">
        <v>0</v>
      </c>
      <c r="AM31" s="32">
        <v>1</v>
      </c>
      <c r="AN31" s="32">
        <v>1</v>
      </c>
      <c r="AO31" s="32">
        <v>1</v>
      </c>
      <c r="AP31" s="32"/>
      <c r="AQ31" s="32" cm="1">
        <f t="array" ref="AQ31">IF(_xlfn.IFS(--(UPPER(TRIM(T31))="STOCK")*--(UPPER(TRIM(AK31))="TRIMESTRAL"),AJ31,--(UPPER(TRIM(T31))="STOCK")*--(UPPER(TRIM(AK31))="SEMESTRAL")*--(AL31+AN31=0),AJ31,--(UPPER(TRIM(T31))="STOCK")*--(UPPER(TRIM(AK31))="SEMESTRAL")*--(AL31+AN31&gt;0),FALSE,--(UPPER(TRIM(T31))="STOCK")*--(UPPER(TRIM(AK31))="ANUAL")*--(AL31+AM31+AN31=0),AJ31,--(UPPER(TRIM(T31))="STOCK")*--(UPPER(TRIM(AK31))="ANUAL")*--(AL31+AM31+AN31&gt;0),FALSE,--(OR(UPPER(TRIM(T31))="ACUMULADO",UPPER(TRIM(T31))="FLUJO",UPPER(TRIM(T31))="CAPACIDAD"))*--(UPPER(TRIM(AK31))="TRIMESTRAL"),AL31+AM31+AN31+AO31,--(OR(UPPER(TRIM(T31))="ACUMULADO",UPPER(TRIM(T31))="FLUJO",UPPER(TRIM(T31))="CAPACIDAD"))*--(UPPER(TRIM(AK31))="SEMESTRAL"),AM31+AO31,--(OR(UPPER(TRIM(T31))="ACUMULADO",UPPER(TRIM(T31))="FLUJO",UPPER(TRIM(T31))="CAPACIDAD"))*--(UPPER(TRIM(AK31))="ANUAL"),AO31)&lt;&gt;AJ31,FALSE,_xlfn.IFS(--(UPPER(TRIM(T31))="STOCK")*--(UPPER(TRIM(AK31))="TRIMESTRAL"),AJ31,--(UPPER(TRIM(T31))="STOCK")*--(UPPER(TRIM(AK31))="SEMESTRAL")*--(AL31+AN31=0),AJ31,--(UPPER(TRIM(T31))="STOCK")*--(UPPER(TRIM(AK31))="SEMESTRAL")*--(AL31+AN31&gt;0),FALSE,--(UPPER(TRIM(T31))="STOCK")*--(UPPER(TRIM(AK31))="ANUAL")*--(AL31+AM31+AN31=0),AJ31,--(UPPER(TRIM(T31))="STOCK")*--(UPPER(TRIM(AK31))="ANUAL")*--(AL31+AM31+AN31&gt;0),FALSE,--(OR(UPPER(TRIM(T31))="ACUMULADO",UPPER(TRIM(T31))="FLUJO",UPPER(TRIM(T31))="CAPACIDAD"))*--(UPPER(TRIM(AK31))="TRIMESTRAL"),AL31+AM31+AN31+AO31,--(OR(UPPER(TRIM(T31))="ACUMULADO",UPPER(TRIM(T31))="FLUJO",UPPER(TRIM(T31))="CAPACIDAD"))*--(UPPER(TRIM(AK31))="SEMESTRAL"),AM31+AO31,--(OR(UPPER(TRIM(T31))="ACUMULADO",UPPER(TRIM(T31))="FLUJO",UPPER(TRIM(T31))="CAPACIDAD"))*--(UPPER(TRIM(AK31))="ANUAL"),AO31))</f>
        <v>3</v>
      </c>
      <c r="AR31" s="32">
        <f>+_xlfn.IFS(T31="Acumulado",X31+Z31+AB31+AJ31,T31="Capacidad",AJ31,T31="Flujo",AJ31,T31="Reducción",AJ31,T31="Stock",AJ31)</f>
        <v>9</v>
      </c>
      <c r="AS31" s="32">
        <v>6</v>
      </c>
      <c r="AT31" s="48"/>
      <c r="AU31" s="154" t="s">
        <v>200</v>
      </c>
      <c r="AV31" s="40" t="s">
        <v>201</v>
      </c>
    </row>
    <row r="32" spans="1:48" ht="142.94999999999999" customHeight="1" x14ac:dyDescent="0.3">
      <c r="A32" s="41"/>
      <c r="B32" s="41"/>
      <c r="C32" s="41"/>
      <c r="D32" s="41"/>
      <c r="E32" s="41"/>
      <c r="F32" s="41"/>
      <c r="G32" s="41"/>
      <c r="H32" s="41"/>
      <c r="I32" s="41"/>
      <c r="J32" s="155"/>
      <c r="K32" s="107"/>
      <c r="L32" s="156"/>
      <c r="M32" s="156"/>
      <c r="N32" s="46"/>
      <c r="O32" s="46"/>
      <c r="P32" s="157"/>
      <c r="Q32" s="48"/>
      <c r="R32" s="31" t="s">
        <v>210</v>
      </c>
      <c r="S32" s="31" t="s">
        <v>211</v>
      </c>
      <c r="T32" s="31" t="s">
        <v>63</v>
      </c>
      <c r="U32" s="32">
        <v>0</v>
      </c>
      <c r="V32" s="160" t="s">
        <v>212</v>
      </c>
      <c r="W32" s="160" t="s">
        <v>213</v>
      </c>
      <c r="X32" s="35"/>
      <c r="Y32" s="35"/>
      <c r="Z32" s="34">
        <v>1400</v>
      </c>
      <c r="AA32" s="34">
        <v>11000</v>
      </c>
      <c r="AB32" s="32">
        <v>600</v>
      </c>
      <c r="AC32" s="36">
        <v>110</v>
      </c>
      <c r="AD32" s="36">
        <v>1476</v>
      </c>
      <c r="AE32" s="37">
        <v>2079</v>
      </c>
      <c r="AF32" s="38">
        <v>527</v>
      </c>
      <c r="AG32" s="62">
        <v>4192</v>
      </c>
      <c r="AH32" s="32">
        <v>4192</v>
      </c>
      <c r="AI32" s="31">
        <v>0</v>
      </c>
      <c r="AJ32" s="32">
        <v>5000</v>
      </c>
      <c r="AK32" s="32" t="s">
        <v>66</v>
      </c>
      <c r="AL32" s="32">
        <f>+$AJ$32/4</f>
        <v>1250</v>
      </c>
      <c r="AM32" s="32">
        <f t="shared" ref="AM32:AO32" si="2">+$AJ$32/4</f>
        <v>1250</v>
      </c>
      <c r="AN32" s="32">
        <f t="shared" si="2"/>
        <v>1250</v>
      </c>
      <c r="AO32" s="32">
        <f t="shared" si="2"/>
        <v>1250</v>
      </c>
      <c r="AP32" s="32"/>
      <c r="AQ32" s="32" cm="1">
        <f t="array" ref="AQ32">IF(_xlfn.IFS(--(UPPER(TRIM(T32))="STOCK")*--(UPPER(TRIM(AK32))="TRIMESTRAL"),AJ32,--(UPPER(TRIM(T32))="STOCK")*--(UPPER(TRIM(AK32))="SEMESTRAL")*--(AL32+AN32=0),AJ32,--(UPPER(TRIM(T32))="STOCK")*--(UPPER(TRIM(AK32))="SEMESTRAL")*--(AL32+AN32&gt;0),FALSE,--(UPPER(TRIM(T32))="STOCK")*--(UPPER(TRIM(AK32))="ANUAL")*--(AL32+AM32+AN32=0),AJ32,--(UPPER(TRIM(T32))="STOCK")*--(UPPER(TRIM(AK32))="ANUAL")*--(AL32+AM32+AN32&gt;0),FALSE,--(OR(UPPER(TRIM(T32))="ACUMULADO",UPPER(TRIM(T32))="FLUJO",UPPER(TRIM(T32))="CAPACIDAD"))*--(UPPER(TRIM(AK32))="TRIMESTRAL"),AL32+AM32+AN32+AO32,--(OR(UPPER(TRIM(T32))="ACUMULADO",UPPER(TRIM(T32))="FLUJO",UPPER(TRIM(T32))="CAPACIDAD"))*--(UPPER(TRIM(AK32))="SEMESTRAL"),AM32+AO32,--(OR(UPPER(TRIM(T32))="ACUMULADO",UPPER(TRIM(T32))="FLUJO",UPPER(TRIM(T32))="CAPACIDAD"))*--(UPPER(TRIM(AK32))="ANUAL"),AO32)&lt;&gt;AJ32,FALSE,_xlfn.IFS(--(UPPER(TRIM(T32))="STOCK")*--(UPPER(TRIM(AK32))="TRIMESTRAL"),AJ32,--(UPPER(TRIM(T32))="STOCK")*--(UPPER(TRIM(AK32))="SEMESTRAL")*--(AL32+AN32=0),AJ32,--(UPPER(TRIM(T32))="STOCK")*--(UPPER(TRIM(AK32))="SEMESTRAL")*--(AL32+AN32&gt;0),FALSE,--(UPPER(TRIM(T32))="STOCK")*--(UPPER(TRIM(AK32))="ANUAL")*--(AL32+AM32+AN32=0),AJ32,--(UPPER(TRIM(T32))="STOCK")*--(UPPER(TRIM(AK32))="ANUAL")*--(AL32+AM32+AN32&gt;0),FALSE,--(OR(UPPER(TRIM(T32))="ACUMULADO",UPPER(TRIM(T32))="FLUJO",UPPER(TRIM(T32))="CAPACIDAD"))*--(UPPER(TRIM(AK32))="TRIMESTRAL"),AL32+AM32+AN32+AO32,--(OR(UPPER(TRIM(T32))="ACUMULADO",UPPER(TRIM(T32))="FLUJO",UPPER(TRIM(T32))="CAPACIDAD"))*--(UPPER(TRIM(AK32))="SEMESTRAL"),AM32+AO32,--(OR(UPPER(TRIM(T32))="ACUMULADO",UPPER(TRIM(T32))="FLUJO",UPPER(TRIM(T32))="CAPACIDAD"))*--(UPPER(TRIM(AK32))="ANUAL"),AO32))</f>
        <v>5000</v>
      </c>
      <c r="AR32" s="32">
        <f>+_xlfn.IFS(T32="Acumulado",X32+Z32+AB32+AJ32,T32="Capacidad",AJ32,T32="Flujo",AJ32,T32="Reducción",AJ32,T32="Stock",AJ32)</f>
        <v>7000</v>
      </c>
      <c r="AS32" s="32">
        <v>15192</v>
      </c>
      <c r="AT32" s="48"/>
      <c r="AU32" s="154" t="s">
        <v>200</v>
      </c>
      <c r="AV32" s="40" t="s">
        <v>201</v>
      </c>
    </row>
    <row r="33" spans="1:48" ht="204" x14ac:dyDescent="0.3">
      <c r="A33" s="54"/>
      <c r="B33" s="54"/>
      <c r="C33" s="54"/>
      <c r="D33" s="54"/>
      <c r="E33" s="54"/>
      <c r="F33" s="54"/>
      <c r="G33" s="54"/>
      <c r="H33" s="54"/>
      <c r="I33" s="54"/>
      <c r="J33" s="161">
        <v>0</v>
      </c>
      <c r="K33" s="113"/>
      <c r="L33" s="162"/>
      <c r="M33" s="162"/>
      <c r="N33" s="59"/>
      <c r="O33" s="59"/>
      <c r="P33" s="163"/>
      <c r="Q33" s="49"/>
      <c r="R33" s="31" t="s">
        <v>210</v>
      </c>
      <c r="S33" s="31" t="s">
        <v>214</v>
      </c>
      <c r="T33" s="31" t="s">
        <v>91</v>
      </c>
      <c r="U33" s="31">
        <v>0</v>
      </c>
      <c r="V33" s="160" t="s">
        <v>215</v>
      </c>
      <c r="W33" s="160" t="s">
        <v>216</v>
      </c>
      <c r="X33" s="151">
        <v>1</v>
      </c>
      <c r="Y33" s="151">
        <v>1</v>
      </c>
      <c r="Z33" s="151">
        <v>1</v>
      </c>
      <c r="AA33" s="151">
        <v>1</v>
      </c>
      <c r="AB33" s="92">
        <v>1</v>
      </c>
      <c r="AC33" s="152">
        <v>1</v>
      </c>
      <c r="AD33" s="152">
        <v>1</v>
      </c>
      <c r="AE33" s="90">
        <v>1</v>
      </c>
      <c r="AF33" s="121">
        <v>1</v>
      </c>
      <c r="AG33" s="92">
        <v>1</v>
      </c>
      <c r="AH33" s="92">
        <v>1</v>
      </c>
      <c r="AI33" s="31">
        <v>0</v>
      </c>
      <c r="AJ33" s="92">
        <v>1</v>
      </c>
      <c r="AK33" s="32" t="s">
        <v>66</v>
      </c>
      <c r="AL33" s="92">
        <v>1</v>
      </c>
      <c r="AM33" s="92">
        <v>1</v>
      </c>
      <c r="AN33" s="92">
        <v>1</v>
      </c>
      <c r="AO33" s="92">
        <v>1</v>
      </c>
      <c r="AP33" s="31">
        <v>0</v>
      </c>
      <c r="AQ33" s="123" cm="1">
        <f t="array" ref="AQ33">IF(_xlfn.IFS(--(UPPER(TRIM(T33))="STOCK")*--(UPPER(TRIM(AK33))="TRIMESTRAL"),AJ33,--(UPPER(TRIM(T33))="STOCK")*--(UPPER(TRIM(AK33))="SEMESTRAL")*--(AL33+AN33=0),AJ33,--(UPPER(TRIM(T33))="STOCK")*--(UPPER(TRIM(AK33))="SEMESTRAL")*--(AL33+AN33&gt;0),FALSE,--(UPPER(TRIM(T33))="STOCK")*--(UPPER(TRIM(AK33))="ANUAL")*--(AL33+AM33+AN33=0),AJ33,--(UPPER(TRIM(T33))="STOCK")*--(UPPER(TRIM(AK33))="ANUAL")*--(AL33+AM33+AN33&gt;0),FALSE,--(OR(UPPER(TRIM(T33))="ACUMULADO",UPPER(TRIM(T33))="FLUJO",UPPER(TRIM(T33))="CAPACIDAD"))*--(UPPER(TRIM(AK33))="TRIMESTRAL"),AL33+AM33+AN33+AO33,--(OR(UPPER(TRIM(T33))="ACUMULADO",UPPER(TRIM(T33))="FLUJO",UPPER(TRIM(T33))="CAPACIDAD"))*--(UPPER(TRIM(AK33))="SEMESTRAL"),AM33+AO33,--(OR(UPPER(TRIM(T33))="ACUMULADO",UPPER(TRIM(T33))="FLUJO",UPPER(TRIM(T33))="CAPACIDAD"))*--(UPPER(TRIM(AK33))="ANUAL"),AO33)&lt;&gt;AJ33,FALSE,_xlfn.IFS(--(UPPER(TRIM(T33))="STOCK")*--(UPPER(TRIM(AK33))="TRIMESTRAL"),AJ33,--(UPPER(TRIM(T33))="STOCK")*--(UPPER(TRIM(AK33))="SEMESTRAL")*--(AL33+AN33=0),AJ33,--(UPPER(TRIM(T33))="STOCK")*--(UPPER(TRIM(AK33))="SEMESTRAL")*--(AL33+AN33&gt;0),FALSE,--(UPPER(TRIM(T33))="STOCK")*--(UPPER(TRIM(AK33))="ANUAL")*--(AL33+AM33+AN33=0),AJ33,--(UPPER(TRIM(T33))="STOCK")*--(UPPER(TRIM(AK33))="ANUAL")*--(AL33+AM33+AN33&gt;0),FALSE,--(OR(UPPER(TRIM(T33))="ACUMULADO",UPPER(TRIM(T33))="FLUJO",UPPER(TRIM(T33))="CAPACIDAD"))*--(UPPER(TRIM(AK33))="TRIMESTRAL"),AL33+AM33+AN33+AO33,--(OR(UPPER(TRIM(T33))="ACUMULADO",UPPER(TRIM(T33))="FLUJO",UPPER(TRIM(T33))="CAPACIDAD"))*--(UPPER(TRIM(AK33))="SEMESTRAL"),AM33+AO33,--(OR(UPPER(TRIM(T33))="ACUMULADO",UPPER(TRIM(T33))="FLUJO",UPPER(TRIM(T33))="CAPACIDAD"))*--(UPPER(TRIM(AK33))="ANUAL"),AO33))</f>
        <v>1</v>
      </c>
      <c r="AR33" s="116">
        <f>+_xlfn.IFS(T33="Acumulado",X33+Z33+#REF!+AJ33,T33="Capacidad",AJ33,T33="Flujo",AJ33,T33="Reducción",AJ33,T33="Stock",AJ33)</f>
        <v>1</v>
      </c>
      <c r="AS33" s="92">
        <v>1</v>
      </c>
      <c r="AT33" s="48"/>
      <c r="AU33" s="154" t="s">
        <v>200</v>
      </c>
      <c r="AV33" s="40" t="s">
        <v>201</v>
      </c>
    </row>
    <row r="34" spans="1:48" ht="408" customHeight="1" x14ac:dyDescent="0.3">
      <c r="A34" s="23" t="s">
        <v>51</v>
      </c>
      <c r="B34" s="23" t="s">
        <v>190</v>
      </c>
      <c r="C34" s="23" t="s">
        <v>53</v>
      </c>
      <c r="D34" s="23" t="s">
        <v>148</v>
      </c>
      <c r="E34" s="23" t="s">
        <v>217</v>
      </c>
      <c r="F34" s="23" t="s">
        <v>218</v>
      </c>
      <c r="G34" s="23" t="s">
        <v>57</v>
      </c>
      <c r="H34" s="23" t="s">
        <v>193</v>
      </c>
      <c r="I34" s="23" t="s">
        <v>194</v>
      </c>
      <c r="J34" s="146">
        <v>8669983333</v>
      </c>
      <c r="K34" s="96">
        <v>7979983453.3400002</v>
      </c>
      <c r="L34" s="147">
        <v>1024989000</v>
      </c>
      <c r="M34" s="147">
        <v>1024989000</v>
      </c>
      <c r="N34" s="148">
        <v>2995176687</v>
      </c>
      <c r="O34" s="148">
        <v>0</v>
      </c>
      <c r="P34" s="149">
        <v>2000000000</v>
      </c>
      <c r="Q34" s="30" t="s">
        <v>195</v>
      </c>
      <c r="R34" s="31" t="s">
        <v>219</v>
      </c>
      <c r="S34" s="31" t="s">
        <v>220</v>
      </c>
      <c r="T34" s="31" t="s">
        <v>63</v>
      </c>
      <c r="U34" s="32">
        <v>0</v>
      </c>
      <c r="V34" s="33" t="s">
        <v>221</v>
      </c>
      <c r="W34" s="33" t="s">
        <v>222</v>
      </c>
      <c r="X34" s="34">
        <v>1800</v>
      </c>
      <c r="Y34" s="35">
        <v>1800</v>
      </c>
      <c r="Z34" s="34">
        <v>3000</v>
      </c>
      <c r="AA34" s="34">
        <v>3000</v>
      </c>
      <c r="AB34" s="32">
        <v>5000</v>
      </c>
      <c r="AC34" s="36">
        <v>0</v>
      </c>
      <c r="AD34" s="36">
        <v>0</v>
      </c>
      <c r="AE34" s="164">
        <v>0</v>
      </c>
      <c r="AF34" s="38">
        <v>800</v>
      </c>
      <c r="AG34" s="32">
        <v>800</v>
      </c>
      <c r="AH34" s="32">
        <v>800</v>
      </c>
      <c r="AI34" s="31">
        <v>4200</v>
      </c>
      <c r="AJ34" s="32">
        <v>800</v>
      </c>
      <c r="AK34" s="32" t="s">
        <v>66</v>
      </c>
      <c r="AL34" s="32">
        <f>+$AJ$34/4</f>
        <v>200</v>
      </c>
      <c r="AM34" s="32">
        <f t="shared" ref="AM34:AO34" si="3">+$AJ$34/4</f>
        <v>200</v>
      </c>
      <c r="AN34" s="32">
        <f t="shared" si="3"/>
        <v>200</v>
      </c>
      <c r="AO34" s="32">
        <f t="shared" si="3"/>
        <v>200</v>
      </c>
      <c r="AP34" s="32">
        <v>0</v>
      </c>
      <c r="AQ34" s="32" cm="1">
        <f t="array" ref="AQ34">IF(_xlfn.IFS(--(UPPER(TRIM(T34))="STOCK")*--(UPPER(TRIM(AK34))="TRIMESTRAL"),AJ34,--(UPPER(TRIM(T34))="STOCK")*--(UPPER(TRIM(AK34))="SEMESTRAL")*--(AL34+AN34=0),AJ34,--(UPPER(TRIM(T34))="STOCK")*--(UPPER(TRIM(AK34))="SEMESTRAL")*--(AL34+AN34&gt;0),FALSE,--(UPPER(TRIM(T34))="STOCK")*--(UPPER(TRIM(AK34))="ANUAL")*--(AL34+AM34+AN34=0),AJ34,--(UPPER(TRIM(T34))="STOCK")*--(UPPER(TRIM(AK34))="ANUAL")*--(AL34+AM34+AN34&gt;0),FALSE,--(OR(UPPER(TRIM(T34))="ACUMULADO",UPPER(TRIM(T34))="FLUJO",UPPER(TRIM(T34))="CAPACIDAD"))*--(UPPER(TRIM(AK34))="TRIMESTRAL"),AL34+AM34+AN34+AO34,--(OR(UPPER(TRIM(T34))="ACUMULADO",UPPER(TRIM(T34))="FLUJO",UPPER(TRIM(T34))="CAPACIDAD"))*--(UPPER(TRIM(AK34))="SEMESTRAL"),AM34+AO34,--(OR(UPPER(TRIM(T34))="ACUMULADO",UPPER(TRIM(T34))="FLUJO",UPPER(TRIM(T34))="CAPACIDAD"))*--(UPPER(TRIM(AK34))="ANUAL"),AO34)&lt;&gt;AJ34,FALSE,_xlfn.IFS(--(UPPER(TRIM(T34))="STOCK")*--(UPPER(TRIM(AK34))="TRIMESTRAL"),AJ34,--(UPPER(TRIM(T34))="STOCK")*--(UPPER(TRIM(AK34))="SEMESTRAL")*--(AL34+AN34=0),AJ34,--(UPPER(TRIM(T34))="STOCK")*--(UPPER(TRIM(AK34))="SEMESTRAL")*--(AL34+AN34&gt;0),FALSE,--(UPPER(TRIM(T34))="STOCK")*--(UPPER(TRIM(AK34))="ANUAL")*--(AL34+AM34+AN34=0),AJ34,--(UPPER(TRIM(T34))="STOCK")*--(UPPER(TRIM(AK34))="ANUAL")*--(AL34+AM34+AN34&gt;0),FALSE,--(OR(UPPER(TRIM(T34))="ACUMULADO",UPPER(TRIM(T34))="FLUJO",UPPER(TRIM(T34))="CAPACIDAD"))*--(UPPER(TRIM(AK34))="TRIMESTRAL"),AL34+AM34+AN34+AO34,--(OR(UPPER(TRIM(T34))="ACUMULADO",UPPER(TRIM(T34))="FLUJO",UPPER(TRIM(T34))="CAPACIDAD"))*--(UPPER(TRIM(AK34))="SEMESTRAL"),AM34+AO34,--(OR(UPPER(TRIM(T34))="ACUMULADO",UPPER(TRIM(T34))="FLUJO",UPPER(TRIM(T34))="CAPACIDAD"))*--(UPPER(TRIM(AK34))="ANUAL"),AO34))</f>
        <v>800</v>
      </c>
      <c r="AR34" s="32">
        <f t="shared" ref="AR34:AR40" si="4">+_xlfn.IFS(T34="Acumulado",X34+Z34+AB34+AJ34,T34="Capacidad",AJ34,T34="Flujo",AJ34,T34="Reducción",AJ34,T34="Stock",AJ34)</f>
        <v>10600</v>
      </c>
      <c r="AS34" s="32">
        <v>5600</v>
      </c>
      <c r="AT34" s="48"/>
      <c r="AU34" s="154" t="s">
        <v>200</v>
      </c>
      <c r="AV34" s="165" t="s">
        <v>223</v>
      </c>
    </row>
    <row r="35" spans="1:48" hidden="1" x14ac:dyDescent="0.3">
      <c r="A35" s="54"/>
      <c r="B35" s="54"/>
      <c r="C35" s="54"/>
      <c r="D35" s="54"/>
      <c r="E35" s="54"/>
      <c r="F35" s="54"/>
      <c r="G35" s="54"/>
      <c r="H35" s="54"/>
      <c r="I35" s="54"/>
      <c r="J35" s="155"/>
      <c r="K35" s="113"/>
      <c r="L35" s="162"/>
      <c r="M35" s="162"/>
      <c r="N35" s="166"/>
      <c r="O35" s="166"/>
      <c r="P35" s="167"/>
      <c r="Q35" s="49"/>
      <c r="R35" s="168"/>
      <c r="S35" s="31"/>
      <c r="T35" s="168"/>
      <c r="U35" s="169"/>
      <c r="V35" s="33"/>
      <c r="W35" s="33"/>
      <c r="X35" s="34"/>
      <c r="Y35" s="35"/>
      <c r="Z35" s="34"/>
      <c r="AA35" s="34"/>
      <c r="AB35" s="170"/>
      <c r="AC35" s="171"/>
      <c r="AD35" s="171"/>
      <c r="AE35" s="37"/>
      <c r="AF35" s="172"/>
      <c r="AG35" s="169"/>
      <c r="AH35" s="32">
        <v>0</v>
      </c>
      <c r="AI35" s="169"/>
      <c r="AJ35" s="169"/>
      <c r="AK35" s="32" t="s">
        <v>66</v>
      </c>
      <c r="AL35" s="169"/>
      <c r="AM35" s="169"/>
      <c r="AN35" s="169"/>
      <c r="AO35" s="169"/>
      <c r="AP35" s="169"/>
      <c r="AQ35" s="32" t="e" cm="1">
        <f t="array" ref="AQ35">IF(_xlfn.IFS(--(UPPER(TRIM(T35))="STOCK")*--(UPPER(TRIM(AK35))="TRIMESTRAL"),AJ35,--(UPPER(TRIM(T35))="STOCK")*--(UPPER(TRIM(AK35))="SEMESTRAL")*--(AL35+AN35=0),AJ35,--(UPPER(TRIM(T35))="STOCK")*--(UPPER(TRIM(AK35))="SEMESTRAL")*--(AL35+AN35&gt;0),FALSE,--(UPPER(TRIM(T35))="STOCK")*--(UPPER(TRIM(AK35))="ANUAL")*--(AL35+AM35+AN35=0),AJ35,--(UPPER(TRIM(T35))="STOCK")*--(UPPER(TRIM(AK35))="ANUAL")*--(AL35+AM35+AN35&gt;0),FALSE,--(OR(UPPER(TRIM(T35))="ACUMULADO",UPPER(TRIM(T35))="FLUJO",UPPER(TRIM(T35))="CAPACIDAD"))*--(UPPER(TRIM(AK35))="TRIMESTRAL"),AL35+AM35+AN35+AO35,--(OR(UPPER(TRIM(T35))="ACUMULADO",UPPER(TRIM(T35))="FLUJO",UPPER(TRIM(T35))="CAPACIDAD"))*--(UPPER(TRIM(AK35))="SEMESTRAL"),AM35+AO35,--(OR(UPPER(TRIM(T35))="ACUMULADO",UPPER(TRIM(T35))="FLUJO",UPPER(TRIM(T35))="CAPACIDAD"))*--(UPPER(TRIM(AK35))="ANUAL"),AO35)&lt;&gt;AJ35,FALSE,_xlfn.IFS(--(UPPER(TRIM(T35))="STOCK")*--(UPPER(TRIM(AK35))="TRIMESTRAL"),AJ35,--(UPPER(TRIM(T35))="STOCK")*--(UPPER(TRIM(AK35))="SEMESTRAL")*--(AL35+AN35=0),AJ35,--(UPPER(TRIM(T35))="STOCK")*--(UPPER(TRIM(AK35))="SEMESTRAL")*--(AL35+AN35&gt;0),FALSE,--(UPPER(TRIM(T35))="STOCK")*--(UPPER(TRIM(AK35))="ANUAL")*--(AL35+AM35+AN35=0),AJ35,--(UPPER(TRIM(T35))="STOCK")*--(UPPER(TRIM(AK35))="ANUAL")*--(AL35+AM35+AN35&gt;0),FALSE,--(OR(UPPER(TRIM(T35))="ACUMULADO",UPPER(TRIM(T35))="FLUJO",UPPER(TRIM(T35))="CAPACIDAD"))*--(UPPER(TRIM(AK35))="TRIMESTRAL"),AL35+AM35+AN35+AO35,--(OR(UPPER(TRIM(T35))="ACUMULADO",UPPER(TRIM(T35))="FLUJO",UPPER(TRIM(T35))="CAPACIDAD"))*--(UPPER(TRIM(AK35))="SEMESTRAL"),AM35+AO35,--(OR(UPPER(TRIM(T35))="ACUMULADO",UPPER(TRIM(T35))="FLUJO",UPPER(TRIM(T35))="CAPACIDAD"))*--(UPPER(TRIM(AK35))="ANUAL"),AO35))</f>
        <v>#N/A</v>
      </c>
      <c r="AR35" s="32" t="e">
        <f t="shared" si="4"/>
        <v>#N/A</v>
      </c>
      <c r="AS35" s="169"/>
      <c r="AT35" s="49"/>
      <c r="AU35" s="168"/>
      <c r="AV35" s="173"/>
    </row>
    <row r="36" spans="1:48" ht="204" customHeight="1" x14ac:dyDescent="0.3">
      <c r="A36" s="23" t="s">
        <v>51</v>
      </c>
      <c r="B36" s="23" t="s">
        <v>52</v>
      </c>
      <c r="C36" s="23" t="s">
        <v>53</v>
      </c>
      <c r="D36" s="23" t="s">
        <v>54</v>
      </c>
      <c r="E36" s="23" t="s">
        <v>224</v>
      </c>
      <c r="F36" s="23" t="s">
        <v>225</v>
      </c>
      <c r="G36" s="24" t="s">
        <v>57</v>
      </c>
      <c r="H36" s="25" t="s">
        <v>58</v>
      </c>
      <c r="I36" s="25" t="s">
        <v>226</v>
      </c>
      <c r="J36" s="27">
        <v>104400000</v>
      </c>
      <c r="K36" s="27">
        <v>104400000</v>
      </c>
      <c r="L36" s="27">
        <v>100552000</v>
      </c>
      <c r="M36" s="27">
        <v>97469067</v>
      </c>
      <c r="N36" s="174">
        <v>152955533.68000001</v>
      </c>
      <c r="O36" s="174">
        <v>139888100</v>
      </c>
      <c r="P36" s="175">
        <v>205081630</v>
      </c>
      <c r="Q36" s="30" t="s">
        <v>60</v>
      </c>
      <c r="R36" s="30" t="s">
        <v>227</v>
      </c>
      <c r="S36" s="31" t="s">
        <v>228</v>
      </c>
      <c r="T36" s="31" t="s">
        <v>63</v>
      </c>
      <c r="U36" s="32" t="s">
        <v>58</v>
      </c>
      <c r="V36" s="33" t="s">
        <v>229</v>
      </c>
      <c r="W36" s="33" t="s">
        <v>230</v>
      </c>
      <c r="X36" s="35">
        <v>4</v>
      </c>
      <c r="Y36" s="35">
        <v>4</v>
      </c>
      <c r="Z36" s="34">
        <v>1</v>
      </c>
      <c r="AA36" s="34">
        <v>1</v>
      </c>
      <c r="AB36" s="32">
        <v>1</v>
      </c>
      <c r="AC36" s="61">
        <v>0.25</v>
      </c>
      <c r="AD36" s="61">
        <v>0.25</v>
      </c>
      <c r="AE36" s="61">
        <v>0.25</v>
      </c>
      <c r="AF36" s="159">
        <v>0.25</v>
      </c>
      <c r="AG36" s="62">
        <v>1</v>
      </c>
      <c r="AH36" s="32">
        <v>1</v>
      </c>
      <c r="AI36" s="32">
        <v>0</v>
      </c>
      <c r="AJ36" s="32">
        <v>1</v>
      </c>
      <c r="AK36" s="32" t="s">
        <v>66</v>
      </c>
      <c r="AL36" s="62">
        <v>0.25</v>
      </c>
      <c r="AM36" s="62">
        <v>0.25</v>
      </c>
      <c r="AN36" s="62">
        <v>0.25</v>
      </c>
      <c r="AO36" s="62">
        <v>0.25</v>
      </c>
      <c r="AP36" s="32">
        <v>0</v>
      </c>
      <c r="AQ36" s="32" cm="1">
        <f t="array" ref="AQ36">IF(_xlfn.IFS(--(UPPER(TRIM(T36))="STOCK")*--(UPPER(TRIM(AK36))="TRIMESTRAL"),AJ36,--(UPPER(TRIM(T36))="STOCK")*--(UPPER(TRIM(AK36))="SEMESTRAL")*--(AL36+AN36=0),AJ36,--(UPPER(TRIM(T36))="STOCK")*--(UPPER(TRIM(AK36))="SEMESTRAL")*--(AL36+AN36&gt;0),FALSE,--(UPPER(TRIM(T36))="STOCK")*--(UPPER(TRIM(AK36))="ANUAL")*--(AL36+AM36+AN36=0),AJ36,--(UPPER(TRIM(T36))="STOCK")*--(UPPER(TRIM(AK36))="ANUAL")*--(AL36+AM36+AN36&gt;0),FALSE,--(OR(UPPER(TRIM(T36))="ACUMULADO",UPPER(TRIM(T36))="FLUJO",UPPER(TRIM(T36))="CAPACIDAD"))*--(UPPER(TRIM(AK36))="TRIMESTRAL"),AL36+AM36+AN36+AO36,--(OR(UPPER(TRIM(T36))="ACUMULADO",UPPER(TRIM(T36))="FLUJO",UPPER(TRIM(T36))="CAPACIDAD"))*--(UPPER(TRIM(AK36))="SEMESTRAL"),AM36+AO36,--(OR(UPPER(TRIM(T36))="ACUMULADO",UPPER(TRIM(T36))="FLUJO",UPPER(TRIM(T36))="CAPACIDAD"))*--(UPPER(TRIM(AK36))="ANUAL"),AO36)&lt;&gt;AJ36,FALSE,_xlfn.IFS(--(UPPER(TRIM(T36))="STOCK")*--(UPPER(TRIM(AK36))="TRIMESTRAL"),AJ36,--(UPPER(TRIM(T36))="STOCK")*--(UPPER(TRIM(AK36))="SEMESTRAL")*--(AL36+AN36=0),AJ36,--(UPPER(TRIM(T36))="STOCK")*--(UPPER(TRIM(AK36))="SEMESTRAL")*--(AL36+AN36&gt;0),FALSE,--(UPPER(TRIM(T36))="STOCK")*--(UPPER(TRIM(AK36))="ANUAL")*--(AL36+AM36+AN36=0),AJ36,--(UPPER(TRIM(T36))="STOCK")*--(UPPER(TRIM(AK36))="ANUAL")*--(AL36+AM36+AN36&gt;0),FALSE,--(OR(UPPER(TRIM(T36))="ACUMULADO",UPPER(TRIM(T36))="FLUJO",UPPER(TRIM(T36))="CAPACIDAD"))*--(UPPER(TRIM(AK36))="TRIMESTRAL"),AL36+AM36+AN36+AO36,--(OR(UPPER(TRIM(T36))="ACUMULADO",UPPER(TRIM(T36))="FLUJO",UPPER(TRIM(T36))="CAPACIDAD"))*--(UPPER(TRIM(AK36))="SEMESTRAL"),AM36+AO36,--(OR(UPPER(TRIM(T36))="ACUMULADO",UPPER(TRIM(T36))="FLUJO",UPPER(TRIM(T36))="CAPACIDAD"))*--(UPPER(TRIM(AK36))="ANUAL"),AO36))</f>
        <v>1</v>
      </c>
      <c r="AR36" s="32">
        <f t="shared" si="4"/>
        <v>7</v>
      </c>
      <c r="AS36" s="62">
        <v>6</v>
      </c>
      <c r="AT36" s="30" t="s">
        <v>67</v>
      </c>
      <c r="AU36" s="39" t="s">
        <v>67</v>
      </c>
      <c r="AV36" s="40" t="s">
        <v>231</v>
      </c>
    </row>
    <row r="37" spans="1:48" ht="61.2" x14ac:dyDescent="0.3">
      <c r="A37" s="54"/>
      <c r="B37" s="54"/>
      <c r="C37" s="54"/>
      <c r="D37" s="54"/>
      <c r="E37" s="54"/>
      <c r="F37" s="54"/>
      <c r="G37" s="55"/>
      <c r="H37" s="56"/>
      <c r="I37" s="56"/>
      <c r="J37" s="58"/>
      <c r="K37" s="58"/>
      <c r="L37" s="58"/>
      <c r="M37" s="58"/>
      <c r="N37" s="59"/>
      <c r="O37" s="59"/>
      <c r="P37" s="176"/>
      <c r="Q37" s="49"/>
      <c r="R37" s="49"/>
      <c r="S37" s="31" t="s">
        <v>232</v>
      </c>
      <c r="T37" s="31" t="s">
        <v>63</v>
      </c>
      <c r="U37" s="32" t="s">
        <v>58</v>
      </c>
      <c r="V37" s="33" t="s">
        <v>233</v>
      </c>
      <c r="W37" s="33" t="s">
        <v>234</v>
      </c>
      <c r="X37" s="52"/>
      <c r="Y37" s="35"/>
      <c r="Z37" s="34">
        <v>228</v>
      </c>
      <c r="AA37" s="34">
        <v>284</v>
      </c>
      <c r="AB37" s="32">
        <v>255</v>
      </c>
      <c r="AC37" s="37">
        <v>19</v>
      </c>
      <c r="AD37" s="37">
        <v>102</v>
      </c>
      <c r="AE37" s="37">
        <v>107</v>
      </c>
      <c r="AF37" s="38">
        <v>97</v>
      </c>
      <c r="AG37" s="32">
        <v>325</v>
      </c>
      <c r="AH37" s="32">
        <v>325</v>
      </c>
      <c r="AI37" s="32">
        <v>0</v>
      </c>
      <c r="AJ37" s="32">
        <v>254</v>
      </c>
      <c r="AK37" s="32" t="s">
        <v>66</v>
      </c>
      <c r="AL37" s="32">
        <v>37</v>
      </c>
      <c r="AM37" s="32">
        <v>75</v>
      </c>
      <c r="AN37" s="32">
        <v>75</v>
      </c>
      <c r="AO37" s="32">
        <v>67</v>
      </c>
      <c r="AP37" s="32"/>
      <c r="AQ37" s="32" cm="1">
        <f t="array" ref="AQ37">IF(_xlfn.IFS(--(UPPER(TRIM(T37))="STOCK")*--(UPPER(TRIM(AK37))="TRIMESTRAL"),AJ37,--(UPPER(TRIM(T37))="STOCK")*--(UPPER(TRIM(AK37))="SEMESTRAL")*--(AL37+AN37=0),AJ37,--(UPPER(TRIM(T37))="STOCK")*--(UPPER(TRIM(AK37))="SEMESTRAL")*--(AL37+AN37&gt;0),FALSE,--(UPPER(TRIM(T37))="STOCK")*--(UPPER(TRIM(AK37))="ANUAL")*--(AL37+AM37+AN37=0),AJ37,--(UPPER(TRIM(T37))="STOCK")*--(UPPER(TRIM(AK37))="ANUAL")*--(AL37+AM37+AN37&gt;0),FALSE,--(OR(UPPER(TRIM(T37))="ACUMULADO",UPPER(TRIM(T37))="FLUJO",UPPER(TRIM(T37))="CAPACIDAD"))*--(UPPER(TRIM(AK37))="TRIMESTRAL"),AL37+AM37+AN37+AO37,--(OR(UPPER(TRIM(T37))="ACUMULADO",UPPER(TRIM(T37))="FLUJO",UPPER(TRIM(T37))="CAPACIDAD"))*--(UPPER(TRIM(AK37))="SEMESTRAL"),AM37+AO37,--(OR(UPPER(TRIM(T37))="ACUMULADO",UPPER(TRIM(T37))="FLUJO",UPPER(TRIM(T37))="CAPACIDAD"))*--(UPPER(TRIM(AK37))="ANUAL"),AO37)&lt;&gt;AJ37,FALSE,_xlfn.IFS(--(UPPER(TRIM(T37))="STOCK")*--(UPPER(TRIM(AK37))="TRIMESTRAL"),AJ37,--(UPPER(TRIM(T37))="STOCK")*--(UPPER(TRIM(AK37))="SEMESTRAL")*--(AL37+AN37=0),AJ37,--(UPPER(TRIM(T37))="STOCK")*--(UPPER(TRIM(AK37))="SEMESTRAL")*--(AL37+AN37&gt;0),FALSE,--(UPPER(TRIM(T37))="STOCK")*--(UPPER(TRIM(AK37))="ANUAL")*--(AL37+AM37+AN37=0),AJ37,--(UPPER(TRIM(T37))="STOCK")*--(UPPER(TRIM(AK37))="ANUAL")*--(AL37+AM37+AN37&gt;0),FALSE,--(OR(UPPER(TRIM(T37))="ACUMULADO",UPPER(TRIM(T37))="FLUJO",UPPER(TRIM(T37))="CAPACIDAD"))*--(UPPER(TRIM(AK37))="TRIMESTRAL"),AL37+AM37+AN37+AO37,--(OR(UPPER(TRIM(T37))="ACUMULADO",UPPER(TRIM(T37))="FLUJO",UPPER(TRIM(T37))="CAPACIDAD"))*--(UPPER(TRIM(AK37))="SEMESTRAL"),AM37+AO37,--(OR(UPPER(TRIM(T37))="ACUMULADO",UPPER(TRIM(T37))="FLUJO",UPPER(TRIM(T37))="CAPACIDAD"))*--(UPPER(TRIM(AK37))="ANUAL"),AO37))</f>
        <v>254</v>
      </c>
      <c r="AR37" s="32">
        <f t="shared" si="4"/>
        <v>737</v>
      </c>
      <c r="AS37" s="32">
        <v>609</v>
      </c>
      <c r="AT37" s="49"/>
      <c r="AU37" s="39" t="s">
        <v>67</v>
      </c>
      <c r="AV37" s="40" t="s">
        <v>231</v>
      </c>
    </row>
    <row r="38" spans="1:48" ht="163.19999999999999" customHeight="1" x14ac:dyDescent="0.3">
      <c r="A38" s="23" t="s">
        <v>51</v>
      </c>
      <c r="B38" s="23" t="s">
        <v>235</v>
      </c>
      <c r="C38" s="23" t="s">
        <v>53</v>
      </c>
      <c r="D38" s="23" t="s">
        <v>54</v>
      </c>
      <c r="E38" s="23" t="s">
        <v>236</v>
      </c>
      <c r="F38" s="23" t="s">
        <v>237</v>
      </c>
      <c r="G38" s="23" t="s">
        <v>57</v>
      </c>
      <c r="H38" s="23" t="s">
        <v>81</v>
      </c>
      <c r="I38" s="23" t="s">
        <v>238</v>
      </c>
      <c r="J38" s="26">
        <v>22806409871</v>
      </c>
      <c r="K38" s="27">
        <v>21873315486.869999</v>
      </c>
      <c r="L38" s="26">
        <v>18314438981</v>
      </c>
      <c r="M38" s="74">
        <v>13546928214.200001</v>
      </c>
      <c r="N38" s="28">
        <v>13467249166</v>
      </c>
      <c r="O38" s="28">
        <v>8789091715.3199997</v>
      </c>
      <c r="P38" s="29">
        <v>12060411425</v>
      </c>
      <c r="Q38" s="30" t="s">
        <v>239</v>
      </c>
      <c r="R38" s="31" t="s">
        <v>240</v>
      </c>
      <c r="S38" s="31" t="s">
        <v>241</v>
      </c>
      <c r="T38" s="31" t="s">
        <v>63</v>
      </c>
      <c r="U38" s="32">
        <v>12</v>
      </c>
      <c r="V38" s="160" t="s">
        <v>242</v>
      </c>
      <c r="W38" s="160" t="s">
        <v>243</v>
      </c>
      <c r="X38" s="34">
        <v>4</v>
      </c>
      <c r="Y38" s="35">
        <v>4</v>
      </c>
      <c r="Z38" s="34">
        <v>4</v>
      </c>
      <c r="AA38" s="34">
        <v>4</v>
      </c>
      <c r="AB38" s="32">
        <v>4</v>
      </c>
      <c r="AC38" s="36">
        <v>1</v>
      </c>
      <c r="AD38" s="36">
        <v>1</v>
      </c>
      <c r="AE38" s="37">
        <v>1</v>
      </c>
      <c r="AF38" s="38">
        <v>1</v>
      </c>
      <c r="AG38" s="177">
        <v>4</v>
      </c>
      <c r="AH38" s="32">
        <v>4</v>
      </c>
      <c r="AI38" s="32">
        <v>0</v>
      </c>
      <c r="AJ38" s="32">
        <v>4</v>
      </c>
      <c r="AK38" s="32" t="s">
        <v>66</v>
      </c>
      <c r="AL38" s="32">
        <v>1</v>
      </c>
      <c r="AM38" s="32">
        <v>1</v>
      </c>
      <c r="AN38" s="32">
        <v>1</v>
      </c>
      <c r="AO38" s="32">
        <v>1</v>
      </c>
      <c r="AP38" s="32">
        <v>0</v>
      </c>
      <c r="AQ38" s="32" cm="1">
        <f t="array" ref="AQ38">IF(_xlfn.IFS(--(UPPER(TRIM(T38))="STOCK")*--(UPPER(TRIM(AK38))="TRIMESTRAL"),AJ38,--(UPPER(TRIM(T38))="STOCK")*--(UPPER(TRIM(AK38))="SEMESTRAL")*--(AL38+AN38=0),AJ38,--(UPPER(TRIM(T38))="STOCK")*--(UPPER(TRIM(AK38))="SEMESTRAL")*--(AL38+AN38&gt;0),FALSE,--(UPPER(TRIM(T38))="STOCK")*--(UPPER(TRIM(AK38))="ANUAL")*--(AL38+AM38+AN38=0),AJ38,--(UPPER(TRIM(T38))="STOCK")*--(UPPER(TRIM(AK38))="ANUAL")*--(AL38+AM38+AN38&gt;0),FALSE,--(OR(UPPER(TRIM(T38))="ACUMULADO",UPPER(TRIM(T38))="FLUJO",UPPER(TRIM(T38))="CAPACIDAD"))*--(UPPER(TRIM(AK38))="TRIMESTRAL"),AL38+AM38+AN38+AO38,--(OR(UPPER(TRIM(T38))="ACUMULADO",UPPER(TRIM(T38))="FLUJO",UPPER(TRIM(T38))="CAPACIDAD"))*--(UPPER(TRIM(AK38))="SEMESTRAL"),AM38+AO38,--(OR(UPPER(TRIM(T38))="ACUMULADO",UPPER(TRIM(T38))="FLUJO",UPPER(TRIM(T38))="CAPACIDAD"))*--(UPPER(TRIM(AK38))="ANUAL"),AO38)&lt;&gt;AJ38,FALSE,_xlfn.IFS(--(UPPER(TRIM(T38))="STOCK")*--(UPPER(TRIM(AK38))="TRIMESTRAL"),AJ38,--(UPPER(TRIM(T38))="STOCK")*--(UPPER(TRIM(AK38))="SEMESTRAL")*--(AL38+AN38=0),AJ38,--(UPPER(TRIM(T38))="STOCK")*--(UPPER(TRIM(AK38))="SEMESTRAL")*--(AL38+AN38&gt;0),FALSE,--(UPPER(TRIM(T38))="STOCK")*--(UPPER(TRIM(AK38))="ANUAL")*--(AL38+AM38+AN38=0),AJ38,--(UPPER(TRIM(T38))="STOCK")*--(UPPER(TRIM(AK38))="ANUAL")*--(AL38+AM38+AN38&gt;0),FALSE,--(OR(UPPER(TRIM(T38))="ACUMULADO",UPPER(TRIM(T38))="FLUJO",UPPER(TRIM(T38))="CAPACIDAD"))*--(UPPER(TRIM(AK38))="TRIMESTRAL"),AL38+AM38+AN38+AO38,--(OR(UPPER(TRIM(T38))="ACUMULADO",UPPER(TRIM(T38))="FLUJO",UPPER(TRIM(T38))="CAPACIDAD"))*--(UPPER(TRIM(AK38))="SEMESTRAL"),AM38+AO38,--(OR(UPPER(TRIM(T38))="ACUMULADO",UPPER(TRIM(T38))="FLUJO",UPPER(TRIM(T38))="CAPACIDAD"))*--(UPPER(TRIM(AK38))="ANUAL"),AO38))</f>
        <v>4</v>
      </c>
      <c r="AR38" s="32">
        <f t="shared" si="4"/>
        <v>16</v>
      </c>
      <c r="AS38" s="32">
        <v>12</v>
      </c>
      <c r="AT38" s="30" t="s">
        <v>244</v>
      </c>
      <c r="AU38" s="178" t="s">
        <v>245</v>
      </c>
      <c r="AV38" s="40" t="s">
        <v>246</v>
      </c>
    </row>
    <row r="39" spans="1:48" ht="163.19999999999999" customHeight="1" x14ac:dyDescent="0.3">
      <c r="A39" s="41"/>
      <c r="B39" s="41"/>
      <c r="C39" s="41"/>
      <c r="D39" s="41"/>
      <c r="E39" s="41"/>
      <c r="F39" s="41"/>
      <c r="G39" s="41"/>
      <c r="H39" s="41"/>
      <c r="I39" s="41"/>
      <c r="J39" s="44"/>
      <c r="K39" s="45"/>
      <c r="L39" s="44"/>
      <c r="M39" s="75"/>
      <c r="N39" s="46"/>
      <c r="O39" s="46"/>
      <c r="P39" s="47"/>
      <c r="Q39" s="48"/>
      <c r="R39" s="31" t="s">
        <v>247</v>
      </c>
      <c r="S39" s="31" t="s">
        <v>248</v>
      </c>
      <c r="T39" s="31" t="s">
        <v>63</v>
      </c>
      <c r="U39" s="32"/>
      <c r="V39" s="160" t="s">
        <v>249</v>
      </c>
      <c r="W39" s="160" t="s">
        <v>250</v>
      </c>
      <c r="X39" s="34"/>
      <c r="Y39" s="35"/>
      <c r="Z39" s="34">
        <v>7800</v>
      </c>
      <c r="AA39" s="34">
        <v>7830</v>
      </c>
      <c r="AB39" s="32">
        <v>7900</v>
      </c>
      <c r="AC39" s="36">
        <v>1494</v>
      </c>
      <c r="AD39" s="36">
        <v>2243</v>
      </c>
      <c r="AE39" s="37">
        <v>2002</v>
      </c>
      <c r="AF39" s="38">
        <v>2358</v>
      </c>
      <c r="AG39" s="177">
        <v>8097</v>
      </c>
      <c r="AH39" s="32">
        <v>8097</v>
      </c>
      <c r="AI39" s="32">
        <v>0</v>
      </c>
      <c r="AJ39" s="32">
        <v>8000</v>
      </c>
      <c r="AK39" s="32" t="s">
        <v>66</v>
      </c>
      <c r="AL39" s="32">
        <v>2000</v>
      </c>
      <c r="AM39" s="32">
        <v>2000</v>
      </c>
      <c r="AN39" s="32">
        <v>2000</v>
      </c>
      <c r="AO39" s="32">
        <v>2000</v>
      </c>
      <c r="AP39" s="32"/>
      <c r="AQ39" s="32" cm="1">
        <f t="array" ref="AQ39">IF(_xlfn.IFS(--(UPPER(TRIM(T39))="STOCK")*--(UPPER(TRIM(AK39))="TRIMESTRAL"),AJ39,--(UPPER(TRIM(T39))="STOCK")*--(UPPER(TRIM(AK39))="SEMESTRAL")*--(AL39+AN39=0),AJ39,--(UPPER(TRIM(T39))="STOCK")*--(UPPER(TRIM(AK39))="SEMESTRAL")*--(AL39+AN39&gt;0),FALSE,--(UPPER(TRIM(T39))="STOCK")*--(UPPER(TRIM(AK39))="ANUAL")*--(AL39+AM39+AN39=0),AJ39,--(UPPER(TRIM(T39))="STOCK")*--(UPPER(TRIM(AK39))="ANUAL")*--(AL39+AM39+AN39&gt;0),FALSE,--(OR(UPPER(TRIM(T39))="ACUMULADO",UPPER(TRIM(T39))="FLUJO",UPPER(TRIM(T39))="CAPACIDAD"))*--(UPPER(TRIM(AK39))="TRIMESTRAL"),AL39+AM39+AN39+AO39,--(OR(UPPER(TRIM(T39))="ACUMULADO",UPPER(TRIM(T39))="FLUJO",UPPER(TRIM(T39))="CAPACIDAD"))*--(UPPER(TRIM(AK39))="SEMESTRAL"),AM39+AO39,--(OR(UPPER(TRIM(T39))="ACUMULADO",UPPER(TRIM(T39))="FLUJO",UPPER(TRIM(T39))="CAPACIDAD"))*--(UPPER(TRIM(AK39))="ANUAL"),AO39)&lt;&gt;AJ39,FALSE,_xlfn.IFS(--(UPPER(TRIM(T39))="STOCK")*--(UPPER(TRIM(AK39))="TRIMESTRAL"),AJ39,--(UPPER(TRIM(T39))="STOCK")*--(UPPER(TRIM(AK39))="SEMESTRAL")*--(AL39+AN39=0),AJ39,--(UPPER(TRIM(T39))="STOCK")*--(UPPER(TRIM(AK39))="SEMESTRAL")*--(AL39+AN39&gt;0),FALSE,--(UPPER(TRIM(T39))="STOCK")*--(UPPER(TRIM(AK39))="ANUAL")*--(AL39+AM39+AN39=0),AJ39,--(UPPER(TRIM(T39))="STOCK")*--(UPPER(TRIM(AK39))="ANUAL")*--(AL39+AM39+AN39&gt;0),FALSE,--(OR(UPPER(TRIM(T39))="ACUMULADO",UPPER(TRIM(T39))="FLUJO",UPPER(TRIM(T39))="CAPACIDAD"))*--(UPPER(TRIM(AK39))="TRIMESTRAL"),AL39+AM39+AN39+AO39,--(OR(UPPER(TRIM(T39))="ACUMULADO",UPPER(TRIM(T39))="FLUJO",UPPER(TRIM(T39))="CAPACIDAD"))*--(UPPER(TRIM(AK39))="SEMESTRAL"),AM39+AO39,--(OR(UPPER(TRIM(T39))="ACUMULADO",UPPER(TRIM(T39))="FLUJO",UPPER(TRIM(T39))="CAPACIDAD"))*--(UPPER(TRIM(AK39))="ANUAL"),AO39))</f>
        <v>8000</v>
      </c>
      <c r="AR39" s="32">
        <f t="shared" si="4"/>
        <v>23700</v>
      </c>
      <c r="AS39" s="32">
        <v>15927</v>
      </c>
      <c r="AT39" s="48"/>
      <c r="AU39" s="178" t="s">
        <v>245</v>
      </c>
      <c r="AV39" s="40" t="s">
        <v>246</v>
      </c>
    </row>
    <row r="40" spans="1:48" ht="81.599999999999994" x14ac:dyDescent="0.3">
      <c r="A40" s="41"/>
      <c r="B40" s="41"/>
      <c r="C40" s="41"/>
      <c r="D40" s="41"/>
      <c r="E40" s="41"/>
      <c r="F40" s="41"/>
      <c r="G40" s="41"/>
      <c r="H40" s="41"/>
      <c r="I40" s="41"/>
      <c r="J40" s="44">
        <v>0</v>
      </c>
      <c r="K40" s="45"/>
      <c r="L40" s="44"/>
      <c r="M40" s="75"/>
      <c r="N40" s="46"/>
      <c r="O40" s="46"/>
      <c r="P40" s="47"/>
      <c r="Q40" s="48"/>
      <c r="R40" s="31" t="s">
        <v>251</v>
      </c>
      <c r="S40" s="31" t="s">
        <v>252</v>
      </c>
      <c r="T40" s="31" t="s">
        <v>63</v>
      </c>
      <c r="U40" s="32">
        <v>0</v>
      </c>
      <c r="V40" s="160" t="s">
        <v>253</v>
      </c>
      <c r="W40" s="160" t="s">
        <v>254</v>
      </c>
      <c r="X40" s="34">
        <v>1</v>
      </c>
      <c r="Y40" s="35">
        <v>1</v>
      </c>
      <c r="Z40" s="34">
        <v>1</v>
      </c>
      <c r="AA40" s="34">
        <v>1</v>
      </c>
      <c r="AB40" s="32">
        <v>2</v>
      </c>
      <c r="AC40" s="36">
        <v>2</v>
      </c>
      <c r="AD40" s="36">
        <v>0</v>
      </c>
      <c r="AE40" s="37">
        <v>0</v>
      </c>
      <c r="AF40" s="38">
        <v>0</v>
      </c>
      <c r="AG40" s="177">
        <v>2</v>
      </c>
      <c r="AH40" s="32">
        <v>2</v>
      </c>
      <c r="AI40" s="32">
        <v>0</v>
      </c>
      <c r="AJ40" s="32">
        <v>1</v>
      </c>
      <c r="AK40" s="32" t="s">
        <v>66</v>
      </c>
      <c r="AL40" s="32">
        <v>1</v>
      </c>
      <c r="AM40" s="32">
        <v>0</v>
      </c>
      <c r="AN40" s="32">
        <v>0</v>
      </c>
      <c r="AO40" s="32">
        <v>0</v>
      </c>
      <c r="AP40" s="32">
        <v>0</v>
      </c>
      <c r="AQ40" s="32" cm="1">
        <f t="array" ref="AQ40">IF(_xlfn.IFS(--(UPPER(TRIM(T40))="STOCK")*--(UPPER(TRIM(AK40))="TRIMESTRAL"),AJ40,--(UPPER(TRIM(T40))="STOCK")*--(UPPER(TRIM(AK40))="SEMESTRAL")*--(AL40+AN40=0),AJ40,--(UPPER(TRIM(T40))="STOCK")*--(UPPER(TRIM(AK40))="SEMESTRAL")*--(AL40+AN40&gt;0),FALSE,--(UPPER(TRIM(T40))="STOCK")*--(UPPER(TRIM(AK40))="ANUAL")*--(AL40+AM40+AN40=0),AJ40,--(UPPER(TRIM(T40))="STOCK")*--(UPPER(TRIM(AK40))="ANUAL")*--(AL40+AM40+AN40&gt;0),FALSE,--(OR(UPPER(TRIM(T40))="ACUMULADO",UPPER(TRIM(T40))="FLUJO",UPPER(TRIM(T40))="CAPACIDAD"))*--(UPPER(TRIM(AK40))="TRIMESTRAL"),AL40+AM40+AN40+AO40,--(OR(UPPER(TRIM(T40))="ACUMULADO",UPPER(TRIM(T40))="FLUJO",UPPER(TRIM(T40))="CAPACIDAD"))*--(UPPER(TRIM(AK40))="SEMESTRAL"),AM40+AO40,--(OR(UPPER(TRIM(T40))="ACUMULADO",UPPER(TRIM(T40))="FLUJO",UPPER(TRIM(T40))="CAPACIDAD"))*--(UPPER(TRIM(AK40))="ANUAL"),AO40)&lt;&gt;AJ40,FALSE,_xlfn.IFS(--(UPPER(TRIM(T40))="STOCK")*--(UPPER(TRIM(AK40))="TRIMESTRAL"),AJ40,--(UPPER(TRIM(T40))="STOCK")*--(UPPER(TRIM(AK40))="SEMESTRAL")*--(AL40+AN40=0),AJ40,--(UPPER(TRIM(T40))="STOCK")*--(UPPER(TRIM(AK40))="SEMESTRAL")*--(AL40+AN40&gt;0),FALSE,--(UPPER(TRIM(T40))="STOCK")*--(UPPER(TRIM(AK40))="ANUAL")*--(AL40+AM40+AN40=0),AJ40,--(UPPER(TRIM(T40))="STOCK")*--(UPPER(TRIM(AK40))="ANUAL")*--(AL40+AM40+AN40&gt;0),FALSE,--(OR(UPPER(TRIM(T40))="ACUMULADO",UPPER(TRIM(T40))="FLUJO",UPPER(TRIM(T40))="CAPACIDAD"))*--(UPPER(TRIM(AK40))="TRIMESTRAL"),AL40+AM40+AN40+AO40,--(OR(UPPER(TRIM(T40))="ACUMULADO",UPPER(TRIM(T40))="FLUJO",UPPER(TRIM(T40))="CAPACIDAD"))*--(UPPER(TRIM(AK40))="SEMESTRAL"),AM40+AO40,--(OR(UPPER(TRIM(T40))="ACUMULADO",UPPER(TRIM(T40))="FLUJO",UPPER(TRIM(T40))="CAPACIDAD"))*--(UPPER(TRIM(AK40))="ANUAL"),AO40))</f>
        <v>1</v>
      </c>
      <c r="AR40" s="32">
        <f t="shared" si="4"/>
        <v>5</v>
      </c>
      <c r="AS40" s="32">
        <v>4</v>
      </c>
      <c r="AT40" s="48"/>
      <c r="AU40" s="178" t="s">
        <v>245</v>
      </c>
      <c r="AV40" s="40" t="s">
        <v>246</v>
      </c>
    </row>
    <row r="41" spans="1:48" ht="122.4" customHeight="1" x14ac:dyDescent="0.3">
      <c r="A41" s="54"/>
      <c r="B41" s="54"/>
      <c r="C41" s="54"/>
      <c r="D41" s="54"/>
      <c r="E41" s="54"/>
      <c r="F41" s="54"/>
      <c r="G41" s="54"/>
      <c r="H41" s="54"/>
      <c r="I41" s="54"/>
      <c r="J41" s="57">
        <v>0</v>
      </c>
      <c r="K41" s="58"/>
      <c r="L41" s="57"/>
      <c r="M41" s="77"/>
      <c r="N41" s="59"/>
      <c r="O41" s="59"/>
      <c r="P41" s="60"/>
      <c r="Q41" s="49"/>
      <c r="R41" s="31" t="s">
        <v>255</v>
      </c>
      <c r="S41" s="31" t="s">
        <v>256</v>
      </c>
      <c r="T41" s="31" t="s">
        <v>63</v>
      </c>
      <c r="U41" s="32">
        <v>11</v>
      </c>
      <c r="V41" s="160" t="s">
        <v>257</v>
      </c>
      <c r="W41" s="160" t="s">
        <v>258</v>
      </c>
      <c r="X41" s="80">
        <v>1</v>
      </c>
      <c r="Y41" s="81">
        <v>1</v>
      </c>
      <c r="Z41" s="80">
        <v>4</v>
      </c>
      <c r="AA41" s="80">
        <v>1</v>
      </c>
      <c r="AB41" s="80">
        <v>0</v>
      </c>
      <c r="AC41" s="179">
        <v>0</v>
      </c>
      <c r="AD41" s="179">
        <v>0</v>
      </c>
      <c r="AE41" s="80">
        <v>0</v>
      </c>
      <c r="AF41" s="80">
        <v>3</v>
      </c>
      <c r="AG41" s="180">
        <v>3</v>
      </c>
      <c r="AH41" s="179">
        <v>3</v>
      </c>
      <c r="AI41" s="179">
        <v>0</v>
      </c>
      <c r="AJ41" s="80" t="s">
        <v>127</v>
      </c>
      <c r="AK41" s="80" t="s">
        <v>127</v>
      </c>
      <c r="AL41" s="80" t="s">
        <v>127</v>
      </c>
      <c r="AM41" s="80" t="s">
        <v>127</v>
      </c>
      <c r="AN41" s="80" t="s">
        <v>127</v>
      </c>
      <c r="AO41" s="80" t="s">
        <v>127</v>
      </c>
      <c r="AP41" s="181">
        <v>0</v>
      </c>
      <c r="AQ41" s="80" t="s">
        <v>127</v>
      </c>
      <c r="AR41" s="80">
        <v>5</v>
      </c>
      <c r="AS41" s="80">
        <v>5</v>
      </c>
      <c r="AT41" s="48"/>
      <c r="AU41" s="178" t="s">
        <v>245</v>
      </c>
      <c r="AV41" s="40" t="s">
        <v>246</v>
      </c>
    </row>
    <row r="42" spans="1:48" ht="122.4" customHeight="1" x14ac:dyDescent="0.3">
      <c r="A42" s="67" t="s">
        <v>51</v>
      </c>
      <c r="B42" s="67" t="s">
        <v>78</v>
      </c>
      <c r="C42" s="67" t="s">
        <v>53</v>
      </c>
      <c r="D42" s="67" t="s">
        <v>148</v>
      </c>
      <c r="E42" s="67" t="s">
        <v>259</v>
      </c>
      <c r="F42" s="67" t="s">
        <v>260</v>
      </c>
      <c r="G42" s="67" t="s">
        <v>57</v>
      </c>
      <c r="H42" s="67" t="s">
        <v>81</v>
      </c>
      <c r="I42" s="67" t="s">
        <v>238</v>
      </c>
      <c r="J42" s="69">
        <f>'[1]1. Iniciativas-PA (2)'!M21</f>
        <v>11416661327</v>
      </c>
      <c r="K42" s="182">
        <f>'[1]EJEC SEPT 30'!C18</f>
        <v>11416661327</v>
      </c>
      <c r="L42" s="69">
        <v>8119330472</v>
      </c>
      <c r="M42" s="69">
        <v>2024379803</v>
      </c>
      <c r="N42" s="71">
        <v>9343712694</v>
      </c>
      <c r="O42" s="71">
        <v>0</v>
      </c>
      <c r="P42" s="71">
        <v>6823787796</v>
      </c>
      <c r="Q42" s="31" t="s">
        <v>261</v>
      </c>
      <c r="R42" s="31" t="s">
        <v>262</v>
      </c>
      <c r="S42" s="65" t="s">
        <v>263</v>
      </c>
      <c r="T42" s="31" t="s">
        <v>63</v>
      </c>
      <c r="U42" s="32">
        <v>16</v>
      </c>
      <c r="V42" s="183" t="s">
        <v>264</v>
      </c>
      <c r="W42" s="33" t="s">
        <v>265</v>
      </c>
      <c r="X42" s="34">
        <v>4</v>
      </c>
      <c r="Y42" s="35">
        <v>0</v>
      </c>
      <c r="Z42" s="34">
        <v>3</v>
      </c>
      <c r="AA42" s="34">
        <v>5</v>
      </c>
      <c r="AB42" s="184"/>
      <c r="AC42" s="184"/>
      <c r="AD42" s="184"/>
      <c r="AE42" s="184"/>
      <c r="AF42" s="185"/>
      <c r="AG42" s="186"/>
      <c r="AH42" s="158"/>
      <c r="AI42" s="158"/>
      <c r="AJ42" s="32">
        <v>2</v>
      </c>
      <c r="AK42" s="32" t="s">
        <v>77</v>
      </c>
      <c r="AL42" s="32"/>
      <c r="AM42" s="32"/>
      <c r="AN42" s="32"/>
      <c r="AO42" s="32">
        <v>2</v>
      </c>
      <c r="AP42" s="32">
        <v>0</v>
      </c>
      <c r="AQ42" s="32" cm="1">
        <f t="array" ref="AQ42">IF(_xlfn.IFS(--(UPPER(TRIM(T42))="STOCK")*--(UPPER(TRIM(AK42))="TRIMESTRAL"),AJ42,--(UPPER(TRIM(T42))="STOCK")*--(UPPER(TRIM(AK42))="SEMESTRAL")*--(AL42+AN42=0),AJ42,--(UPPER(TRIM(T42))="STOCK")*--(UPPER(TRIM(AK42))="SEMESTRAL")*--(AL42+AN42&gt;0),FALSE,--(UPPER(TRIM(T42))="STOCK")*--(UPPER(TRIM(AK42))="ANUAL")*--(AL42+AM42+AN42=0),AJ42,--(UPPER(TRIM(T42))="STOCK")*--(UPPER(TRIM(AK42))="ANUAL")*--(AL42+AM42+AN42&gt;0),FALSE,--(OR(UPPER(TRIM(T42))="ACUMULADO",UPPER(TRIM(T42))="FLUJO",UPPER(TRIM(T42))="CAPACIDAD"))*--(UPPER(TRIM(AK42))="TRIMESTRAL"),AL42+AM42+AN42+AO42,--(OR(UPPER(TRIM(T42))="ACUMULADO",UPPER(TRIM(T42))="FLUJO",UPPER(TRIM(T42))="CAPACIDAD"))*--(UPPER(TRIM(AK42))="SEMESTRAL"),AM42+AO42,--(OR(UPPER(TRIM(T42))="ACUMULADO",UPPER(TRIM(T42))="FLUJO",UPPER(TRIM(T42))="CAPACIDAD"))*--(UPPER(TRIM(AK42))="ANUAL"),AO42)&lt;&gt;AJ42,FALSE,_xlfn.IFS(--(UPPER(TRIM(T42))="STOCK")*--(UPPER(TRIM(AK42))="TRIMESTRAL"),AJ42,--(UPPER(TRIM(T42))="STOCK")*--(UPPER(TRIM(AK42))="SEMESTRAL")*--(AL42+AN42=0),AJ42,--(UPPER(TRIM(T42))="STOCK")*--(UPPER(TRIM(AK42))="SEMESTRAL")*--(AL42+AN42&gt;0),FALSE,--(UPPER(TRIM(T42))="STOCK")*--(UPPER(TRIM(AK42))="ANUAL")*--(AL42+AM42+AN42=0),AJ42,--(UPPER(TRIM(T42))="STOCK")*--(UPPER(TRIM(AK42))="ANUAL")*--(AL42+AM42+AN42&gt;0),FALSE,--(OR(UPPER(TRIM(T42))="ACUMULADO",UPPER(TRIM(T42))="FLUJO",UPPER(TRIM(T42))="CAPACIDAD"))*--(UPPER(TRIM(AK42))="TRIMESTRAL"),AL42+AM42+AN42+AO42,--(OR(UPPER(TRIM(T42))="ACUMULADO",UPPER(TRIM(T42))="FLUJO",UPPER(TRIM(T42))="CAPACIDAD"))*--(UPPER(TRIM(AK42))="SEMESTRAL"),AM42+AO42,--(OR(UPPER(TRIM(T42))="ACUMULADO",UPPER(TRIM(T42))="FLUJO",UPPER(TRIM(T42))="CAPACIDAD"))*--(UPPER(TRIM(AK42))="ANUAL"),AO42))</f>
        <v>2</v>
      </c>
      <c r="AR42" s="32">
        <f>+_xlfn.IFS(T42="Acumulado",X42+Z42+AB42+AJ42,T42="Capacidad",AJ42,T42="Flujo",AJ42,T42="Reducción",AJ42,T42="Stock",AJ42)</f>
        <v>9</v>
      </c>
      <c r="AS42" s="32">
        <v>5</v>
      </c>
      <c r="AT42" s="49"/>
      <c r="AU42" s="178" t="s">
        <v>245</v>
      </c>
      <c r="AV42" s="40" t="s">
        <v>266</v>
      </c>
    </row>
    <row r="43" spans="1:48" ht="102" x14ac:dyDescent="0.3">
      <c r="A43" s="67" t="s">
        <v>51</v>
      </c>
      <c r="B43" s="67" t="s">
        <v>78</v>
      </c>
      <c r="C43" s="67" t="s">
        <v>53</v>
      </c>
      <c r="D43" s="67" t="s">
        <v>148</v>
      </c>
      <c r="E43" s="67" t="s">
        <v>267</v>
      </c>
      <c r="F43" s="67" t="s">
        <v>268</v>
      </c>
      <c r="G43" s="67" t="s">
        <v>57</v>
      </c>
      <c r="H43" s="67" t="s">
        <v>269</v>
      </c>
      <c r="I43" s="67" t="s">
        <v>270</v>
      </c>
      <c r="J43" s="69">
        <v>265263138507</v>
      </c>
      <c r="K43" s="70">
        <v>264905846434</v>
      </c>
      <c r="L43" s="69">
        <v>414287057808</v>
      </c>
      <c r="M43" s="187">
        <v>405542871165</v>
      </c>
      <c r="N43" s="71">
        <v>302824039040</v>
      </c>
      <c r="O43" s="71">
        <v>274761732995.26001</v>
      </c>
      <c r="P43" s="71">
        <v>282395914594</v>
      </c>
      <c r="Q43" s="31" t="s">
        <v>271</v>
      </c>
      <c r="R43" s="31" t="s">
        <v>272</v>
      </c>
      <c r="S43" s="31" t="s">
        <v>273</v>
      </c>
      <c r="T43" s="31" t="s">
        <v>91</v>
      </c>
      <c r="U43" s="32">
        <v>9</v>
      </c>
      <c r="V43" s="33" t="s">
        <v>274</v>
      </c>
      <c r="W43" s="33" t="s">
        <v>275</v>
      </c>
      <c r="X43" s="34">
        <v>9</v>
      </c>
      <c r="Y43" s="35">
        <v>9</v>
      </c>
      <c r="Z43" s="34">
        <v>9</v>
      </c>
      <c r="AA43" s="34">
        <v>9</v>
      </c>
      <c r="AB43" s="32">
        <v>9</v>
      </c>
      <c r="AC43" s="37">
        <v>9</v>
      </c>
      <c r="AD43" s="37">
        <v>9</v>
      </c>
      <c r="AE43" s="37">
        <v>9</v>
      </c>
      <c r="AF43" s="38">
        <v>9</v>
      </c>
      <c r="AG43" s="32">
        <v>9</v>
      </c>
      <c r="AH43" s="32">
        <v>9</v>
      </c>
      <c r="AI43" s="32">
        <v>0</v>
      </c>
      <c r="AJ43" s="32">
        <v>9</v>
      </c>
      <c r="AK43" s="32" t="s">
        <v>66</v>
      </c>
      <c r="AL43" s="32">
        <v>9</v>
      </c>
      <c r="AM43" s="32">
        <v>9</v>
      </c>
      <c r="AN43" s="32">
        <v>9</v>
      </c>
      <c r="AO43" s="32">
        <v>9</v>
      </c>
      <c r="AP43" s="32">
        <v>0</v>
      </c>
      <c r="AQ43" s="32" cm="1">
        <f t="array" ref="AQ43">IF(_xlfn.IFS(--(UPPER(TRIM(T43))="STOCK")*--(UPPER(TRIM(AK43))="TRIMESTRAL"),AJ43,--(UPPER(TRIM(T43))="STOCK")*--(UPPER(TRIM(AK43))="SEMESTRAL")*--(AL43+AN43=0),AJ43,--(UPPER(TRIM(T43))="STOCK")*--(UPPER(TRIM(AK43))="SEMESTRAL")*--(AL43+AN43&gt;0),FALSE,--(UPPER(TRIM(T43))="STOCK")*--(UPPER(TRIM(AK43))="ANUAL")*--(AL43+AM43+AN43=0),AJ43,--(UPPER(TRIM(T43))="STOCK")*--(UPPER(TRIM(AK43))="ANUAL")*--(AL43+AM43+AN43&gt;0),FALSE,--(OR(UPPER(TRIM(T43))="ACUMULADO",UPPER(TRIM(T43))="FLUJO",UPPER(TRIM(T43))="CAPACIDAD"))*--(UPPER(TRIM(AK43))="TRIMESTRAL"),AL43+AM43+AN43+AO43,--(OR(UPPER(TRIM(T43))="ACUMULADO",UPPER(TRIM(T43))="FLUJO",UPPER(TRIM(T43))="CAPACIDAD"))*--(UPPER(TRIM(AK43))="SEMESTRAL"),AM43+AO43,--(OR(UPPER(TRIM(T43))="ACUMULADO",UPPER(TRIM(T43))="FLUJO",UPPER(TRIM(T43))="CAPACIDAD"))*--(UPPER(TRIM(AK43))="ANUAL"),AO43)&lt;&gt;AJ43,FALSE,_xlfn.IFS(--(UPPER(TRIM(T43))="STOCK")*--(UPPER(TRIM(AK43))="TRIMESTRAL"),AJ43,--(UPPER(TRIM(T43))="STOCK")*--(UPPER(TRIM(AK43))="SEMESTRAL")*--(AL43+AN43=0),AJ43,--(UPPER(TRIM(T43))="STOCK")*--(UPPER(TRIM(AK43))="SEMESTRAL")*--(AL43+AN43&gt;0),FALSE,--(UPPER(TRIM(T43))="STOCK")*--(UPPER(TRIM(AK43))="ANUAL")*--(AL43+AM43+AN43=0),AJ43,--(UPPER(TRIM(T43))="STOCK")*--(UPPER(TRIM(AK43))="ANUAL")*--(AL43+AM43+AN43&gt;0),FALSE,--(OR(UPPER(TRIM(T43))="ACUMULADO",UPPER(TRIM(T43))="FLUJO",UPPER(TRIM(T43))="CAPACIDAD"))*--(UPPER(TRIM(AK43))="TRIMESTRAL"),AL43+AM43+AN43+AO43,--(OR(UPPER(TRIM(T43))="ACUMULADO",UPPER(TRIM(T43))="FLUJO",UPPER(TRIM(T43))="CAPACIDAD"))*--(UPPER(TRIM(AK43))="SEMESTRAL"),AM43+AO43,--(OR(UPPER(TRIM(T43))="ACUMULADO",UPPER(TRIM(T43))="FLUJO",UPPER(TRIM(T43))="CAPACIDAD"))*--(UPPER(TRIM(AK43))="ANUAL"),AO43))</f>
        <v>9</v>
      </c>
      <c r="AR43" s="32">
        <f>+_xlfn.IFS(T43="Acumulado",X43+Z43+AB43+AJ43,T43="Capacidad",AJ43,T43="Flujo",AJ43,T43="Reducción",AJ43,T43="Stock",AJ43)</f>
        <v>9</v>
      </c>
      <c r="AS43" s="32">
        <v>9</v>
      </c>
      <c r="AT43" s="31" t="s">
        <v>276</v>
      </c>
      <c r="AU43" s="188" t="s">
        <v>276</v>
      </c>
      <c r="AV43" s="40" t="s">
        <v>277</v>
      </c>
    </row>
    <row r="44" spans="1:48" ht="122.4" customHeight="1" x14ac:dyDescent="0.3">
      <c r="A44" s="67" t="s">
        <v>51</v>
      </c>
      <c r="B44" s="67" t="s">
        <v>129</v>
      </c>
      <c r="C44" s="67" t="s">
        <v>53</v>
      </c>
      <c r="D44" s="67" t="s">
        <v>54</v>
      </c>
      <c r="E44" s="67" t="s">
        <v>278</v>
      </c>
      <c r="F44" s="67" t="s">
        <v>279</v>
      </c>
      <c r="G44" s="67" t="s">
        <v>57</v>
      </c>
      <c r="H44" s="67" t="s">
        <v>58</v>
      </c>
      <c r="I44" s="189" t="s">
        <v>226</v>
      </c>
      <c r="J44" s="69">
        <f>'[1]1. Iniciativas-PA (2)'!M23</f>
        <v>378000000</v>
      </c>
      <c r="K44" s="70">
        <v>349950000</v>
      </c>
      <c r="L44" s="69">
        <v>320744180</v>
      </c>
      <c r="M44" s="187">
        <v>317226834</v>
      </c>
      <c r="N44" s="71">
        <v>469253784</v>
      </c>
      <c r="O44" s="71">
        <v>404617284</v>
      </c>
      <c r="P44" s="71">
        <v>931921190</v>
      </c>
      <c r="Q44" s="31" t="s">
        <v>280</v>
      </c>
      <c r="R44" s="31" t="s">
        <v>281</v>
      </c>
      <c r="S44" s="31" t="s">
        <v>282</v>
      </c>
      <c r="T44" s="31" t="s">
        <v>91</v>
      </c>
      <c r="U44" s="92">
        <v>1</v>
      </c>
      <c r="V44" s="150" t="s">
        <v>283</v>
      </c>
      <c r="W44" s="150" t="s">
        <v>284</v>
      </c>
      <c r="X44" s="151">
        <v>1</v>
      </c>
      <c r="Y44" s="86">
        <v>1</v>
      </c>
      <c r="Z44" s="151">
        <v>1</v>
      </c>
      <c r="AA44" s="151">
        <v>1</v>
      </c>
      <c r="AB44" s="92">
        <v>1</v>
      </c>
      <c r="AC44" s="90">
        <v>1</v>
      </c>
      <c r="AD44" s="90">
        <v>1</v>
      </c>
      <c r="AE44" s="90">
        <v>1</v>
      </c>
      <c r="AF44" s="121">
        <v>1</v>
      </c>
      <c r="AG44" s="92">
        <v>1</v>
      </c>
      <c r="AH44" s="92">
        <v>1</v>
      </c>
      <c r="AI44" s="153">
        <v>0</v>
      </c>
      <c r="AJ44" s="92">
        <v>1</v>
      </c>
      <c r="AK44" s="32" t="s">
        <v>66</v>
      </c>
      <c r="AL44" s="92">
        <v>1</v>
      </c>
      <c r="AM44" s="92">
        <v>1</v>
      </c>
      <c r="AN44" s="92">
        <v>1</v>
      </c>
      <c r="AO44" s="92">
        <v>1</v>
      </c>
      <c r="AP44" s="31">
        <v>0</v>
      </c>
      <c r="AQ44" s="123" cm="1">
        <f t="array" ref="AQ44">IF(_xlfn.IFS(--(UPPER(TRIM(T44))="STOCK")*--(UPPER(TRIM(AK44))="TRIMESTRAL"),AJ44,--(UPPER(TRIM(T44))="STOCK")*--(UPPER(TRIM(AK44))="SEMESTRAL")*--(AL44+AN44=0),AJ44,--(UPPER(TRIM(T44))="STOCK")*--(UPPER(TRIM(AK44))="SEMESTRAL")*--(AL44+AN44&gt;0),FALSE,--(UPPER(TRIM(T44))="STOCK")*--(UPPER(TRIM(AK44))="ANUAL")*--(AL44+AM44+AN44=0),AJ44,--(UPPER(TRIM(T44))="STOCK")*--(UPPER(TRIM(AK44))="ANUAL")*--(AL44+AM44+AN44&gt;0),FALSE,--(OR(UPPER(TRIM(T44))="ACUMULADO",UPPER(TRIM(T44))="FLUJO",UPPER(TRIM(T44))="CAPACIDAD"))*--(UPPER(TRIM(AK44))="TRIMESTRAL"),AL44+AM44+AN44+AO44,--(OR(UPPER(TRIM(T44))="ACUMULADO",UPPER(TRIM(T44))="FLUJO",UPPER(TRIM(T44))="CAPACIDAD"))*--(UPPER(TRIM(AK44))="SEMESTRAL"),AM44+AO44,--(OR(UPPER(TRIM(T44))="ACUMULADO",UPPER(TRIM(T44))="FLUJO",UPPER(TRIM(T44))="CAPACIDAD"))*--(UPPER(TRIM(AK44))="ANUAL"),AO44)&lt;&gt;AJ44,FALSE,_xlfn.IFS(--(UPPER(TRIM(T44))="STOCK")*--(UPPER(TRIM(AK44))="TRIMESTRAL"),AJ44,--(UPPER(TRIM(T44))="STOCK")*--(UPPER(TRIM(AK44))="SEMESTRAL")*--(AL44+AN44=0),AJ44,--(UPPER(TRIM(T44))="STOCK")*--(UPPER(TRIM(AK44))="SEMESTRAL")*--(AL44+AN44&gt;0),FALSE,--(UPPER(TRIM(T44))="STOCK")*--(UPPER(TRIM(AK44))="ANUAL")*--(AL44+AM44+AN44=0),AJ44,--(UPPER(TRIM(T44))="STOCK")*--(UPPER(TRIM(AK44))="ANUAL")*--(AL44+AM44+AN44&gt;0),FALSE,--(OR(UPPER(TRIM(T44))="ACUMULADO",UPPER(TRIM(T44))="FLUJO",UPPER(TRIM(T44))="CAPACIDAD"))*--(UPPER(TRIM(AK44))="TRIMESTRAL"),AL44+AM44+AN44+AO44,--(OR(UPPER(TRIM(T44))="ACUMULADO",UPPER(TRIM(T44))="FLUJO",UPPER(TRIM(T44))="CAPACIDAD"))*--(UPPER(TRIM(AK44))="SEMESTRAL"),AM44+AO44,--(OR(UPPER(TRIM(T44))="ACUMULADO",UPPER(TRIM(T44))="FLUJO",UPPER(TRIM(T44))="CAPACIDAD"))*--(UPPER(TRIM(AK44))="ANUAL"),AO44))</f>
        <v>1</v>
      </c>
      <c r="AR44" s="116">
        <f>+_xlfn.IFS(T44="Acumulado",X44+Z44+#REF!+AJ44,T44="Capacidad",AJ44,T44="Flujo",AJ44,T44="Reducción",AJ44,T44="Stock",AJ44)</f>
        <v>1</v>
      </c>
      <c r="AS44" s="92">
        <v>1</v>
      </c>
      <c r="AT44" s="31" t="s">
        <v>285</v>
      </c>
      <c r="AU44" s="190" t="s">
        <v>285</v>
      </c>
      <c r="AV44" s="40" t="s">
        <v>286</v>
      </c>
    </row>
    <row r="45" spans="1:48" ht="141.75" customHeight="1" x14ac:dyDescent="0.3">
      <c r="A45" s="23" t="s">
        <v>287</v>
      </c>
      <c r="B45" s="23" t="s">
        <v>288</v>
      </c>
      <c r="C45" s="23" t="s">
        <v>53</v>
      </c>
      <c r="D45" s="23" t="s">
        <v>148</v>
      </c>
      <c r="E45" s="23" t="s">
        <v>289</v>
      </c>
      <c r="F45" s="23" t="s">
        <v>290</v>
      </c>
      <c r="G45" s="23" t="s">
        <v>291</v>
      </c>
      <c r="H45" s="23" t="s">
        <v>292</v>
      </c>
      <c r="I45" s="23" t="s">
        <v>293</v>
      </c>
      <c r="J45" s="96">
        <v>27506259564</v>
      </c>
      <c r="K45" s="96">
        <v>27476054848</v>
      </c>
      <c r="L45" s="96">
        <v>86966571451</v>
      </c>
      <c r="M45" s="191">
        <v>71452091886</v>
      </c>
      <c r="N45" s="192">
        <v>47503718457.57</v>
      </c>
      <c r="O45" s="192">
        <v>32320775652</v>
      </c>
      <c r="P45" s="193">
        <v>54269523733</v>
      </c>
      <c r="Q45" s="30" t="s">
        <v>294</v>
      </c>
      <c r="R45" s="140" t="s">
        <v>295</v>
      </c>
      <c r="S45" s="31" t="s">
        <v>296</v>
      </c>
      <c r="T45" s="31" t="s">
        <v>144</v>
      </c>
      <c r="U45" s="32">
        <v>12822</v>
      </c>
      <c r="V45" s="33" t="s">
        <v>297</v>
      </c>
      <c r="W45" s="33" t="s">
        <v>298</v>
      </c>
      <c r="X45" s="34">
        <v>17822</v>
      </c>
      <c r="Y45" s="35">
        <v>5000</v>
      </c>
      <c r="Z45" s="34">
        <v>22822</v>
      </c>
      <c r="AA45" s="34">
        <v>18510</v>
      </c>
      <c r="AB45" s="32">
        <v>27822</v>
      </c>
      <c r="AC45" s="141">
        <v>4062</v>
      </c>
      <c r="AD45" s="141">
        <v>977</v>
      </c>
      <c r="AE45" s="37">
        <v>0</v>
      </c>
      <c r="AF45" s="38">
        <v>0</v>
      </c>
      <c r="AG45" s="32">
        <v>23549</v>
      </c>
      <c r="AH45" s="32">
        <v>23549</v>
      </c>
      <c r="AI45" s="32">
        <v>4273</v>
      </c>
      <c r="AJ45" s="194">
        <v>32822</v>
      </c>
      <c r="AK45" s="32" t="s">
        <v>299</v>
      </c>
      <c r="AL45" s="32">
        <f>16411-2500</f>
        <v>13911</v>
      </c>
      <c r="AM45" s="32">
        <f>3329+13911</f>
        <v>17240</v>
      </c>
      <c r="AN45" s="32"/>
      <c r="AO45" s="32">
        <f>1901-230+13911</f>
        <v>15582</v>
      </c>
      <c r="AP45" s="195"/>
      <c r="AQ45" s="32" cm="1">
        <f t="array" ref="AQ45">IF(_xlfn.IFS(--(UPPER(TRIM(T45))="STOCK")*--(UPPER(TRIM(AK45))="TRIMESTRAL"),AJ45,--(UPPER(TRIM(T45))="STOCK")*--(UPPER(TRIM(AK45))="SEMESTRAL")*--(AL45+AN45=0),AJ45,--(UPPER(TRIM(T45))="STOCK")*--(UPPER(TRIM(AK45))="SEMESTRAL")*--(AL45+AN45&gt;0),FALSE,--(UPPER(TRIM(T45))="STOCK")*--(UPPER(TRIM(AK45))="ANUAL")*--(AL45+AM45+AN45=0),AJ45,--(UPPER(TRIM(T45))="STOCK")*--(UPPER(TRIM(AK45))="ANUAL")*--(AL45+AM45+AN45&gt;0),FALSE,--(OR(UPPER(TRIM(T45))="ACUMULADO",UPPER(TRIM(T45))="FLUJO",UPPER(TRIM(T45))="CAPACIDAD"))*--(UPPER(TRIM(AK45))="TRIMESTRAL"),AL45+AM45+AN45+AO45,--(OR(UPPER(TRIM(T45))="ACUMULADO",UPPER(TRIM(T45))="FLUJO",UPPER(TRIM(T45))="CAPACIDAD"))*--(UPPER(TRIM(AK45))="SEMESTRAL"),AM45+AO45,--(OR(UPPER(TRIM(T45))="ACUMULADO",UPPER(TRIM(T45))="FLUJO",UPPER(TRIM(T45))="CAPACIDAD"))*--(UPPER(TRIM(AK45))="ANUAL"),AO45)&lt;&gt;AJ45,FALSE,_xlfn.IFS(--(UPPER(TRIM(T45))="STOCK")*--(UPPER(TRIM(AK45))="TRIMESTRAL"),AJ45,--(UPPER(TRIM(T45))="STOCK")*--(UPPER(TRIM(AK45))="SEMESTRAL")*--(AL45+AN45=0),AJ45,--(UPPER(TRIM(T45))="STOCK")*--(UPPER(TRIM(AK45))="SEMESTRAL")*--(AL45+AN45&gt;0),FALSE,--(UPPER(TRIM(T45))="STOCK")*--(UPPER(TRIM(AK45))="ANUAL")*--(AL45+AM45+AN45=0),AJ45,--(UPPER(TRIM(T45))="STOCK")*--(UPPER(TRIM(AK45))="ANUAL")*--(AL45+AM45+AN45&gt;0),FALSE,--(OR(UPPER(TRIM(T45))="ACUMULADO",UPPER(TRIM(T45))="FLUJO",UPPER(TRIM(T45))="CAPACIDAD"))*--(UPPER(TRIM(AK45))="TRIMESTRAL"),AL45+AM45+AN45+AO45,--(OR(UPPER(TRIM(T45))="ACUMULADO",UPPER(TRIM(T45))="FLUJO",UPPER(TRIM(T45))="CAPACIDAD"))*--(UPPER(TRIM(AK45))="SEMESTRAL"),AM45+AO45,--(OR(UPPER(TRIM(T45))="ACUMULADO",UPPER(TRIM(T45))="FLUJO",UPPER(TRIM(T45))="CAPACIDAD"))*--(UPPER(TRIM(AK45))="ANUAL"),AO45))</f>
        <v>32822</v>
      </c>
      <c r="AR45" s="32">
        <f>+_xlfn.IFS(T45="Acumulado",X45+Z45+AB45+AJ45,T45="Capacidad",AJ45,T45="Flujo",AJ45,T45="Reducción",AJ45,T45="Stock",AJ45)</f>
        <v>32822</v>
      </c>
      <c r="AS45" s="32">
        <v>23549</v>
      </c>
      <c r="AT45" s="30" t="s">
        <v>181</v>
      </c>
      <c r="AU45" s="50" t="s">
        <v>181</v>
      </c>
      <c r="AV45" s="50" t="s">
        <v>300</v>
      </c>
    </row>
    <row r="46" spans="1:48" ht="163.19999999999999" x14ac:dyDescent="0.3">
      <c r="A46" s="41"/>
      <c r="B46" s="41"/>
      <c r="C46" s="41"/>
      <c r="D46" s="41"/>
      <c r="E46" s="41"/>
      <c r="F46" s="41"/>
      <c r="G46" s="41"/>
      <c r="H46" s="41"/>
      <c r="I46" s="41"/>
      <c r="J46" s="107"/>
      <c r="K46" s="107"/>
      <c r="L46" s="107"/>
      <c r="M46" s="196"/>
      <c r="N46" s="46"/>
      <c r="O46" s="46"/>
      <c r="P46" s="197"/>
      <c r="Q46" s="48"/>
      <c r="R46" s="109" t="s">
        <v>301</v>
      </c>
      <c r="S46" s="31" t="s">
        <v>302</v>
      </c>
      <c r="T46" s="31" t="s">
        <v>63</v>
      </c>
      <c r="U46" s="32">
        <v>0</v>
      </c>
      <c r="V46" s="33" t="s">
        <v>303</v>
      </c>
      <c r="W46" s="33" t="s">
        <v>304</v>
      </c>
      <c r="X46" s="34">
        <v>20000</v>
      </c>
      <c r="Y46" s="35">
        <v>25077</v>
      </c>
      <c r="Z46" s="198">
        <v>16000</v>
      </c>
      <c r="AA46" s="198">
        <v>16804</v>
      </c>
      <c r="AB46" s="199">
        <v>16000</v>
      </c>
      <c r="AC46" s="141">
        <v>0</v>
      </c>
      <c r="AD46" s="141">
        <v>2174</v>
      </c>
      <c r="AE46" s="200">
        <v>0</v>
      </c>
      <c r="AF46" s="201">
        <v>17470</v>
      </c>
      <c r="AG46" s="32">
        <v>19644</v>
      </c>
      <c r="AH46" s="32">
        <v>19644</v>
      </c>
      <c r="AI46" s="32">
        <v>0</v>
      </c>
      <c r="AJ46" s="202">
        <v>16000</v>
      </c>
      <c r="AK46" s="32" t="s">
        <v>66</v>
      </c>
      <c r="AL46" s="203"/>
      <c r="AM46" s="203">
        <v>3500</v>
      </c>
      <c r="AN46" s="203"/>
      <c r="AO46" s="203">
        <v>12500</v>
      </c>
      <c r="AP46" s="204"/>
      <c r="AQ46" s="32" cm="1">
        <f t="array" ref="AQ46">IF(_xlfn.IFS(--(UPPER(TRIM(T46))="STOCK")*--(UPPER(TRIM(AK46))="TRIMESTRAL"),AJ46,--(UPPER(TRIM(T46))="STOCK")*--(UPPER(TRIM(AK46))="SEMESTRAL")*--(AL46+AN46=0),AJ46,--(UPPER(TRIM(T46))="STOCK")*--(UPPER(TRIM(AK46))="SEMESTRAL")*--(AL46+AN46&gt;0),FALSE,--(UPPER(TRIM(T46))="STOCK")*--(UPPER(TRIM(AK46))="ANUAL")*--(AL46+AM46+AN46=0),AJ46,--(UPPER(TRIM(T46))="STOCK")*--(UPPER(TRIM(AK46))="ANUAL")*--(AL46+AM46+AN46&gt;0),FALSE,--(OR(UPPER(TRIM(T46))="ACUMULADO",UPPER(TRIM(T46))="FLUJO",UPPER(TRIM(T46))="CAPACIDAD"))*--(UPPER(TRIM(AK46))="TRIMESTRAL"),AL46+AM46+AN46+AO46,--(OR(UPPER(TRIM(T46))="ACUMULADO",UPPER(TRIM(T46))="FLUJO",UPPER(TRIM(T46))="CAPACIDAD"))*--(UPPER(TRIM(AK46))="SEMESTRAL"),AM46+AO46,--(OR(UPPER(TRIM(T46))="ACUMULADO",UPPER(TRIM(T46))="FLUJO",UPPER(TRIM(T46))="CAPACIDAD"))*--(UPPER(TRIM(AK46))="ANUAL"),AO46)&lt;&gt;AJ46,FALSE,_xlfn.IFS(--(UPPER(TRIM(T46))="STOCK")*--(UPPER(TRIM(AK46))="TRIMESTRAL"),AJ46,--(UPPER(TRIM(T46))="STOCK")*--(UPPER(TRIM(AK46))="SEMESTRAL")*--(AL46+AN46=0),AJ46,--(UPPER(TRIM(T46))="STOCK")*--(UPPER(TRIM(AK46))="SEMESTRAL")*--(AL46+AN46&gt;0),FALSE,--(UPPER(TRIM(T46))="STOCK")*--(UPPER(TRIM(AK46))="ANUAL")*--(AL46+AM46+AN46=0),AJ46,--(UPPER(TRIM(T46))="STOCK")*--(UPPER(TRIM(AK46))="ANUAL")*--(AL46+AM46+AN46&gt;0),FALSE,--(OR(UPPER(TRIM(T46))="ACUMULADO",UPPER(TRIM(T46))="FLUJO",UPPER(TRIM(T46))="CAPACIDAD"))*--(UPPER(TRIM(AK46))="TRIMESTRAL"),AL46+AM46+AN46+AO46,--(OR(UPPER(TRIM(T46))="ACUMULADO",UPPER(TRIM(T46))="FLUJO",UPPER(TRIM(T46))="CAPACIDAD"))*--(UPPER(TRIM(AK46))="SEMESTRAL"),AM46+AO46,--(OR(UPPER(TRIM(T46))="ACUMULADO",UPPER(TRIM(T46))="FLUJO",UPPER(TRIM(T46))="CAPACIDAD"))*--(UPPER(TRIM(AK46))="ANUAL"),AO46))</f>
        <v>16000</v>
      </c>
      <c r="AR46" s="32">
        <f>+_xlfn.IFS(T46="Acumulado",X46+Z46+AB46+AJ46,T46="Capacidad",AJ46,T46="Flujo",AJ46,T46="Reducción",AJ46,T46="Stock",AJ46)</f>
        <v>68000</v>
      </c>
      <c r="AS46" s="32">
        <v>61525</v>
      </c>
      <c r="AT46" s="48"/>
      <c r="AU46" s="50" t="s">
        <v>181</v>
      </c>
      <c r="AV46" s="50" t="s">
        <v>300</v>
      </c>
    </row>
    <row r="47" spans="1:48" ht="142.80000000000001" x14ac:dyDescent="0.3">
      <c r="A47" s="54"/>
      <c r="B47" s="54"/>
      <c r="C47" s="54"/>
      <c r="D47" s="54"/>
      <c r="E47" s="54"/>
      <c r="F47" s="54"/>
      <c r="G47" s="54"/>
      <c r="H47" s="54"/>
      <c r="I47" s="54"/>
      <c r="J47" s="113"/>
      <c r="K47" s="113"/>
      <c r="L47" s="113"/>
      <c r="M47" s="205"/>
      <c r="N47" s="59"/>
      <c r="O47" s="59"/>
      <c r="P47" s="206"/>
      <c r="Q47" s="49"/>
      <c r="R47" s="31" t="s">
        <v>305</v>
      </c>
      <c r="S47" s="31" t="s">
        <v>306</v>
      </c>
      <c r="T47" s="31" t="s">
        <v>144</v>
      </c>
      <c r="U47" s="32">
        <v>1569</v>
      </c>
      <c r="V47" s="33" t="s">
        <v>307</v>
      </c>
      <c r="W47" s="33" t="s">
        <v>308</v>
      </c>
      <c r="X47" s="80">
        <v>2109</v>
      </c>
      <c r="Y47" s="81">
        <v>656</v>
      </c>
      <c r="Z47" s="207">
        <v>2541</v>
      </c>
      <c r="AA47" s="207">
        <v>2898</v>
      </c>
      <c r="AB47" s="207">
        <v>2973</v>
      </c>
      <c r="AC47" s="208">
        <v>0</v>
      </c>
      <c r="AD47" s="208">
        <v>0</v>
      </c>
      <c r="AE47" s="207">
        <v>0</v>
      </c>
      <c r="AF47" s="207">
        <v>839</v>
      </c>
      <c r="AG47" s="80">
        <v>839</v>
      </c>
      <c r="AH47" s="80">
        <v>839</v>
      </c>
      <c r="AI47" s="80">
        <v>2134</v>
      </c>
      <c r="AJ47" s="209" t="s">
        <v>309</v>
      </c>
      <c r="AK47" s="209" t="s">
        <v>309</v>
      </c>
      <c r="AL47" s="209" t="s">
        <v>309</v>
      </c>
      <c r="AM47" s="209" t="s">
        <v>309</v>
      </c>
      <c r="AN47" s="209" t="s">
        <v>309</v>
      </c>
      <c r="AO47" s="209" t="s">
        <v>309</v>
      </c>
      <c r="AP47" s="204"/>
      <c r="AQ47" s="209" t="s">
        <v>309</v>
      </c>
      <c r="AR47" s="80">
        <v>3405</v>
      </c>
      <c r="AS47" s="80">
        <v>3737</v>
      </c>
      <c r="AT47" s="49"/>
      <c r="AU47" s="50" t="s">
        <v>181</v>
      </c>
      <c r="AV47" s="50" t="s">
        <v>300</v>
      </c>
    </row>
    <row r="48" spans="1:48" ht="202.5" customHeight="1" x14ac:dyDescent="0.3">
      <c r="A48" s="23" t="s">
        <v>51</v>
      </c>
      <c r="B48" s="23" t="s">
        <v>78</v>
      </c>
      <c r="C48" s="23" t="s">
        <v>53</v>
      </c>
      <c r="D48" s="23" t="s">
        <v>148</v>
      </c>
      <c r="E48" s="23" t="s">
        <v>310</v>
      </c>
      <c r="F48" s="23" t="s">
        <v>311</v>
      </c>
      <c r="G48" s="23" t="s">
        <v>57</v>
      </c>
      <c r="H48" s="23" t="s">
        <v>269</v>
      </c>
      <c r="I48" s="23" t="s">
        <v>270</v>
      </c>
      <c r="J48" s="26">
        <v>50481316627</v>
      </c>
      <c r="K48" s="27">
        <v>50481316623.720001</v>
      </c>
      <c r="L48" s="26">
        <v>53523800000</v>
      </c>
      <c r="M48" s="210">
        <v>52980327050</v>
      </c>
      <c r="N48" s="28">
        <v>27264544334</v>
      </c>
      <c r="O48" s="28">
        <v>27264544334</v>
      </c>
      <c r="P48" s="29">
        <v>24583830849</v>
      </c>
      <c r="Q48" s="30" t="s">
        <v>312</v>
      </c>
      <c r="R48" s="31" t="s">
        <v>313</v>
      </c>
      <c r="S48" s="31" t="s">
        <v>314</v>
      </c>
      <c r="T48" s="31" t="s">
        <v>63</v>
      </c>
      <c r="U48" s="32">
        <v>3</v>
      </c>
      <c r="V48" s="33" t="s">
        <v>315</v>
      </c>
      <c r="W48" s="33" t="s">
        <v>316</v>
      </c>
      <c r="X48" s="34">
        <v>5</v>
      </c>
      <c r="Y48" s="35">
        <v>5</v>
      </c>
      <c r="Z48" s="34">
        <v>4</v>
      </c>
      <c r="AA48" s="34">
        <v>4</v>
      </c>
      <c r="AB48" s="32">
        <v>1</v>
      </c>
      <c r="AC48" s="37">
        <v>0</v>
      </c>
      <c r="AD48" s="37">
        <v>1</v>
      </c>
      <c r="AE48" s="37">
        <v>0</v>
      </c>
      <c r="AF48" s="38">
        <v>0</v>
      </c>
      <c r="AG48" s="32">
        <v>1</v>
      </c>
      <c r="AH48" s="32">
        <v>1</v>
      </c>
      <c r="AI48" s="32">
        <v>0</v>
      </c>
      <c r="AJ48" s="32">
        <v>1</v>
      </c>
      <c r="AK48" s="32" t="s">
        <v>77</v>
      </c>
      <c r="AL48" s="32">
        <v>0</v>
      </c>
      <c r="AM48" s="32">
        <v>0</v>
      </c>
      <c r="AN48" s="32">
        <v>0</v>
      </c>
      <c r="AO48" s="32">
        <v>1</v>
      </c>
      <c r="AP48" s="211">
        <v>0</v>
      </c>
      <c r="AQ48" s="32" cm="1">
        <f t="array" ref="AQ48">IF(_xlfn.IFS(--(UPPER(TRIM(T48))="STOCK")*--(UPPER(TRIM(AK48))="TRIMESTRAL"),AJ48,--(UPPER(TRIM(T48))="STOCK")*--(UPPER(TRIM(AK48))="SEMESTRAL")*--(AL48+AN48=0),AJ48,--(UPPER(TRIM(T48))="STOCK")*--(UPPER(TRIM(AK48))="SEMESTRAL")*--(AL48+AN48&gt;0),FALSE,--(UPPER(TRIM(T48))="STOCK")*--(UPPER(TRIM(AK48))="ANUAL")*--(AL48+AM48+AN48=0),AJ48,--(UPPER(TRIM(T48))="STOCK")*--(UPPER(TRIM(AK48))="ANUAL")*--(AL48+AM48+AN48&gt;0),FALSE,--(OR(UPPER(TRIM(T48))="ACUMULADO",UPPER(TRIM(T48))="FLUJO",UPPER(TRIM(T48))="CAPACIDAD"))*--(UPPER(TRIM(AK48))="TRIMESTRAL"),AL48+AM48+AN48+AO48,--(OR(UPPER(TRIM(T48))="ACUMULADO",UPPER(TRIM(T48))="FLUJO",UPPER(TRIM(T48))="CAPACIDAD"))*--(UPPER(TRIM(AK48))="SEMESTRAL"),AM48+AO48,--(OR(UPPER(TRIM(T48))="ACUMULADO",UPPER(TRIM(T48))="FLUJO",UPPER(TRIM(T48))="CAPACIDAD"))*--(UPPER(TRIM(AK48))="ANUAL"),AO48)&lt;&gt;AJ48,FALSE,_xlfn.IFS(--(UPPER(TRIM(T48))="STOCK")*--(UPPER(TRIM(AK48))="TRIMESTRAL"),AJ48,--(UPPER(TRIM(T48))="STOCK")*--(UPPER(TRIM(AK48))="SEMESTRAL")*--(AL48+AN48=0),AJ48,--(UPPER(TRIM(T48))="STOCK")*--(UPPER(TRIM(AK48))="SEMESTRAL")*--(AL48+AN48&gt;0),FALSE,--(UPPER(TRIM(T48))="STOCK")*--(UPPER(TRIM(AK48))="ANUAL")*--(AL48+AM48+AN48=0),AJ48,--(UPPER(TRIM(T48))="STOCK")*--(UPPER(TRIM(AK48))="ANUAL")*--(AL48+AM48+AN48&gt;0),FALSE,--(OR(UPPER(TRIM(T48))="ACUMULADO",UPPER(TRIM(T48))="FLUJO",UPPER(TRIM(T48))="CAPACIDAD"))*--(UPPER(TRIM(AK48))="TRIMESTRAL"),AL48+AM48+AN48+AO48,--(OR(UPPER(TRIM(T48))="ACUMULADO",UPPER(TRIM(T48))="FLUJO",UPPER(TRIM(T48))="CAPACIDAD"))*--(UPPER(TRIM(AK48))="SEMESTRAL"),AM48+AO48,--(OR(UPPER(TRIM(T48))="ACUMULADO",UPPER(TRIM(T48))="FLUJO",UPPER(TRIM(T48))="CAPACIDAD"))*--(UPPER(TRIM(AK48))="ANUAL"),AO48))</f>
        <v>1</v>
      </c>
      <c r="AR48" s="32">
        <f>+_xlfn.IFS(T48="Acumulado",X48+Z48+AB48+AJ48,T48="Capacidad",AJ48,T48="Flujo",AJ48,T48="Reducción",AJ48,T48="Stock",AJ48)</f>
        <v>11</v>
      </c>
      <c r="AS48" s="32">
        <v>10</v>
      </c>
      <c r="AT48" s="30" t="s">
        <v>276</v>
      </c>
      <c r="AU48" s="188" t="s">
        <v>276</v>
      </c>
      <c r="AV48" s="50" t="s">
        <v>317</v>
      </c>
    </row>
    <row r="49" spans="1:48" ht="202.5" customHeight="1" x14ac:dyDescent="0.3">
      <c r="A49" s="41"/>
      <c r="B49" s="41"/>
      <c r="C49" s="41"/>
      <c r="D49" s="41"/>
      <c r="E49" s="41"/>
      <c r="F49" s="41"/>
      <c r="G49" s="41"/>
      <c r="H49" s="41"/>
      <c r="I49" s="41"/>
      <c r="J49" s="44">
        <v>0</v>
      </c>
      <c r="K49" s="45"/>
      <c r="L49" s="44"/>
      <c r="M49" s="212"/>
      <c r="N49" s="46"/>
      <c r="O49" s="46"/>
      <c r="P49" s="47"/>
      <c r="Q49" s="48"/>
      <c r="R49" s="31" t="s">
        <v>318</v>
      </c>
      <c r="S49" s="31" t="s">
        <v>319</v>
      </c>
      <c r="T49" s="31" t="s">
        <v>63</v>
      </c>
      <c r="U49" s="32">
        <v>42</v>
      </c>
      <c r="V49" s="33" t="s">
        <v>320</v>
      </c>
      <c r="W49" s="33" t="s">
        <v>321</v>
      </c>
      <c r="X49" s="80">
        <v>130</v>
      </c>
      <c r="Y49" s="81">
        <v>130</v>
      </c>
      <c r="Z49" s="80">
        <v>170</v>
      </c>
      <c r="AA49" s="80">
        <v>170</v>
      </c>
      <c r="AB49" s="184"/>
      <c r="AC49" s="184"/>
      <c r="AD49" s="184"/>
      <c r="AE49" s="184"/>
      <c r="AF49" s="184"/>
      <c r="AG49" s="158"/>
      <c r="AH49" s="158"/>
      <c r="AI49" s="158"/>
      <c r="AJ49" s="32">
        <v>0</v>
      </c>
      <c r="AK49" s="32" t="s">
        <v>66</v>
      </c>
      <c r="AL49" s="32" t="s">
        <v>322</v>
      </c>
      <c r="AM49" s="32" t="s">
        <v>322</v>
      </c>
      <c r="AN49" s="32" t="s">
        <v>322</v>
      </c>
      <c r="AO49" s="32" t="s">
        <v>322</v>
      </c>
      <c r="AP49" s="32">
        <v>0</v>
      </c>
      <c r="AQ49" s="32">
        <v>0</v>
      </c>
      <c r="AR49" s="32">
        <v>300</v>
      </c>
      <c r="AS49" s="32">
        <v>300</v>
      </c>
      <c r="AT49" s="48"/>
      <c r="AU49" s="188" t="s">
        <v>276</v>
      </c>
      <c r="AV49" s="50" t="s">
        <v>317</v>
      </c>
    </row>
    <row r="50" spans="1:48" ht="202.5" customHeight="1" x14ac:dyDescent="0.3">
      <c r="A50" s="41"/>
      <c r="B50" s="41"/>
      <c r="C50" s="41"/>
      <c r="D50" s="41"/>
      <c r="E50" s="41"/>
      <c r="F50" s="41"/>
      <c r="G50" s="41"/>
      <c r="H50" s="41"/>
      <c r="I50" s="41"/>
      <c r="J50" s="44"/>
      <c r="K50" s="45"/>
      <c r="L50" s="44"/>
      <c r="M50" s="212"/>
      <c r="N50" s="46"/>
      <c r="O50" s="46"/>
      <c r="P50" s="47"/>
      <c r="Q50" s="48"/>
      <c r="R50" s="31" t="s">
        <v>323</v>
      </c>
      <c r="S50" s="31" t="s">
        <v>324</v>
      </c>
      <c r="T50" s="31" t="s">
        <v>63</v>
      </c>
      <c r="U50" s="32">
        <v>0</v>
      </c>
      <c r="V50" s="33" t="s">
        <v>325</v>
      </c>
      <c r="W50" s="33" t="s">
        <v>326</v>
      </c>
      <c r="X50" s="34"/>
      <c r="Y50" s="35"/>
      <c r="Z50" s="34">
        <v>100</v>
      </c>
      <c r="AA50" s="34">
        <v>239</v>
      </c>
      <c r="AB50" s="32">
        <v>212</v>
      </c>
      <c r="AC50" s="37">
        <v>0</v>
      </c>
      <c r="AD50" s="37">
        <v>150</v>
      </c>
      <c r="AE50" s="37">
        <v>62</v>
      </c>
      <c r="AF50" s="38">
        <v>0</v>
      </c>
      <c r="AG50" s="32">
        <v>212</v>
      </c>
      <c r="AH50" s="32">
        <v>212</v>
      </c>
      <c r="AI50" s="32">
        <v>0</v>
      </c>
      <c r="AJ50" s="32">
        <v>210</v>
      </c>
      <c r="AK50" s="32" t="s">
        <v>77</v>
      </c>
      <c r="AL50" s="32">
        <v>0</v>
      </c>
      <c r="AM50" s="32">
        <v>0</v>
      </c>
      <c r="AN50" s="32">
        <v>0</v>
      </c>
      <c r="AO50" s="32">
        <v>210</v>
      </c>
      <c r="AP50" s="32"/>
      <c r="AQ50" s="32" cm="1">
        <f t="array" ref="AQ50">IF(_xlfn.IFS(--(UPPER(TRIM(T50))="STOCK")*--(UPPER(TRIM(AK50))="TRIMESTRAL"),AJ50,--(UPPER(TRIM(T50))="STOCK")*--(UPPER(TRIM(AK50))="SEMESTRAL")*--(AL50+AN50=0),AJ50,--(UPPER(TRIM(T50))="STOCK")*--(UPPER(TRIM(AK50))="SEMESTRAL")*--(AL50+AN50&gt;0),FALSE,--(UPPER(TRIM(T50))="STOCK")*--(UPPER(TRIM(AK50))="ANUAL")*--(AL50+AM50+AN50=0),AJ50,--(UPPER(TRIM(T50))="STOCK")*--(UPPER(TRIM(AK50))="ANUAL")*--(AL50+AM50+AN50&gt;0),FALSE,--(OR(UPPER(TRIM(T50))="ACUMULADO",UPPER(TRIM(T50))="FLUJO",UPPER(TRIM(T50))="CAPACIDAD"))*--(UPPER(TRIM(AK50))="TRIMESTRAL"),AL50+AM50+AN50+AO50,--(OR(UPPER(TRIM(T50))="ACUMULADO",UPPER(TRIM(T50))="FLUJO",UPPER(TRIM(T50))="CAPACIDAD"))*--(UPPER(TRIM(AK50))="SEMESTRAL"),AM50+AO50,--(OR(UPPER(TRIM(T50))="ACUMULADO",UPPER(TRIM(T50))="FLUJO",UPPER(TRIM(T50))="CAPACIDAD"))*--(UPPER(TRIM(AK50))="ANUAL"),AO50)&lt;&gt;AJ50,FALSE,_xlfn.IFS(--(UPPER(TRIM(T50))="STOCK")*--(UPPER(TRIM(AK50))="TRIMESTRAL"),AJ50,--(UPPER(TRIM(T50))="STOCK")*--(UPPER(TRIM(AK50))="SEMESTRAL")*--(AL50+AN50=0),AJ50,--(UPPER(TRIM(T50))="STOCK")*--(UPPER(TRIM(AK50))="SEMESTRAL")*--(AL50+AN50&gt;0),FALSE,--(UPPER(TRIM(T50))="STOCK")*--(UPPER(TRIM(AK50))="ANUAL")*--(AL50+AM50+AN50=0),AJ50,--(UPPER(TRIM(T50))="STOCK")*--(UPPER(TRIM(AK50))="ANUAL")*--(AL50+AM50+AN50&gt;0),FALSE,--(OR(UPPER(TRIM(T50))="ACUMULADO",UPPER(TRIM(T50))="FLUJO",UPPER(TRIM(T50))="CAPACIDAD"))*--(UPPER(TRIM(AK50))="TRIMESTRAL"),AL50+AM50+AN50+AO50,--(OR(UPPER(TRIM(T50))="ACUMULADO",UPPER(TRIM(T50))="FLUJO",UPPER(TRIM(T50))="CAPACIDAD"))*--(UPPER(TRIM(AK50))="SEMESTRAL"),AM50+AO50,--(OR(UPPER(TRIM(T50))="ACUMULADO",UPPER(TRIM(T50))="FLUJO",UPPER(TRIM(T50))="CAPACIDAD"))*--(UPPER(TRIM(AK50))="ANUAL"),AO50))</f>
        <v>210</v>
      </c>
      <c r="AR50" s="32">
        <f t="shared" ref="AR50:AR56" si="5">+_xlfn.IFS(T50="Acumulado",X50+Z50+AB50+AJ50,T50="Capacidad",AJ50,T50="Flujo",AJ50,T50="Reducción",AJ50,T50="Stock",AJ50)</f>
        <v>522</v>
      </c>
      <c r="AS50" s="32">
        <v>451</v>
      </c>
      <c r="AT50" s="48"/>
      <c r="AU50" s="188" t="s">
        <v>276</v>
      </c>
      <c r="AV50" s="50" t="s">
        <v>317</v>
      </c>
    </row>
    <row r="51" spans="1:48" ht="409.5" customHeight="1" x14ac:dyDescent="0.3">
      <c r="A51" s="54"/>
      <c r="B51" s="54"/>
      <c r="C51" s="54"/>
      <c r="D51" s="54"/>
      <c r="E51" s="54"/>
      <c r="F51" s="54"/>
      <c r="G51" s="54"/>
      <c r="H51" s="54"/>
      <c r="I51" s="54"/>
      <c r="J51" s="57">
        <v>0</v>
      </c>
      <c r="K51" s="58"/>
      <c r="L51" s="57"/>
      <c r="M51" s="213"/>
      <c r="N51" s="59"/>
      <c r="O51" s="59"/>
      <c r="P51" s="60"/>
      <c r="Q51" s="49"/>
      <c r="R51" s="31" t="s">
        <v>323</v>
      </c>
      <c r="S51" s="31" t="s">
        <v>327</v>
      </c>
      <c r="T51" s="31" t="s">
        <v>63</v>
      </c>
      <c r="U51" s="32">
        <v>978</v>
      </c>
      <c r="V51" s="33" t="s">
        <v>328</v>
      </c>
      <c r="W51" s="33" t="s">
        <v>329</v>
      </c>
      <c r="X51" s="34">
        <v>932</v>
      </c>
      <c r="Y51" s="35">
        <v>1583</v>
      </c>
      <c r="Z51" s="34">
        <v>1227</v>
      </c>
      <c r="AA51" s="34">
        <v>1227</v>
      </c>
      <c r="AB51" s="32">
        <v>870</v>
      </c>
      <c r="AC51" s="37">
        <v>0</v>
      </c>
      <c r="AD51" s="37">
        <v>25</v>
      </c>
      <c r="AE51" s="37">
        <v>10</v>
      </c>
      <c r="AF51" s="38">
        <v>835</v>
      </c>
      <c r="AG51" s="32">
        <v>870</v>
      </c>
      <c r="AH51" s="32">
        <v>870</v>
      </c>
      <c r="AI51" s="32">
        <v>0</v>
      </c>
      <c r="AJ51" s="32">
        <v>794</v>
      </c>
      <c r="AK51" s="32" t="s">
        <v>77</v>
      </c>
      <c r="AL51" s="32">
        <v>0</v>
      </c>
      <c r="AM51" s="32">
        <v>0</v>
      </c>
      <c r="AN51" s="32">
        <v>0</v>
      </c>
      <c r="AO51" s="32">
        <v>794</v>
      </c>
      <c r="AP51" s="32">
        <v>0</v>
      </c>
      <c r="AQ51" s="32" cm="1">
        <f t="array" ref="AQ51">IF(_xlfn.IFS(--(UPPER(TRIM(T51))="STOCK")*--(UPPER(TRIM(AK51))="TRIMESTRAL"),AJ51,--(UPPER(TRIM(T51))="STOCK")*--(UPPER(TRIM(AK51))="SEMESTRAL")*--(AL51+AN51=0),AJ51,--(UPPER(TRIM(T51))="STOCK")*--(UPPER(TRIM(AK51))="SEMESTRAL")*--(AL51+AN51&gt;0),FALSE,--(UPPER(TRIM(T51))="STOCK")*--(UPPER(TRIM(AK51))="ANUAL")*--(AL51+AM51+AN51=0),AJ51,--(UPPER(TRIM(T51))="STOCK")*--(UPPER(TRIM(AK51))="ANUAL")*--(AL51+AM51+AN51&gt;0),FALSE,--(OR(UPPER(TRIM(T51))="ACUMULADO",UPPER(TRIM(T51))="FLUJO",UPPER(TRIM(T51))="CAPACIDAD"))*--(UPPER(TRIM(AK51))="TRIMESTRAL"),AL51+AM51+AN51+AO51,--(OR(UPPER(TRIM(T51))="ACUMULADO",UPPER(TRIM(T51))="FLUJO",UPPER(TRIM(T51))="CAPACIDAD"))*--(UPPER(TRIM(AK51))="SEMESTRAL"),AM51+AO51,--(OR(UPPER(TRIM(T51))="ACUMULADO",UPPER(TRIM(T51))="FLUJO",UPPER(TRIM(T51))="CAPACIDAD"))*--(UPPER(TRIM(AK51))="ANUAL"),AO51)&lt;&gt;AJ51,FALSE,_xlfn.IFS(--(UPPER(TRIM(T51))="STOCK")*--(UPPER(TRIM(AK51))="TRIMESTRAL"),AJ51,--(UPPER(TRIM(T51))="STOCK")*--(UPPER(TRIM(AK51))="SEMESTRAL")*--(AL51+AN51=0),AJ51,--(UPPER(TRIM(T51))="STOCK")*--(UPPER(TRIM(AK51))="SEMESTRAL")*--(AL51+AN51&gt;0),FALSE,--(UPPER(TRIM(T51))="STOCK")*--(UPPER(TRIM(AK51))="ANUAL")*--(AL51+AM51+AN51=0),AJ51,--(UPPER(TRIM(T51))="STOCK")*--(UPPER(TRIM(AK51))="ANUAL")*--(AL51+AM51+AN51&gt;0),FALSE,--(OR(UPPER(TRIM(T51))="ACUMULADO",UPPER(TRIM(T51))="FLUJO",UPPER(TRIM(T51))="CAPACIDAD"))*--(UPPER(TRIM(AK51))="TRIMESTRAL"),AL51+AM51+AN51+AO51,--(OR(UPPER(TRIM(T51))="ACUMULADO",UPPER(TRIM(T51))="FLUJO",UPPER(TRIM(T51))="CAPACIDAD"))*--(UPPER(TRIM(AK51))="SEMESTRAL"),AM51+AO51,--(OR(UPPER(TRIM(T51))="ACUMULADO",UPPER(TRIM(T51))="FLUJO",UPPER(TRIM(T51))="CAPACIDAD"))*--(UPPER(TRIM(AK51))="ANUAL"),AO51))</f>
        <v>794</v>
      </c>
      <c r="AR51" s="32">
        <f t="shared" si="5"/>
        <v>3823</v>
      </c>
      <c r="AS51" s="32">
        <v>3680</v>
      </c>
      <c r="AT51" s="49"/>
      <c r="AU51" s="188" t="s">
        <v>276</v>
      </c>
      <c r="AV51" s="50" t="s">
        <v>317</v>
      </c>
    </row>
    <row r="52" spans="1:48" ht="326.39999999999998" customHeight="1" x14ac:dyDescent="0.3">
      <c r="A52" s="23" t="s">
        <v>330</v>
      </c>
      <c r="B52" s="23" t="s">
        <v>331</v>
      </c>
      <c r="C52" s="23" t="s">
        <v>332</v>
      </c>
      <c r="D52" s="23" t="s">
        <v>333</v>
      </c>
      <c r="E52" s="23" t="s">
        <v>334</v>
      </c>
      <c r="F52" s="23" t="s">
        <v>335</v>
      </c>
      <c r="G52" s="23" t="s">
        <v>336</v>
      </c>
      <c r="H52" s="23" t="s">
        <v>58</v>
      </c>
      <c r="I52" s="23" t="s">
        <v>337</v>
      </c>
      <c r="J52" s="26">
        <v>2338549865</v>
      </c>
      <c r="K52" s="27">
        <v>1973233614.8099999</v>
      </c>
      <c r="L52" s="26">
        <v>1779880118</v>
      </c>
      <c r="M52" s="26">
        <v>1731989551</v>
      </c>
      <c r="N52" s="28">
        <v>2027553084</v>
      </c>
      <c r="O52" s="28">
        <v>1861910484.99</v>
      </c>
      <c r="P52" s="29">
        <v>3171590400</v>
      </c>
      <c r="Q52" s="30" t="s">
        <v>338</v>
      </c>
      <c r="R52" s="31" t="s">
        <v>339</v>
      </c>
      <c r="S52" s="31" t="s">
        <v>340</v>
      </c>
      <c r="T52" s="31" t="s">
        <v>63</v>
      </c>
      <c r="U52" s="32">
        <v>1</v>
      </c>
      <c r="V52" s="183" t="s">
        <v>341</v>
      </c>
      <c r="W52" s="183" t="s">
        <v>342</v>
      </c>
      <c r="X52" s="34">
        <v>1</v>
      </c>
      <c r="Y52" s="35">
        <v>1</v>
      </c>
      <c r="Z52" s="34">
        <v>1</v>
      </c>
      <c r="AA52" s="34">
        <v>1</v>
      </c>
      <c r="AB52" s="32">
        <v>1</v>
      </c>
      <c r="AC52" s="36">
        <v>1</v>
      </c>
      <c r="AD52" s="36">
        <v>1</v>
      </c>
      <c r="AE52" s="36">
        <v>1</v>
      </c>
      <c r="AF52" s="38">
        <v>1</v>
      </c>
      <c r="AG52" s="32">
        <v>1</v>
      </c>
      <c r="AH52" s="32">
        <v>1</v>
      </c>
      <c r="AI52" s="32">
        <v>0</v>
      </c>
      <c r="AJ52" s="32">
        <v>1</v>
      </c>
      <c r="AK52" s="32" t="s">
        <v>77</v>
      </c>
      <c r="AL52" s="32">
        <v>1</v>
      </c>
      <c r="AM52" s="32"/>
      <c r="AN52" s="32"/>
      <c r="AO52" s="32"/>
      <c r="AP52" s="32"/>
      <c r="AQ52" s="32">
        <v>1</v>
      </c>
      <c r="AR52" s="32">
        <f t="shared" si="5"/>
        <v>4</v>
      </c>
      <c r="AS52" s="32">
        <v>3</v>
      </c>
      <c r="AT52" s="214" t="s">
        <v>343</v>
      </c>
      <c r="AU52" s="215" t="s">
        <v>343</v>
      </c>
      <c r="AV52" s="40" t="s">
        <v>344</v>
      </c>
    </row>
    <row r="53" spans="1:48" ht="162" customHeight="1" x14ac:dyDescent="0.3">
      <c r="A53" s="41"/>
      <c r="B53" s="41"/>
      <c r="C53" s="41"/>
      <c r="D53" s="41"/>
      <c r="E53" s="41"/>
      <c r="F53" s="41"/>
      <c r="G53" s="41"/>
      <c r="H53" s="41"/>
      <c r="I53" s="41"/>
      <c r="J53" s="44">
        <v>0</v>
      </c>
      <c r="K53" s="45"/>
      <c r="L53" s="44"/>
      <c r="M53" s="44"/>
      <c r="N53" s="46"/>
      <c r="O53" s="46"/>
      <c r="P53" s="47"/>
      <c r="Q53" s="48"/>
      <c r="R53" s="31" t="s">
        <v>345</v>
      </c>
      <c r="S53" s="31" t="s">
        <v>346</v>
      </c>
      <c r="T53" s="31" t="s">
        <v>63</v>
      </c>
      <c r="U53" s="32">
        <v>1</v>
      </c>
      <c r="V53" s="183" t="s">
        <v>347</v>
      </c>
      <c r="W53" s="183" t="s">
        <v>348</v>
      </c>
      <c r="X53" s="34">
        <v>1</v>
      </c>
      <c r="Y53" s="35">
        <v>1</v>
      </c>
      <c r="Z53" s="34">
        <v>1</v>
      </c>
      <c r="AA53" s="34">
        <v>1</v>
      </c>
      <c r="AB53" s="32">
        <v>1</v>
      </c>
      <c r="AC53" s="36">
        <v>1</v>
      </c>
      <c r="AD53" s="36">
        <v>1</v>
      </c>
      <c r="AE53" s="36">
        <v>1</v>
      </c>
      <c r="AF53" s="38">
        <v>1</v>
      </c>
      <c r="AG53" s="32">
        <v>1</v>
      </c>
      <c r="AH53" s="32">
        <v>1</v>
      </c>
      <c r="AI53" s="32">
        <v>0</v>
      </c>
      <c r="AJ53" s="32">
        <v>1</v>
      </c>
      <c r="AK53" s="32" t="s">
        <v>77</v>
      </c>
      <c r="AL53" s="32">
        <v>1</v>
      </c>
      <c r="AM53" s="32"/>
      <c r="AN53" s="32"/>
      <c r="AO53" s="32"/>
      <c r="AP53" s="216"/>
      <c r="AQ53" s="32">
        <v>1</v>
      </c>
      <c r="AR53" s="32">
        <f t="shared" si="5"/>
        <v>4</v>
      </c>
      <c r="AS53" s="32">
        <v>3</v>
      </c>
      <c r="AT53" s="217"/>
      <c r="AU53" s="215" t="s">
        <v>343</v>
      </c>
      <c r="AV53" s="40" t="s">
        <v>344</v>
      </c>
    </row>
    <row r="54" spans="1:48" ht="101.25" customHeight="1" x14ac:dyDescent="0.3">
      <c r="A54" s="41"/>
      <c r="B54" s="41"/>
      <c r="C54" s="41"/>
      <c r="D54" s="41"/>
      <c r="E54" s="41"/>
      <c r="F54" s="41"/>
      <c r="G54" s="41"/>
      <c r="H54" s="41"/>
      <c r="I54" s="41"/>
      <c r="J54" s="44">
        <v>0</v>
      </c>
      <c r="K54" s="45"/>
      <c r="L54" s="44"/>
      <c r="M54" s="44"/>
      <c r="N54" s="46"/>
      <c r="O54" s="46"/>
      <c r="P54" s="47"/>
      <c r="Q54" s="48"/>
      <c r="R54" s="31" t="s">
        <v>349</v>
      </c>
      <c r="S54" s="31" t="s">
        <v>350</v>
      </c>
      <c r="T54" s="31" t="s">
        <v>63</v>
      </c>
      <c r="U54" s="32">
        <v>1</v>
      </c>
      <c r="V54" s="183" t="s">
        <v>351</v>
      </c>
      <c r="W54" s="183" t="s">
        <v>352</v>
      </c>
      <c r="X54" s="34">
        <v>1</v>
      </c>
      <c r="Y54" s="35">
        <v>1</v>
      </c>
      <c r="Z54" s="34">
        <v>1</v>
      </c>
      <c r="AA54" s="34">
        <v>1</v>
      </c>
      <c r="AB54" s="32">
        <v>1</v>
      </c>
      <c r="AC54" s="36">
        <v>1</v>
      </c>
      <c r="AD54" s="36">
        <v>1</v>
      </c>
      <c r="AE54" s="36">
        <v>1</v>
      </c>
      <c r="AF54" s="38">
        <v>1</v>
      </c>
      <c r="AG54" s="32">
        <v>1</v>
      </c>
      <c r="AH54" s="32">
        <v>1</v>
      </c>
      <c r="AI54" s="32">
        <v>0</v>
      </c>
      <c r="AJ54" s="32">
        <v>1</v>
      </c>
      <c r="AK54" s="32" t="s">
        <v>77</v>
      </c>
      <c r="AL54" s="32">
        <v>1</v>
      </c>
      <c r="AM54" s="32"/>
      <c r="AN54" s="32"/>
      <c r="AO54" s="32"/>
      <c r="AP54" s="216"/>
      <c r="AQ54" s="32">
        <v>1</v>
      </c>
      <c r="AR54" s="32">
        <f t="shared" si="5"/>
        <v>4</v>
      </c>
      <c r="AS54" s="32">
        <v>3</v>
      </c>
      <c r="AT54" s="217"/>
      <c r="AU54" s="215" t="s">
        <v>343</v>
      </c>
      <c r="AV54" s="40" t="s">
        <v>344</v>
      </c>
    </row>
    <row r="55" spans="1:48" ht="121.5" customHeight="1" x14ac:dyDescent="0.3">
      <c r="A55" s="41"/>
      <c r="B55" s="41"/>
      <c r="C55" s="41"/>
      <c r="D55" s="41"/>
      <c r="E55" s="41"/>
      <c r="F55" s="41"/>
      <c r="G55" s="41"/>
      <c r="H55" s="41"/>
      <c r="I55" s="41"/>
      <c r="J55" s="44">
        <v>0</v>
      </c>
      <c r="K55" s="45"/>
      <c r="L55" s="44"/>
      <c r="M55" s="44"/>
      <c r="N55" s="46"/>
      <c r="O55" s="46"/>
      <c r="P55" s="47"/>
      <c r="Q55" s="48"/>
      <c r="R55" s="31" t="s">
        <v>353</v>
      </c>
      <c r="S55" s="31" t="s">
        <v>354</v>
      </c>
      <c r="T55" s="31" t="s">
        <v>63</v>
      </c>
      <c r="U55" s="32">
        <v>1</v>
      </c>
      <c r="V55" s="183" t="s">
        <v>355</v>
      </c>
      <c r="W55" s="183" t="s">
        <v>356</v>
      </c>
      <c r="X55" s="34">
        <v>1</v>
      </c>
      <c r="Y55" s="35">
        <v>1</v>
      </c>
      <c r="Z55" s="34">
        <v>1</v>
      </c>
      <c r="AA55" s="34">
        <v>1</v>
      </c>
      <c r="AB55" s="32">
        <v>1</v>
      </c>
      <c r="AC55" s="36">
        <v>1</v>
      </c>
      <c r="AD55" s="36">
        <v>1</v>
      </c>
      <c r="AE55" s="36">
        <v>1</v>
      </c>
      <c r="AF55" s="38">
        <v>1</v>
      </c>
      <c r="AG55" s="32">
        <v>1</v>
      </c>
      <c r="AH55" s="32">
        <v>1</v>
      </c>
      <c r="AI55" s="32">
        <v>0</v>
      </c>
      <c r="AJ55" s="32">
        <v>1</v>
      </c>
      <c r="AK55" s="32" t="s">
        <v>77</v>
      </c>
      <c r="AL55" s="32">
        <v>1</v>
      </c>
      <c r="AM55" s="32"/>
      <c r="AN55" s="32"/>
      <c r="AO55" s="32"/>
      <c r="AP55" s="216"/>
      <c r="AQ55" s="32">
        <v>1</v>
      </c>
      <c r="AR55" s="32">
        <f t="shared" si="5"/>
        <v>4</v>
      </c>
      <c r="AS55" s="32">
        <v>3</v>
      </c>
      <c r="AT55" s="217"/>
      <c r="AU55" s="215" t="s">
        <v>343</v>
      </c>
      <c r="AV55" s="40" t="s">
        <v>344</v>
      </c>
    </row>
    <row r="56" spans="1:48" ht="141.75" customHeight="1" x14ac:dyDescent="0.3">
      <c r="A56" s="41"/>
      <c r="B56" s="41"/>
      <c r="C56" s="41"/>
      <c r="D56" s="41"/>
      <c r="E56" s="41"/>
      <c r="F56" s="41"/>
      <c r="G56" s="41"/>
      <c r="H56" s="41"/>
      <c r="I56" s="41"/>
      <c r="J56" s="44">
        <v>0</v>
      </c>
      <c r="K56" s="45"/>
      <c r="L56" s="44"/>
      <c r="M56" s="44"/>
      <c r="N56" s="46"/>
      <c r="O56" s="46"/>
      <c r="P56" s="47"/>
      <c r="Q56" s="48"/>
      <c r="R56" s="31" t="s">
        <v>357</v>
      </c>
      <c r="S56" s="31" t="s">
        <v>358</v>
      </c>
      <c r="T56" s="31" t="s">
        <v>63</v>
      </c>
      <c r="U56" s="32">
        <v>1</v>
      </c>
      <c r="V56" s="183" t="s">
        <v>359</v>
      </c>
      <c r="W56" s="33" t="s">
        <v>360</v>
      </c>
      <c r="X56" s="34">
        <v>1</v>
      </c>
      <c r="Y56" s="35">
        <v>1</v>
      </c>
      <c r="Z56" s="34">
        <v>1</v>
      </c>
      <c r="AA56" s="34">
        <v>1</v>
      </c>
      <c r="AB56" s="32">
        <v>1</v>
      </c>
      <c r="AC56" s="36">
        <v>1</v>
      </c>
      <c r="AD56" s="36">
        <v>1</v>
      </c>
      <c r="AE56" s="36">
        <v>1</v>
      </c>
      <c r="AF56" s="38">
        <v>1</v>
      </c>
      <c r="AG56" s="32">
        <v>1</v>
      </c>
      <c r="AH56" s="32">
        <v>1</v>
      </c>
      <c r="AI56" s="32">
        <v>0</v>
      </c>
      <c r="AJ56" s="32">
        <v>1</v>
      </c>
      <c r="AK56" s="32" t="s">
        <v>77</v>
      </c>
      <c r="AL56" s="32">
        <v>1</v>
      </c>
      <c r="AM56" s="32"/>
      <c r="AN56" s="32"/>
      <c r="AO56" s="32"/>
      <c r="AP56" s="216"/>
      <c r="AQ56" s="32">
        <v>1</v>
      </c>
      <c r="AR56" s="32">
        <f t="shared" si="5"/>
        <v>4</v>
      </c>
      <c r="AS56" s="32">
        <v>3</v>
      </c>
      <c r="AT56" s="217"/>
      <c r="AU56" s="215" t="s">
        <v>343</v>
      </c>
      <c r="AV56" s="40" t="s">
        <v>344</v>
      </c>
    </row>
    <row r="57" spans="1:48" ht="81" customHeight="1" x14ac:dyDescent="0.3">
      <c r="A57" s="41"/>
      <c r="B57" s="41"/>
      <c r="C57" s="41"/>
      <c r="D57" s="41"/>
      <c r="E57" s="41"/>
      <c r="F57" s="41"/>
      <c r="G57" s="41"/>
      <c r="H57" s="41"/>
      <c r="I57" s="41"/>
      <c r="J57" s="44">
        <v>0</v>
      </c>
      <c r="K57" s="45"/>
      <c r="L57" s="44"/>
      <c r="M57" s="44"/>
      <c r="N57" s="46"/>
      <c r="O57" s="46"/>
      <c r="P57" s="47"/>
      <c r="Q57" s="48"/>
      <c r="R57" s="31" t="s">
        <v>361</v>
      </c>
      <c r="S57" s="31" t="s">
        <v>362</v>
      </c>
      <c r="T57" s="31" t="s">
        <v>91</v>
      </c>
      <c r="U57" s="153">
        <v>1</v>
      </c>
      <c r="V57" s="218" t="s">
        <v>363</v>
      </c>
      <c r="W57" s="218" t="s">
        <v>364</v>
      </c>
      <c r="X57" s="219">
        <v>1</v>
      </c>
      <c r="Y57" s="86">
        <v>1</v>
      </c>
      <c r="Z57" s="219">
        <v>1</v>
      </c>
      <c r="AA57" s="219">
        <v>1</v>
      </c>
      <c r="AB57" s="153">
        <v>1</v>
      </c>
      <c r="AC57" s="220">
        <v>1</v>
      </c>
      <c r="AD57" s="220">
        <v>0.5</v>
      </c>
      <c r="AE57" s="220">
        <v>0.5</v>
      </c>
      <c r="AF57" s="121">
        <v>1</v>
      </c>
      <c r="AG57" s="92">
        <v>1</v>
      </c>
      <c r="AH57" s="92">
        <v>1</v>
      </c>
      <c r="AI57" s="32">
        <v>0</v>
      </c>
      <c r="AJ57" s="153">
        <v>1</v>
      </c>
      <c r="AK57" s="32" t="s">
        <v>66</v>
      </c>
      <c r="AL57" s="153">
        <v>1</v>
      </c>
      <c r="AM57" s="153">
        <v>1</v>
      </c>
      <c r="AN57" s="153">
        <v>1</v>
      </c>
      <c r="AO57" s="153">
        <v>1</v>
      </c>
      <c r="AP57" s="92"/>
      <c r="AQ57" s="123" cm="1">
        <f t="array" ref="AQ57">IF(_xlfn.IFS(--(UPPER(TRIM(T57))="STOCK")*--(UPPER(TRIM(AK57))="TRIMESTRAL"),AJ57,--(UPPER(TRIM(T57))="STOCK")*--(UPPER(TRIM(AK57))="SEMESTRAL")*--(AL57+AN57=0),AJ57,--(UPPER(TRIM(T57))="STOCK")*--(UPPER(TRIM(AK57))="SEMESTRAL")*--(AL57+AN57&gt;0),FALSE,--(UPPER(TRIM(T57))="STOCK")*--(UPPER(TRIM(AK57))="ANUAL")*--(AL57+AM57+AN57=0),AJ57,--(UPPER(TRIM(T57))="STOCK")*--(UPPER(TRIM(AK57))="ANUAL")*--(AL57+AM57+AN57&gt;0),FALSE,--(OR(UPPER(TRIM(T57))="ACUMULADO",UPPER(TRIM(T57))="FLUJO",UPPER(TRIM(T57))="CAPACIDAD"))*--(UPPER(TRIM(AK57))="TRIMESTRAL"),AL57+AM57+AN57+AO57,--(OR(UPPER(TRIM(T57))="ACUMULADO",UPPER(TRIM(T57))="FLUJO",UPPER(TRIM(T57))="CAPACIDAD"))*--(UPPER(TRIM(AK57))="SEMESTRAL"),AM57+AO57,--(OR(UPPER(TRIM(T57))="ACUMULADO",UPPER(TRIM(T57))="FLUJO",UPPER(TRIM(T57))="CAPACIDAD"))*--(UPPER(TRIM(AK57))="ANUAL"),AO57)&lt;&gt;AJ57,FALSE,_xlfn.IFS(--(UPPER(TRIM(T57))="STOCK")*--(UPPER(TRIM(AK57))="TRIMESTRAL"),AJ57,--(UPPER(TRIM(T57))="STOCK")*--(UPPER(TRIM(AK57))="SEMESTRAL")*--(AL57+AN57=0),AJ57,--(UPPER(TRIM(T57))="STOCK")*--(UPPER(TRIM(AK57))="SEMESTRAL")*--(AL57+AN57&gt;0),FALSE,--(UPPER(TRIM(T57))="STOCK")*--(UPPER(TRIM(AK57))="ANUAL")*--(AL57+AM57+AN57=0),AJ57,--(UPPER(TRIM(T57))="STOCK")*--(UPPER(TRIM(AK57))="ANUAL")*--(AL57+AM57+AN57&gt;0),FALSE,--(OR(UPPER(TRIM(T57))="ACUMULADO",UPPER(TRIM(T57))="FLUJO",UPPER(TRIM(T57))="CAPACIDAD"))*--(UPPER(TRIM(AK57))="TRIMESTRAL"),AL57+AM57+AN57+AO57,--(OR(UPPER(TRIM(T57))="ACUMULADO",UPPER(TRIM(T57))="FLUJO",UPPER(TRIM(T57))="CAPACIDAD"))*--(UPPER(TRIM(AK57))="SEMESTRAL"),AM57+AO57,--(OR(UPPER(TRIM(T57))="ACUMULADO",UPPER(TRIM(T57))="FLUJO",UPPER(TRIM(T57))="CAPACIDAD"))*--(UPPER(TRIM(AK57))="ANUAL"),AO57))</f>
        <v>1</v>
      </c>
      <c r="AR57" s="92">
        <f>+_xlfn.IFS(T57="Acumulado",X57+Z57+#REF!+AJ57,T57="Capacidad",AJ57,T57="Flujo",AJ57,T57="Reducción",AJ57,T57="Stock",AJ57)</f>
        <v>1</v>
      </c>
      <c r="AS57" s="92">
        <v>1</v>
      </c>
      <c r="AT57" s="217"/>
      <c r="AU57" s="215" t="s">
        <v>343</v>
      </c>
      <c r="AV57" s="40" t="s">
        <v>344</v>
      </c>
    </row>
    <row r="58" spans="1:48" ht="141.75" customHeight="1" x14ac:dyDescent="0.3">
      <c r="A58" s="41"/>
      <c r="B58" s="41"/>
      <c r="C58" s="41"/>
      <c r="D58" s="41"/>
      <c r="E58" s="41"/>
      <c r="F58" s="41"/>
      <c r="G58" s="41"/>
      <c r="H58" s="41"/>
      <c r="I58" s="41"/>
      <c r="J58" s="44">
        <v>0</v>
      </c>
      <c r="K58" s="45"/>
      <c r="L58" s="44"/>
      <c r="M58" s="44"/>
      <c r="N58" s="46"/>
      <c r="O58" s="46"/>
      <c r="P58" s="47"/>
      <c r="Q58" s="48"/>
      <c r="R58" s="31" t="s">
        <v>365</v>
      </c>
      <c r="S58" s="31" t="s">
        <v>366</v>
      </c>
      <c r="T58" s="31" t="s">
        <v>91</v>
      </c>
      <c r="U58" s="153">
        <v>1</v>
      </c>
      <c r="V58" s="183" t="s">
        <v>367</v>
      </c>
      <c r="W58" s="183" t="s">
        <v>368</v>
      </c>
      <c r="X58" s="219">
        <v>1</v>
      </c>
      <c r="Y58" s="86">
        <v>1</v>
      </c>
      <c r="Z58" s="219">
        <v>1</v>
      </c>
      <c r="AA58" s="219">
        <v>1</v>
      </c>
      <c r="AB58" s="153">
        <v>1</v>
      </c>
      <c r="AC58" s="220">
        <v>1</v>
      </c>
      <c r="AD58" s="220">
        <v>0.5</v>
      </c>
      <c r="AE58" s="220">
        <v>0.5</v>
      </c>
      <c r="AF58" s="121">
        <v>1</v>
      </c>
      <c r="AG58" s="92">
        <v>1</v>
      </c>
      <c r="AH58" s="92">
        <v>1</v>
      </c>
      <c r="AI58" s="32">
        <v>0</v>
      </c>
      <c r="AJ58" s="153">
        <v>1</v>
      </c>
      <c r="AK58" s="32" t="s">
        <v>66</v>
      </c>
      <c r="AL58" s="153">
        <v>1</v>
      </c>
      <c r="AM58" s="153">
        <v>1</v>
      </c>
      <c r="AN58" s="153">
        <v>1</v>
      </c>
      <c r="AO58" s="153">
        <v>1</v>
      </c>
      <c r="AP58" s="221"/>
      <c r="AQ58" s="123" cm="1">
        <f t="array" ref="AQ58">IF(_xlfn.IFS(--(UPPER(TRIM(T58))="STOCK")*--(UPPER(TRIM(AK58))="TRIMESTRAL"),AJ58,--(UPPER(TRIM(T58))="STOCK")*--(UPPER(TRIM(AK58))="SEMESTRAL")*--(AL58+AN58=0),AJ58,--(UPPER(TRIM(T58))="STOCK")*--(UPPER(TRIM(AK58))="SEMESTRAL")*--(AL58+AN58&gt;0),FALSE,--(UPPER(TRIM(T58))="STOCK")*--(UPPER(TRIM(AK58))="ANUAL")*--(AL58+AM58+AN58=0),AJ58,--(UPPER(TRIM(T58))="STOCK")*--(UPPER(TRIM(AK58))="ANUAL")*--(AL58+AM58+AN58&gt;0),FALSE,--(OR(UPPER(TRIM(T58))="ACUMULADO",UPPER(TRIM(T58))="FLUJO",UPPER(TRIM(T58))="CAPACIDAD"))*--(UPPER(TRIM(AK58))="TRIMESTRAL"),AL58+AM58+AN58+AO58,--(OR(UPPER(TRIM(T58))="ACUMULADO",UPPER(TRIM(T58))="FLUJO",UPPER(TRIM(T58))="CAPACIDAD"))*--(UPPER(TRIM(AK58))="SEMESTRAL"),AM58+AO58,--(OR(UPPER(TRIM(T58))="ACUMULADO",UPPER(TRIM(T58))="FLUJO",UPPER(TRIM(T58))="CAPACIDAD"))*--(UPPER(TRIM(AK58))="ANUAL"),AO58)&lt;&gt;AJ58,FALSE,_xlfn.IFS(--(UPPER(TRIM(T58))="STOCK")*--(UPPER(TRIM(AK58))="TRIMESTRAL"),AJ58,--(UPPER(TRIM(T58))="STOCK")*--(UPPER(TRIM(AK58))="SEMESTRAL")*--(AL58+AN58=0),AJ58,--(UPPER(TRIM(T58))="STOCK")*--(UPPER(TRIM(AK58))="SEMESTRAL")*--(AL58+AN58&gt;0),FALSE,--(UPPER(TRIM(T58))="STOCK")*--(UPPER(TRIM(AK58))="ANUAL")*--(AL58+AM58+AN58=0),AJ58,--(UPPER(TRIM(T58))="STOCK")*--(UPPER(TRIM(AK58))="ANUAL")*--(AL58+AM58+AN58&gt;0),FALSE,--(OR(UPPER(TRIM(T58))="ACUMULADO",UPPER(TRIM(T58))="FLUJO",UPPER(TRIM(T58))="CAPACIDAD"))*--(UPPER(TRIM(AK58))="TRIMESTRAL"),AL58+AM58+AN58+AO58,--(OR(UPPER(TRIM(T58))="ACUMULADO",UPPER(TRIM(T58))="FLUJO",UPPER(TRIM(T58))="CAPACIDAD"))*--(UPPER(TRIM(AK58))="SEMESTRAL"),AM58+AO58,--(OR(UPPER(TRIM(T58))="ACUMULADO",UPPER(TRIM(T58))="FLUJO",UPPER(TRIM(T58))="CAPACIDAD"))*--(UPPER(TRIM(AK58))="ANUAL"),AO58))</f>
        <v>1</v>
      </c>
      <c r="AR58" s="92">
        <v>1</v>
      </c>
      <c r="AS58" s="92">
        <v>1</v>
      </c>
      <c r="AT58" s="217"/>
      <c r="AU58" s="215" t="s">
        <v>343</v>
      </c>
      <c r="AV58" s="40" t="s">
        <v>344</v>
      </c>
    </row>
    <row r="59" spans="1:48" ht="96.75" customHeight="1" x14ac:dyDescent="0.3">
      <c r="A59" s="41"/>
      <c r="B59" s="41"/>
      <c r="C59" s="41"/>
      <c r="D59" s="41"/>
      <c r="E59" s="41"/>
      <c r="F59" s="41"/>
      <c r="G59" s="41"/>
      <c r="H59" s="41"/>
      <c r="I59" s="41"/>
      <c r="J59" s="44"/>
      <c r="K59" s="45"/>
      <c r="L59" s="44"/>
      <c r="M59" s="44"/>
      <c r="N59" s="46"/>
      <c r="O59" s="46"/>
      <c r="P59" s="47"/>
      <c r="Q59" s="48"/>
      <c r="R59" s="30" t="s">
        <v>334</v>
      </c>
      <c r="S59" s="31" t="s">
        <v>369</v>
      </c>
      <c r="T59" s="31" t="s">
        <v>91</v>
      </c>
      <c r="U59" s="32">
        <v>0</v>
      </c>
      <c r="V59" s="183" t="s">
        <v>370</v>
      </c>
      <c r="W59" s="183" t="s">
        <v>371</v>
      </c>
      <c r="X59" s="34"/>
      <c r="Y59" s="222"/>
      <c r="Z59" s="151">
        <v>1</v>
      </c>
      <c r="AA59" s="151">
        <v>1</v>
      </c>
      <c r="AB59" s="92">
        <v>1</v>
      </c>
      <c r="AC59" s="152">
        <v>1</v>
      </c>
      <c r="AD59" s="152">
        <v>0.5</v>
      </c>
      <c r="AE59" s="152">
        <v>0.5</v>
      </c>
      <c r="AF59" s="223">
        <v>1</v>
      </c>
      <c r="AG59" s="92">
        <v>1</v>
      </c>
      <c r="AH59" s="92">
        <v>1</v>
      </c>
      <c r="AI59" s="32">
        <v>0</v>
      </c>
      <c r="AJ59" s="92">
        <v>1</v>
      </c>
      <c r="AK59" s="32" t="s">
        <v>66</v>
      </c>
      <c r="AL59" s="153">
        <v>1</v>
      </c>
      <c r="AM59" s="153">
        <v>1</v>
      </c>
      <c r="AN59" s="153">
        <v>1</v>
      </c>
      <c r="AO59" s="153">
        <v>1</v>
      </c>
      <c r="AP59" s="224"/>
      <c r="AQ59" s="153">
        <v>1</v>
      </c>
      <c r="AR59" s="92">
        <f>+_xlfn.IFS(T59="Acumulado",X59+Z59+AB59+AJ59,T59="Capacidad",AJ59,T59="Flujo",AJ59,T59="Reducción",AJ59,T59="Stock",AJ59)</f>
        <v>1</v>
      </c>
      <c r="AS59" s="92">
        <v>1</v>
      </c>
      <c r="AT59" s="217"/>
      <c r="AU59" s="215" t="s">
        <v>343</v>
      </c>
      <c r="AV59" s="40" t="s">
        <v>344</v>
      </c>
    </row>
    <row r="60" spans="1:48" ht="155.4" customHeight="1" x14ac:dyDescent="0.3">
      <c r="A60" s="41"/>
      <c r="B60" s="41"/>
      <c r="C60" s="41"/>
      <c r="D60" s="41"/>
      <c r="E60" s="41"/>
      <c r="F60" s="41"/>
      <c r="G60" s="41"/>
      <c r="H60" s="41"/>
      <c r="I60" s="41"/>
      <c r="J60" s="44"/>
      <c r="K60" s="45"/>
      <c r="L60" s="44"/>
      <c r="M60" s="44"/>
      <c r="N60" s="46"/>
      <c r="O60" s="46"/>
      <c r="P60" s="47"/>
      <c r="Q60" s="48"/>
      <c r="R60" s="49"/>
      <c r="S60" s="31" t="s">
        <v>372</v>
      </c>
      <c r="T60" s="31" t="s">
        <v>91</v>
      </c>
      <c r="U60" s="32">
        <v>0</v>
      </c>
      <c r="V60" s="218" t="s">
        <v>367</v>
      </c>
      <c r="W60" s="218" t="s">
        <v>373</v>
      </c>
      <c r="X60" s="34"/>
      <c r="Y60" s="222"/>
      <c r="Z60" s="151">
        <v>1</v>
      </c>
      <c r="AA60" s="151">
        <v>1</v>
      </c>
      <c r="AB60" s="92">
        <v>1</v>
      </c>
      <c r="AC60" s="225"/>
      <c r="AD60" s="225">
        <v>0.5</v>
      </c>
      <c r="AE60" s="225">
        <v>0.5</v>
      </c>
      <c r="AF60" s="223">
        <v>1</v>
      </c>
      <c r="AG60" s="92">
        <v>1</v>
      </c>
      <c r="AH60" s="92">
        <v>1</v>
      </c>
      <c r="AI60" s="32">
        <v>0</v>
      </c>
      <c r="AJ60" s="92">
        <v>1</v>
      </c>
      <c r="AK60" s="32" t="s">
        <v>66</v>
      </c>
      <c r="AL60" s="153">
        <v>1</v>
      </c>
      <c r="AM60" s="153">
        <v>1</v>
      </c>
      <c r="AN60" s="153">
        <v>1</v>
      </c>
      <c r="AO60" s="153">
        <v>1</v>
      </c>
      <c r="AP60" s="224"/>
      <c r="AQ60" s="153">
        <v>1</v>
      </c>
      <c r="AR60" s="92">
        <f>+_xlfn.IFS(T60="Acumulado",X60+Z60+#REF!+AJ60,T60="Capacidad",AJ60,T60="Flujo",AJ60,T60="Reducción",AJ60,T60="Stock",AJ60)</f>
        <v>1</v>
      </c>
      <c r="AS60" s="92">
        <v>1</v>
      </c>
      <c r="AT60" s="217"/>
      <c r="AU60" s="215" t="s">
        <v>343</v>
      </c>
      <c r="AV60" s="40" t="s">
        <v>344</v>
      </c>
    </row>
    <row r="61" spans="1:48" ht="163.19999999999999" customHeight="1" x14ac:dyDescent="0.3">
      <c r="A61" s="54"/>
      <c r="B61" s="54"/>
      <c r="C61" s="54"/>
      <c r="D61" s="54"/>
      <c r="E61" s="54"/>
      <c r="F61" s="54"/>
      <c r="G61" s="54"/>
      <c r="H61" s="54"/>
      <c r="I61" s="54"/>
      <c r="J61" s="57">
        <v>0</v>
      </c>
      <c r="K61" s="58"/>
      <c r="L61" s="57"/>
      <c r="M61" s="57"/>
      <c r="N61" s="59"/>
      <c r="O61" s="59"/>
      <c r="P61" s="60"/>
      <c r="Q61" s="49"/>
      <c r="R61" s="226" t="s">
        <v>374</v>
      </c>
      <c r="S61" s="226" t="s">
        <v>374</v>
      </c>
      <c r="T61" s="226" t="s">
        <v>91</v>
      </c>
      <c r="U61" s="227">
        <v>1</v>
      </c>
      <c r="V61" s="226" t="s">
        <v>375</v>
      </c>
      <c r="W61" s="226" t="s">
        <v>376</v>
      </c>
      <c r="X61" s="228">
        <v>1</v>
      </c>
      <c r="Y61" s="229">
        <v>1</v>
      </c>
      <c r="Z61" s="80" t="s">
        <v>118</v>
      </c>
      <c r="AA61" s="80" t="s">
        <v>118</v>
      </c>
      <c r="AB61" s="80" t="s">
        <v>118</v>
      </c>
      <c r="AC61" s="80" t="s">
        <v>118</v>
      </c>
      <c r="AD61" s="80" t="s">
        <v>118</v>
      </c>
      <c r="AE61" s="34" t="s">
        <v>118</v>
      </c>
      <c r="AF61" s="34" t="s">
        <v>118</v>
      </c>
      <c r="AG61" s="80" t="s">
        <v>118</v>
      </c>
      <c r="AH61" s="80" t="s">
        <v>118</v>
      </c>
      <c r="AI61" s="80" t="s">
        <v>118</v>
      </c>
      <c r="AJ61" s="80" t="s">
        <v>118</v>
      </c>
      <c r="AK61" s="80" t="s">
        <v>118</v>
      </c>
      <c r="AL61" s="80" t="s">
        <v>118</v>
      </c>
      <c r="AM61" s="80" t="s">
        <v>118</v>
      </c>
      <c r="AN61" s="80" t="s">
        <v>118</v>
      </c>
      <c r="AO61" s="80" t="s">
        <v>118</v>
      </c>
      <c r="AP61" s="221"/>
      <c r="AQ61" s="80" t="s">
        <v>118</v>
      </c>
      <c r="AR61" s="94">
        <v>1</v>
      </c>
      <c r="AS61" s="94">
        <v>1</v>
      </c>
      <c r="AT61" s="230"/>
      <c r="AU61" s="215" t="s">
        <v>343</v>
      </c>
      <c r="AV61" s="40" t="s">
        <v>344</v>
      </c>
    </row>
    <row r="62" spans="1:48" ht="102" customHeight="1" x14ac:dyDescent="0.3">
      <c r="A62" s="30" t="s">
        <v>330</v>
      </c>
      <c r="B62" s="30" t="s">
        <v>331</v>
      </c>
      <c r="C62" s="30" t="s">
        <v>332</v>
      </c>
      <c r="D62" s="30" t="s">
        <v>377</v>
      </c>
      <c r="E62" s="30" t="s">
        <v>378</v>
      </c>
      <c r="F62" s="30" t="s">
        <v>379</v>
      </c>
      <c r="G62" s="30" t="s">
        <v>57</v>
      </c>
      <c r="H62" s="30" t="s">
        <v>58</v>
      </c>
      <c r="I62" s="30" t="s">
        <v>380</v>
      </c>
      <c r="J62" s="146">
        <f>'[1]1. Iniciativas-PA (2)'!M27</f>
        <v>61967599192</v>
      </c>
      <c r="K62" s="231">
        <v>55292407770.110001</v>
      </c>
      <c r="L62" s="146">
        <v>59071210998</v>
      </c>
      <c r="M62" s="146">
        <v>48479599678.169998</v>
      </c>
      <c r="N62" s="232">
        <v>54811249891.959999</v>
      </c>
      <c r="O62" s="232">
        <v>37316978353.129997</v>
      </c>
      <c r="P62" s="233">
        <v>58917215370</v>
      </c>
      <c r="Q62" s="30" t="s">
        <v>381</v>
      </c>
      <c r="R62" s="79" t="s">
        <v>382</v>
      </c>
      <c r="S62" s="79" t="s">
        <v>382</v>
      </c>
      <c r="T62" s="79" t="s">
        <v>91</v>
      </c>
      <c r="U62" s="80">
        <v>0</v>
      </c>
      <c r="V62" s="80" t="s">
        <v>383</v>
      </c>
      <c r="W62" s="79" t="s">
        <v>384</v>
      </c>
      <c r="X62" s="80">
        <v>1</v>
      </c>
      <c r="Y62" s="81">
        <v>1</v>
      </c>
      <c r="Z62" s="80" t="s">
        <v>118</v>
      </c>
      <c r="AA62" s="80" t="s">
        <v>118</v>
      </c>
      <c r="AB62" s="80" t="s">
        <v>118</v>
      </c>
      <c r="AC62" s="80" t="s">
        <v>118</v>
      </c>
      <c r="AD62" s="80" t="s">
        <v>118</v>
      </c>
      <c r="AE62" s="34" t="s">
        <v>118</v>
      </c>
      <c r="AF62" s="34" t="s">
        <v>118</v>
      </c>
      <c r="AG62" s="80" t="s">
        <v>118</v>
      </c>
      <c r="AH62" s="80" t="s">
        <v>118</v>
      </c>
      <c r="AI62" s="80" t="s">
        <v>118</v>
      </c>
      <c r="AJ62" s="80" t="s">
        <v>118</v>
      </c>
      <c r="AK62" s="80" t="s">
        <v>118</v>
      </c>
      <c r="AL62" s="80" t="s">
        <v>118</v>
      </c>
      <c r="AM62" s="80" t="s">
        <v>118</v>
      </c>
      <c r="AN62" s="80" t="s">
        <v>118</v>
      </c>
      <c r="AO62" s="80" t="s">
        <v>118</v>
      </c>
      <c r="AP62" s="32">
        <v>0</v>
      </c>
      <c r="AQ62" s="80" t="s">
        <v>118</v>
      </c>
      <c r="AR62" s="80">
        <v>1</v>
      </c>
      <c r="AS62" s="80">
        <v>1</v>
      </c>
      <c r="AT62" s="30" t="s">
        <v>385</v>
      </c>
      <c r="AU62" s="234" t="s">
        <v>385</v>
      </c>
      <c r="AV62" s="40" t="s">
        <v>386</v>
      </c>
    </row>
    <row r="63" spans="1:48" ht="81.599999999999994" customHeight="1" x14ac:dyDescent="0.3">
      <c r="A63" s="41"/>
      <c r="B63" s="41"/>
      <c r="C63" s="41"/>
      <c r="D63" s="41"/>
      <c r="E63" s="41"/>
      <c r="F63" s="41"/>
      <c r="G63" s="41"/>
      <c r="H63" s="41"/>
      <c r="I63" s="41"/>
      <c r="J63" s="155"/>
      <c r="K63" s="235"/>
      <c r="L63" s="155"/>
      <c r="M63" s="155"/>
      <c r="N63" s="46"/>
      <c r="O63" s="46"/>
      <c r="P63" s="236"/>
      <c r="Q63" s="48"/>
      <c r="R63" s="31" t="s">
        <v>387</v>
      </c>
      <c r="S63" s="31" t="s">
        <v>388</v>
      </c>
      <c r="T63" s="31" t="s">
        <v>91</v>
      </c>
      <c r="U63" s="31">
        <v>0</v>
      </c>
      <c r="V63" s="150" t="s">
        <v>389</v>
      </c>
      <c r="W63" s="150" t="s">
        <v>390</v>
      </c>
      <c r="X63" s="151">
        <v>0.95</v>
      </c>
      <c r="Y63" s="151">
        <v>0.99</v>
      </c>
      <c r="Z63" s="151">
        <v>0.95</v>
      </c>
      <c r="AA63" s="151">
        <v>0.95</v>
      </c>
      <c r="AB63" s="92">
        <v>0.95</v>
      </c>
      <c r="AC63" s="90">
        <v>0.23699999999999999</v>
      </c>
      <c r="AD63" s="90">
        <v>0.23699999999999999</v>
      </c>
      <c r="AE63" s="90">
        <v>0.23699999999999999</v>
      </c>
      <c r="AF63" s="121">
        <v>0.23699999999999999</v>
      </c>
      <c r="AG63" s="122">
        <v>0.95</v>
      </c>
      <c r="AH63" s="92">
        <v>0.95</v>
      </c>
      <c r="AI63" s="31">
        <v>0</v>
      </c>
      <c r="AJ63" s="92">
        <v>0.95</v>
      </c>
      <c r="AK63" s="32" t="s">
        <v>66</v>
      </c>
      <c r="AL63" s="92">
        <v>0.95</v>
      </c>
      <c r="AM63" s="92">
        <v>0.95</v>
      </c>
      <c r="AN63" s="92">
        <v>0.95</v>
      </c>
      <c r="AO63" s="92">
        <v>0.95</v>
      </c>
      <c r="AP63" s="31"/>
      <c r="AQ63" s="123" cm="1">
        <f t="array" ref="AQ63">IF(_xlfn.IFS(--(UPPER(TRIM(T63))="STOCK")*--(UPPER(TRIM(AK63))="TRIMESTRAL"),AJ63,--(UPPER(TRIM(T63))="STOCK")*--(UPPER(TRIM(AK63))="SEMESTRAL")*--(AL63+AN63=0),AJ63,--(UPPER(TRIM(T63))="STOCK")*--(UPPER(TRIM(AK63))="SEMESTRAL")*--(AL63+AN63&gt;0),FALSE,--(UPPER(TRIM(T63))="STOCK")*--(UPPER(TRIM(AK63))="ANUAL")*--(AL63+AM63+AN63=0),AJ63,--(UPPER(TRIM(T63))="STOCK")*--(UPPER(TRIM(AK63))="ANUAL")*--(AL63+AM63+AN63&gt;0),FALSE,--(OR(UPPER(TRIM(T63))="ACUMULADO",UPPER(TRIM(T63))="FLUJO",UPPER(TRIM(T63))="CAPACIDAD"))*--(UPPER(TRIM(AK63))="TRIMESTRAL"),AL63+AM63+AN63+AO63,--(OR(UPPER(TRIM(T63))="ACUMULADO",UPPER(TRIM(T63))="FLUJO",UPPER(TRIM(T63))="CAPACIDAD"))*--(UPPER(TRIM(AK63))="SEMESTRAL"),AM63+AO63,--(OR(UPPER(TRIM(T63))="ACUMULADO",UPPER(TRIM(T63))="FLUJO",UPPER(TRIM(T63))="CAPACIDAD"))*--(UPPER(TRIM(AK63))="ANUAL"),AO63)&lt;&gt;AJ63,FALSE,_xlfn.IFS(--(UPPER(TRIM(T63))="STOCK")*--(UPPER(TRIM(AK63))="TRIMESTRAL"),AJ63,--(UPPER(TRIM(T63))="STOCK")*--(UPPER(TRIM(AK63))="SEMESTRAL")*--(AL63+AN63=0),AJ63,--(UPPER(TRIM(T63))="STOCK")*--(UPPER(TRIM(AK63))="SEMESTRAL")*--(AL63+AN63&gt;0),FALSE,--(UPPER(TRIM(T63))="STOCK")*--(UPPER(TRIM(AK63))="ANUAL")*--(AL63+AM63+AN63=0),AJ63,--(UPPER(TRIM(T63))="STOCK")*--(UPPER(TRIM(AK63))="ANUAL")*--(AL63+AM63+AN63&gt;0),FALSE,--(OR(UPPER(TRIM(T63))="ACUMULADO",UPPER(TRIM(T63))="FLUJO",UPPER(TRIM(T63))="CAPACIDAD"))*--(UPPER(TRIM(AK63))="TRIMESTRAL"),AL63+AM63+AN63+AO63,--(OR(UPPER(TRIM(T63))="ACUMULADO",UPPER(TRIM(T63))="FLUJO",UPPER(TRIM(T63))="CAPACIDAD"))*--(UPPER(TRIM(AK63))="SEMESTRAL"),AM63+AO63,--(OR(UPPER(TRIM(T63))="ACUMULADO",UPPER(TRIM(T63))="FLUJO",UPPER(TRIM(T63))="CAPACIDAD"))*--(UPPER(TRIM(AK63))="ANUAL"),AO63))</f>
        <v>0.95</v>
      </c>
      <c r="AR63" s="92">
        <v>0.95</v>
      </c>
      <c r="AS63" s="116">
        <v>0.95</v>
      </c>
      <c r="AT63" s="48"/>
      <c r="AU63" s="234" t="s">
        <v>385</v>
      </c>
      <c r="AV63" s="40" t="s">
        <v>386</v>
      </c>
    </row>
    <row r="64" spans="1:48" ht="40.5" customHeight="1" x14ac:dyDescent="0.3">
      <c r="A64" s="49"/>
      <c r="B64" s="49"/>
      <c r="C64" s="49"/>
      <c r="D64" s="49"/>
      <c r="E64" s="49"/>
      <c r="F64" s="49"/>
      <c r="G64" s="49"/>
      <c r="H64" s="49"/>
      <c r="I64" s="49"/>
      <c r="J64" s="237">
        <v>0</v>
      </c>
      <c r="K64" s="238"/>
      <c r="L64" s="237"/>
      <c r="M64" s="237"/>
      <c r="N64" s="59"/>
      <c r="O64" s="59"/>
      <c r="P64" s="239"/>
      <c r="Q64" s="49"/>
      <c r="R64" s="79" t="s">
        <v>391</v>
      </c>
      <c r="S64" s="79" t="s">
        <v>391</v>
      </c>
      <c r="T64" s="79" t="s">
        <v>91</v>
      </c>
      <c r="U64" s="80">
        <v>0</v>
      </c>
      <c r="V64" s="80" t="s">
        <v>392</v>
      </c>
      <c r="W64" s="80" t="s">
        <v>393</v>
      </c>
      <c r="X64" s="80">
        <v>13</v>
      </c>
      <c r="Y64" s="81">
        <v>13</v>
      </c>
      <c r="Z64" s="80" t="s">
        <v>118</v>
      </c>
      <c r="AA64" s="80" t="s">
        <v>118</v>
      </c>
      <c r="AB64" s="80" t="s">
        <v>118</v>
      </c>
      <c r="AC64" s="80" t="s">
        <v>118</v>
      </c>
      <c r="AD64" s="80" t="s">
        <v>118</v>
      </c>
      <c r="AE64" s="34" t="s">
        <v>118</v>
      </c>
      <c r="AF64" s="34" t="s">
        <v>118</v>
      </c>
      <c r="AG64" s="80" t="s">
        <v>118</v>
      </c>
      <c r="AH64" s="80" t="s">
        <v>118</v>
      </c>
      <c r="AI64" s="80" t="s">
        <v>118</v>
      </c>
      <c r="AJ64" s="80" t="s">
        <v>118</v>
      </c>
      <c r="AK64" s="80" t="s">
        <v>118</v>
      </c>
      <c r="AL64" s="80" t="s">
        <v>118</v>
      </c>
      <c r="AM64" s="80" t="s">
        <v>118</v>
      </c>
      <c r="AN64" s="80" t="s">
        <v>118</v>
      </c>
      <c r="AO64" s="80" t="s">
        <v>118</v>
      </c>
      <c r="AP64" s="80"/>
      <c r="AQ64" s="80" t="s">
        <v>118</v>
      </c>
      <c r="AR64" s="80">
        <v>13</v>
      </c>
      <c r="AS64" s="80">
        <v>13</v>
      </c>
      <c r="AT64" s="49"/>
      <c r="AU64" s="234" t="s">
        <v>385</v>
      </c>
      <c r="AV64" s="40" t="s">
        <v>386</v>
      </c>
    </row>
    <row r="65" spans="1:48" ht="285.60000000000002" customHeight="1" x14ac:dyDescent="0.3">
      <c r="A65" s="23" t="s">
        <v>330</v>
      </c>
      <c r="B65" s="23" t="s">
        <v>331</v>
      </c>
      <c r="C65" s="23" t="s">
        <v>332</v>
      </c>
      <c r="D65" s="23" t="s">
        <v>377</v>
      </c>
      <c r="E65" s="23" t="s">
        <v>394</v>
      </c>
      <c r="F65" s="23" t="s">
        <v>395</v>
      </c>
      <c r="G65" s="23" t="s">
        <v>396</v>
      </c>
      <c r="H65" s="23" t="s">
        <v>58</v>
      </c>
      <c r="I65" s="23" t="s">
        <v>337</v>
      </c>
      <c r="J65" s="26">
        <v>724633333</v>
      </c>
      <c r="K65" s="27">
        <v>723433333</v>
      </c>
      <c r="L65" s="26">
        <v>969792733</v>
      </c>
      <c r="M65" s="26">
        <v>969792733</v>
      </c>
      <c r="N65" s="28">
        <v>1061947917</v>
      </c>
      <c r="O65" s="28">
        <v>1061947917</v>
      </c>
      <c r="P65" s="29">
        <v>1033116648</v>
      </c>
      <c r="Q65" s="30" t="s">
        <v>338</v>
      </c>
      <c r="R65" s="31" t="s">
        <v>397</v>
      </c>
      <c r="S65" s="31" t="s">
        <v>398</v>
      </c>
      <c r="T65" s="31" t="s">
        <v>63</v>
      </c>
      <c r="U65" s="32">
        <v>0</v>
      </c>
      <c r="V65" s="33" t="s">
        <v>399</v>
      </c>
      <c r="W65" s="33" t="s">
        <v>400</v>
      </c>
      <c r="X65" s="34">
        <v>16</v>
      </c>
      <c r="Y65" s="35">
        <v>16</v>
      </c>
      <c r="Z65" s="34">
        <v>16</v>
      </c>
      <c r="AA65" s="34">
        <v>16</v>
      </c>
      <c r="AB65" s="32">
        <v>16</v>
      </c>
      <c r="AC65" s="36">
        <v>5</v>
      </c>
      <c r="AD65" s="36">
        <v>3</v>
      </c>
      <c r="AE65" s="37">
        <v>4</v>
      </c>
      <c r="AF65" s="38">
        <v>4</v>
      </c>
      <c r="AG65" s="32">
        <v>16</v>
      </c>
      <c r="AH65" s="32">
        <v>16</v>
      </c>
      <c r="AI65" s="32">
        <v>0</v>
      </c>
      <c r="AJ65" s="32">
        <v>16</v>
      </c>
      <c r="AK65" s="32" t="s">
        <v>66</v>
      </c>
      <c r="AL65" s="32">
        <v>5</v>
      </c>
      <c r="AM65" s="32">
        <v>3</v>
      </c>
      <c r="AN65" s="32">
        <v>4</v>
      </c>
      <c r="AO65" s="32">
        <v>4</v>
      </c>
      <c r="AP65" s="32">
        <v>0</v>
      </c>
      <c r="AQ65" s="32" cm="1">
        <f t="array" ref="AQ65">IF(_xlfn.IFS(--(UPPER(TRIM(T65))="STOCK")*--(UPPER(TRIM(AK65))="TRIMESTRAL"),AJ65,--(UPPER(TRIM(T65))="STOCK")*--(UPPER(TRIM(AK65))="SEMESTRAL")*--(AL65+AN65=0),AJ65,--(UPPER(TRIM(T65))="STOCK")*--(UPPER(TRIM(AK65))="SEMESTRAL")*--(AL65+AN65&gt;0),FALSE,--(UPPER(TRIM(T65))="STOCK")*--(UPPER(TRIM(AK65))="ANUAL")*--(AL65+AM65+AN65=0),AJ65,--(UPPER(TRIM(T65))="STOCK")*--(UPPER(TRIM(AK65))="ANUAL")*--(AL65+AM65+AN65&gt;0),FALSE,--(OR(UPPER(TRIM(T65))="ACUMULADO",UPPER(TRIM(T65))="FLUJO",UPPER(TRIM(T65))="CAPACIDAD"))*--(UPPER(TRIM(AK65))="TRIMESTRAL"),AL65+AM65+AN65+AO65,--(OR(UPPER(TRIM(T65))="ACUMULADO",UPPER(TRIM(T65))="FLUJO",UPPER(TRIM(T65))="CAPACIDAD"))*--(UPPER(TRIM(AK65))="SEMESTRAL"),AM65+AO65,--(OR(UPPER(TRIM(T65))="ACUMULADO",UPPER(TRIM(T65))="FLUJO",UPPER(TRIM(T65))="CAPACIDAD"))*--(UPPER(TRIM(AK65))="ANUAL"),AO65)&lt;&gt;AJ65,FALSE,_xlfn.IFS(--(UPPER(TRIM(T65))="STOCK")*--(UPPER(TRIM(AK65))="TRIMESTRAL"),AJ65,--(UPPER(TRIM(T65))="STOCK")*--(UPPER(TRIM(AK65))="SEMESTRAL")*--(AL65+AN65=0),AJ65,--(UPPER(TRIM(T65))="STOCK")*--(UPPER(TRIM(AK65))="SEMESTRAL")*--(AL65+AN65&gt;0),FALSE,--(UPPER(TRIM(T65))="STOCK")*--(UPPER(TRIM(AK65))="ANUAL")*--(AL65+AM65+AN65=0),AJ65,--(UPPER(TRIM(T65))="STOCK")*--(UPPER(TRIM(AK65))="ANUAL")*--(AL65+AM65+AN65&gt;0),FALSE,--(OR(UPPER(TRIM(T65))="ACUMULADO",UPPER(TRIM(T65))="FLUJO",UPPER(TRIM(T65))="CAPACIDAD"))*--(UPPER(TRIM(AK65))="TRIMESTRAL"),AL65+AM65+AN65+AO65,--(OR(UPPER(TRIM(T65))="ACUMULADO",UPPER(TRIM(T65))="FLUJO",UPPER(TRIM(T65))="CAPACIDAD"))*--(UPPER(TRIM(AK65))="SEMESTRAL"),AM65+AO65,--(OR(UPPER(TRIM(T65))="ACUMULADO",UPPER(TRIM(T65))="FLUJO",UPPER(TRIM(T65))="CAPACIDAD"))*--(UPPER(TRIM(AK65))="ANUAL"),AO65))</f>
        <v>16</v>
      </c>
      <c r="AR65" s="32">
        <f t="shared" ref="AR65:AR71" si="6">+_xlfn.IFS(T65="Acumulado",X65+Z65+AB65+AJ65,T65="Capacidad",AJ65,T65="Flujo",AJ65,T65="Reducción",AJ65,T65="Stock",AJ65)</f>
        <v>64</v>
      </c>
      <c r="AS65" s="32">
        <v>48</v>
      </c>
      <c r="AT65" s="30" t="s">
        <v>401</v>
      </c>
      <c r="AU65" s="240" t="s">
        <v>401</v>
      </c>
      <c r="AV65" s="40" t="s">
        <v>402</v>
      </c>
    </row>
    <row r="66" spans="1:48" ht="162" customHeight="1" x14ac:dyDescent="0.3">
      <c r="A66" s="41"/>
      <c r="B66" s="41"/>
      <c r="C66" s="41"/>
      <c r="D66" s="41"/>
      <c r="E66" s="41"/>
      <c r="F66" s="41"/>
      <c r="G66" s="41"/>
      <c r="H66" s="41"/>
      <c r="I66" s="41"/>
      <c r="J66" s="44">
        <v>0</v>
      </c>
      <c r="K66" s="45"/>
      <c r="L66" s="44"/>
      <c r="M66" s="44"/>
      <c r="N66" s="46"/>
      <c r="O66" s="46"/>
      <c r="P66" s="47"/>
      <c r="Q66" s="48"/>
      <c r="R66" s="31" t="s">
        <v>403</v>
      </c>
      <c r="S66" s="31" t="s">
        <v>404</v>
      </c>
      <c r="T66" s="31" t="s">
        <v>63</v>
      </c>
      <c r="U66" s="32">
        <v>11</v>
      </c>
      <c r="V66" s="33" t="s">
        <v>405</v>
      </c>
      <c r="W66" s="33" t="s">
        <v>406</v>
      </c>
      <c r="X66" s="34">
        <v>24</v>
      </c>
      <c r="Y66" s="35">
        <v>24</v>
      </c>
      <c r="Z66" s="34">
        <v>24</v>
      </c>
      <c r="AA66" s="34">
        <v>24</v>
      </c>
      <c r="AB66" s="241">
        <v>24</v>
      </c>
      <c r="AC66" s="242">
        <v>6</v>
      </c>
      <c r="AD66" s="242">
        <v>6</v>
      </c>
      <c r="AE66" s="243">
        <v>6</v>
      </c>
      <c r="AF66" s="244">
        <v>6</v>
      </c>
      <c r="AG66" s="32">
        <v>24</v>
      </c>
      <c r="AH66" s="32">
        <v>24</v>
      </c>
      <c r="AI66" s="32">
        <v>0</v>
      </c>
      <c r="AJ66" s="241">
        <v>24</v>
      </c>
      <c r="AK66" s="32" t="s">
        <v>66</v>
      </c>
      <c r="AL66" s="241">
        <v>6</v>
      </c>
      <c r="AM66" s="241">
        <v>6</v>
      </c>
      <c r="AN66" s="241">
        <v>6</v>
      </c>
      <c r="AO66" s="241">
        <v>6</v>
      </c>
      <c r="AP66" s="211">
        <v>0</v>
      </c>
      <c r="AQ66" s="32" cm="1">
        <f t="array" ref="AQ66">IF(_xlfn.IFS(--(UPPER(TRIM(T66))="STOCK")*--(UPPER(TRIM(AK66))="TRIMESTRAL"),AJ66,--(UPPER(TRIM(T66))="STOCK")*--(UPPER(TRIM(AK66))="SEMESTRAL")*--(AL66+AN66=0),AJ66,--(UPPER(TRIM(T66))="STOCK")*--(UPPER(TRIM(AK66))="SEMESTRAL")*--(AL66+AN66&gt;0),FALSE,--(UPPER(TRIM(T66))="STOCK")*--(UPPER(TRIM(AK66))="ANUAL")*--(AL66+AM66+AN66=0),AJ66,--(UPPER(TRIM(T66))="STOCK")*--(UPPER(TRIM(AK66))="ANUAL")*--(AL66+AM66+AN66&gt;0),FALSE,--(OR(UPPER(TRIM(T66))="ACUMULADO",UPPER(TRIM(T66))="FLUJO",UPPER(TRIM(T66))="CAPACIDAD"))*--(UPPER(TRIM(AK66))="TRIMESTRAL"),AL66+AM66+AN66+AO66,--(OR(UPPER(TRIM(T66))="ACUMULADO",UPPER(TRIM(T66))="FLUJO",UPPER(TRIM(T66))="CAPACIDAD"))*--(UPPER(TRIM(AK66))="SEMESTRAL"),AM66+AO66,--(OR(UPPER(TRIM(T66))="ACUMULADO",UPPER(TRIM(T66))="FLUJO",UPPER(TRIM(T66))="CAPACIDAD"))*--(UPPER(TRIM(AK66))="ANUAL"),AO66)&lt;&gt;AJ66,FALSE,_xlfn.IFS(--(UPPER(TRIM(T66))="STOCK")*--(UPPER(TRIM(AK66))="TRIMESTRAL"),AJ66,--(UPPER(TRIM(T66))="STOCK")*--(UPPER(TRIM(AK66))="SEMESTRAL")*--(AL66+AN66=0),AJ66,--(UPPER(TRIM(T66))="STOCK")*--(UPPER(TRIM(AK66))="SEMESTRAL")*--(AL66+AN66&gt;0),FALSE,--(UPPER(TRIM(T66))="STOCK")*--(UPPER(TRIM(AK66))="ANUAL")*--(AL66+AM66+AN66=0),AJ66,--(UPPER(TRIM(T66))="STOCK")*--(UPPER(TRIM(AK66))="ANUAL")*--(AL66+AM66+AN66&gt;0),FALSE,--(OR(UPPER(TRIM(T66))="ACUMULADO",UPPER(TRIM(T66))="FLUJO",UPPER(TRIM(T66))="CAPACIDAD"))*--(UPPER(TRIM(AK66))="TRIMESTRAL"),AL66+AM66+AN66+AO66,--(OR(UPPER(TRIM(T66))="ACUMULADO",UPPER(TRIM(T66))="FLUJO",UPPER(TRIM(T66))="CAPACIDAD"))*--(UPPER(TRIM(AK66))="SEMESTRAL"),AM66+AO66,--(OR(UPPER(TRIM(T66))="ACUMULADO",UPPER(TRIM(T66))="FLUJO",UPPER(TRIM(T66))="CAPACIDAD"))*--(UPPER(TRIM(AK66))="ANUAL"),AO66))</f>
        <v>24</v>
      </c>
      <c r="AR66" s="32">
        <f t="shared" si="6"/>
        <v>96</v>
      </c>
      <c r="AS66" s="32">
        <v>72</v>
      </c>
      <c r="AT66" s="48"/>
      <c r="AU66" s="240" t="s">
        <v>401</v>
      </c>
      <c r="AV66" s="40" t="s">
        <v>402</v>
      </c>
    </row>
    <row r="67" spans="1:48" ht="204" customHeight="1" x14ac:dyDescent="0.3">
      <c r="A67" s="41"/>
      <c r="B67" s="41"/>
      <c r="C67" s="41"/>
      <c r="D67" s="41"/>
      <c r="E67" s="41"/>
      <c r="F67" s="41"/>
      <c r="G67" s="41"/>
      <c r="H67" s="41"/>
      <c r="I67" s="41"/>
      <c r="J67" s="44">
        <v>0</v>
      </c>
      <c r="K67" s="45"/>
      <c r="L67" s="44"/>
      <c r="M67" s="44"/>
      <c r="N67" s="46"/>
      <c r="O67" s="46"/>
      <c r="P67" s="47"/>
      <c r="Q67" s="48"/>
      <c r="R67" s="30" t="s">
        <v>407</v>
      </c>
      <c r="S67" s="31" t="s">
        <v>408</v>
      </c>
      <c r="T67" s="31" t="s">
        <v>63</v>
      </c>
      <c r="U67" s="32">
        <v>4</v>
      </c>
      <c r="V67" s="33" t="s">
        <v>408</v>
      </c>
      <c r="W67" s="33" t="s">
        <v>409</v>
      </c>
      <c r="X67" s="34">
        <v>4</v>
      </c>
      <c r="Y67" s="35">
        <v>4</v>
      </c>
      <c r="Z67" s="34">
        <v>4</v>
      </c>
      <c r="AA67" s="34">
        <v>4</v>
      </c>
      <c r="AB67" s="241">
        <v>4</v>
      </c>
      <c r="AC67" s="242">
        <v>1</v>
      </c>
      <c r="AD67" s="242">
        <v>1</v>
      </c>
      <c r="AE67" s="243">
        <v>1</v>
      </c>
      <c r="AF67" s="244">
        <v>1</v>
      </c>
      <c r="AG67" s="32">
        <v>4</v>
      </c>
      <c r="AH67" s="32">
        <v>4</v>
      </c>
      <c r="AI67" s="32">
        <v>0</v>
      </c>
      <c r="AJ67" s="241">
        <v>4</v>
      </c>
      <c r="AK67" s="32" t="s">
        <v>66</v>
      </c>
      <c r="AL67" s="241">
        <v>1</v>
      </c>
      <c r="AM67" s="241">
        <v>1</v>
      </c>
      <c r="AN67" s="241">
        <v>1</v>
      </c>
      <c r="AO67" s="241">
        <v>1</v>
      </c>
      <c r="AP67" s="211">
        <v>0</v>
      </c>
      <c r="AQ67" s="32" cm="1">
        <f t="array" ref="AQ67">IF(_xlfn.IFS(--(UPPER(TRIM(T67))="STOCK")*--(UPPER(TRIM(AK67))="TRIMESTRAL"),AJ67,--(UPPER(TRIM(T67))="STOCK")*--(UPPER(TRIM(AK67))="SEMESTRAL")*--(AL67+AN67=0),AJ67,--(UPPER(TRIM(T67))="STOCK")*--(UPPER(TRIM(AK67))="SEMESTRAL")*--(AL67+AN67&gt;0),FALSE,--(UPPER(TRIM(T67))="STOCK")*--(UPPER(TRIM(AK67))="ANUAL")*--(AL67+AM67+AN67=0),AJ67,--(UPPER(TRIM(T67))="STOCK")*--(UPPER(TRIM(AK67))="ANUAL")*--(AL67+AM67+AN67&gt;0),FALSE,--(OR(UPPER(TRIM(T67))="ACUMULADO",UPPER(TRIM(T67))="FLUJO",UPPER(TRIM(T67))="CAPACIDAD"))*--(UPPER(TRIM(AK67))="TRIMESTRAL"),AL67+AM67+AN67+AO67,--(OR(UPPER(TRIM(T67))="ACUMULADO",UPPER(TRIM(T67))="FLUJO",UPPER(TRIM(T67))="CAPACIDAD"))*--(UPPER(TRIM(AK67))="SEMESTRAL"),AM67+AO67,--(OR(UPPER(TRIM(T67))="ACUMULADO",UPPER(TRIM(T67))="FLUJO",UPPER(TRIM(T67))="CAPACIDAD"))*--(UPPER(TRIM(AK67))="ANUAL"),AO67)&lt;&gt;AJ67,FALSE,_xlfn.IFS(--(UPPER(TRIM(T67))="STOCK")*--(UPPER(TRIM(AK67))="TRIMESTRAL"),AJ67,--(UPPER(TRIM(T67))="STOCK")*--(UPPER(TRIM(AK67))="SEMESTRAL")*--(AL67+AN67=0),AJ67,--(UPPER(TRIM(T67))="STOCK")*--(UPPER(TRIM(AK67))="SEMESTRAL")*--(AL67+AN67&gt;0),FALSE,--(UPPER(TRIM(T67))="STOCK")*--(UPPER(TRIM(AK67))="ANUAL")*--(AL67+AM67+AN67=0),AJ67,--(UPPER(TRIM(T67))="STOCK")*--(UPPER(TRIM(AK67))="ANUAL")*--(AL67+AM67+AN67&gt;0),FALSE,--(OR(UPPER(TRIM(T67))="ACUMULADO",UPPER(TRIM(T67))="FLUJO",UPPER(TRIM(T67))="CAPACIDAD"))*--(UPPER(TRIM(AK67))="TRIMESTRAL"),AL67+AM67+AN67+AO67,--(OR(UPPER(TRIM(T67))="ACUMULADO",UPPER(TRIM(T67))="FLUJO",UPPER(TRIM(T67))="CAPACIDAD"))*--(UPPER(TRIM(AK67))="SEMESTRAL"),AM67+AO67,--(OR(UPPER(TRIM(T67))="ACUMULADO",UPPER(TRIM(T67))="FLUJO",UPPER(TRIM(T67))="CAPACIDAD"))*--(UPPER(TRIM(AK67))="ANUAL"),AO67))</f>
        <v>4</v>
      </c>
      <c r="AR67" s="32">
        <f t="shared" si="6"/>
        <v>16</v>
      </c>
      <c r="AS67" s="32">
        <v>12</v>
      </c>
      <c r="AT67" s="48"/>
      <c r="AU67" s="240" t="s">
        <v>401</v>
      </c>
      <c r="AV67" s="40" t="s">
        <v>402</v>
      </c>
    </row>
    <row r="68" spans="1:48" ht="81" customHeight="1" x14ac:dyDescent="0.3">
      <c r="A68" s="54"/>
      <c r="B68" s="54"/>
      <c r="C68" s="54"/>
      <c r="D68" s="54"/>
      <c r="E68" s="54"/>
      <c r="F68" s="54"/>
      <c r="G68" s="54"/>
      <c r="H68" s="54"/>
      <c r="I68" s="54"/>
      <c r="J68" s="57">
        <v>0</v>
      </c>
      <c r="K68" s="58"/>
      <c r="L68" s="57"/>
      <c r="M68" s="57"/>
      <c r="N68" s="59"/>
      <c r="O68" s="59"/>
      <c r="P68" s="60"/>
      <c r="Q68" s="49"/>
      <c r="R68" s="49"/>
      <c r="S68" s="31" t="s">
        <v>410</v>
      </c>
      <c r="T68" s="31" t="s">
        <v>63</v>
      </c>
      <c r="U68" s="32">
        <v>0</v>
      </c>
      <c r="V68" s="33" t="s">
        <v>410</v>
      </c>
      <c r="W68" s="33" t="s">
        <v>411</v>
      </c>
      <c r="X68" s="34">
        <v>12</v>
      </c>
      <c r="Y68" s="35">
        <v>12</v>
      </c>
      <c r="Z68" s="34">
        <v>12</v>
      </c>
      <c r="AA68" s="34">
        <v>12</v>
      </c>
      <c r="AB68" s="241">
        <v>12</v>
      </c>
      <c r="AC68" s="242">
        <v>3</v>
      </c>
      <c r="AD68" s="242">
        <v>3</v>
      </c>
      <c r="AE68" s="243">
        <v>3</v>
      </c>
      <c r="AF68" s="244">
        <v>3</v>
      </c>
      <c r="AG68" s="32">
        <v>12</v>
      </c>
      <c r="AH68" s="32">
        <v>12</v>
      </c>
      <c r="AI68" s="32">
        <v>0</v>
      </c>
      <c r="AJ68" s="241">
        <v>12</v>
      </c>
      <c r="AK68" s="32" t="s">
        <v>66</v>
      </c>
      <c r="AL68" s="241">
        <v>3</v>
      </c>
      <c r="AM68" s="241">
        <v>3</v>
      </c>
      <c r="AN68" s="241">
        <v>3</v>
      </c>
      <c r="AO68" s="241">
        <v>3</v>
      </c>
      <c r="AP68" s="211">
        <v>0</v>
      </c>
      <c r="AQ68" s="32" cm="1">
        <f t="array" ref="AQ68">IF(_xlfn.IFS(--(UPPER(TRIM(T68))="STOCK")*--(UPPER(TRIM(AK68))="TRIMESTRAL"),AJ68,--(UPPER(TRIM(T68))="STOCK")*--(UPPER(TRIM(AK68))="SEMESTRAL")*--(AL68+AN68=0),AJ68,--(UPPER(TRIM(T68))="STOCK")*--(UPPER(TRIM(AK68))="SEMESTRAL")*--(AL68+AN68&gt;0),FALSE,--(UPPER(TRIM(T68))="STOCK")*--(UPPER(TRIM(AK68))="ANUAL")*--(AL68+AM68+AN68=0),AJ68,--(UPPER(TRIM(T68))="STOCK")*--(UPPER(TRIM(AK68))="ANUAL")*--(AL68+AM68+AN68&gt;0),FALSE,--(OR(UPPER(TRIM(T68))="ACUMULADO",UPPER(TRIM(T68))="FLUJO",UPPER(TRIM(T68))="CAPACIDAD"))*--(UPPER(TRIM(AK68))="TRIMESTRAL"),AL68+AM68+AN68+AO68,--(OR(UPPER(TRIM(T68))="ACUMULADO",UPPER(TRIM(T68))="FLUJO",UPPER(TRIM(T68))="CAPACIDAD"))*--(UPPER(TRIM(AK68))="SEMESTRAL"),AM68+AO68,--(OR(UPPER(TRIM(T68))="ACUMULADO",UPPER(TRIM(T68))="FLUJO",UPPER(TRIM(T68))="CAPACIDAD"))*--(UPPER(TRIM(AK68))="ANUAL"),AO68)&lt;&gt;AJ68,FALSE,_xlfn.IFS(--(UPPER(TRIM(T68))="STOCK")*--(UPPER(TRIM(AK68))="TRIMESTRAL"),AJ68,--(UPPER(TRIM(T68))="STOCK")*--(UPPER(TRIM(AK68))="SEMESTRAL")*--(AL68+AN68=0),AJ68,--(UPPER(TRIM(T68))="STOCK")*--(UPPER(TRIM(AK68))="SEMESTRAL")*--(AL68+AN68&gt;0),FALSE,--(UPPER(TRIM(T68))="STOCK")*--(UPPER(TRIM(AK68))="ANUAL")*--(AL68+AM68+AN68=0),AJ68,--(UPPER(TRIM(T68))="STOCK")*--(UPPER(TRIM(AK68))="ANUAL")*--(AL68+AM68+AN68&gt;0),FALSE,--(OR(UPPER(TRIM(T68))="ACUMULADO",UPPER(TRIM(T68))="FLUJO",UPPER(TRIM(T68))="CAPACIDAD"))*--(UPPER(TRIM(AK68))="TRIMESTRAL"),AL68+AM68+AN68+AO68,--(OR(UPPER(TRIM(T68))="ACUMULADO",UPPER(TRIM(T68))="FLUJO",UPPER(TRIM(T68))="CAPACIDAD"))*--(UPPER(TRIM(AK68))="SEMESTRAL"),AM68+AO68,--(OR(UPPER(TRIM(T68))="ACUMULADO",UPPER(TRIM(T68))="FLUJO",UPPER(TRIM(T68))="CAPACIDAD"))*--(UPPER(TRIM(AK68))="ANUAL"),AO68))</f>
        <v>12</v>
      </c>
      <c r="AR68" s="32">
        <f t="shared" si="6"/>
        <v>48</v>
      </c>
      <c r="AS68" s="32">
        <v>36</v>
      </c>
      <c r="AT68" s="49"/>
      <c r="AU68" s="240" t="s">
        <v>401</v>
      </c>
      <c r="AV68" s="40" t="s">
        <v>402</v>
      </c>
    </row>
    <row r="69" spans="1:48" ht="178.2" customHeight="1" x14ac:dyDescent="0.3">
      <c r="A69" s="67" t="s">
        <v>330</v>
      </c>
      <c r="B69" s="67" t="s">
        <v>331</v>
      </c>
      <c r="C69" s="67" t="s">
        <v>332</v>
      </c>
      <c r="D69" s="67" t="s">
        <v>377</v>
      </c>
      <c r="E69" s="67" t="s">
        <v>412</v>
      </c>
      <c r="F69" s="67" t="s">
        <v>413</v>
      </c>
      <c r="G69" s="67" t="s">
        <v>396</v>
      </c>
      <c r="H69" s="67" t="s">
        <v>58</v>
      </c>
      <c r="I69" s="67" t="s">
        <v>414</v>
      </c>
      <c r="J69" s="245">
        <v>0</v>
      </c>
      <c r="K69" s="245">
        <v>0</v>
      </c>
      <c r="L69" s="246">
        <f>J69*1.03</f>
        <v>0</v>
      </c>
      <c r="M69" s="246"/>
      <c r="N69" s="247"/>
      <c r="O69" s="247"/>
      <c r="P69" s="247"/>
      <c r="Q69" s="31" t="s">
        <v>338</v>
      </c>
      <c r="R69" s="65" t="s">
        <v>415</v>
      </c>
      <c r="S69" s="65" t="s">
        <v>416</v>
      </c>
      <c r="T69" s="65" t="s">
        <v>63</v>
      </c>
      <c r="U69" s="73">
        <v>4</v>
      </c>
      <c r="V69" s="248" t="s">
        <v>417</v>
      </c>
      <c r="W69" s="248" t="s">
        <v>418</v>
      </c>
      <c r="X69" s="101">
        <v>12</v>
      </c>
      <c r="Y69" s="35">
        <v>12</v>
      </c>
      <c r="Z69" s="101">
        <v>12</v>
      </c>
      <c r="AA69" s="101">
        <v>12</v>
      </c>
      <c r="AB69" s="73">
        <v>12</v>
      </c>
      <c r="AC69" s="249">
        <v>3</v>
      </c>
      <c r="AD69" s="249">
        <v>3</v>
      </c>
      <c r="AE69" s="249">
        <v>3</v>
      </c>
      <c r="AF69" s="250">
        <v>3</v>
      </c>
      <c r="AG69" s="32">
        <v>12</v>
      </c>
      <c r="AH69" s="32">
        <v>12</v>
      </c>
      <c r="AI69" s="32">
        <v>0</v>
      </c>
      <c r="AJ69" s="73">
        <v>12</v>
      </c>
      <c r="AK69" s="32" t="s">
        <v>66</v>
      </c>
      <c r="AL69" s="73">
        <v>3</v>
      </c>
      <c r="AM69" s="73">
        <v>3</v>
      </c>
      <c r="AN69" s="73">
        <v>3</v>
      </c>
      <c r="AO69" s="73">
        <v>3</v>
      </c>
      <c r="AP69" s="32">
        <v>0</v>
      </c>
      <c r="AQ69" s="32" cm="1">
        <f t="array" ref="AQ69">IF(_xlfn.IFS(--(UPPER(TRIM(T69))="STOCK")*--(UPPER(TRIM(AK69))="TRIMESTRAL"),AJ69,--(UPPER(TRIM(T69))="STOCK")*--(UPPER(TRIM(AK69))="SEMESTRAL")*--(AL69+AN69=0),AJ69,--(UPPER(TRIM(T69))="STOCK")*--(UPPER(TRIM(AK69))="SEMESTRAL")*--(AL69+AN69&gt;0),FALSE,--(UPPER(TRIM(T69))="STOCK")*--(UPPER(TRIM(AK69))="ANUAL")*--(AL69+AM69+AN69=0),AJ69,--(UPPER(TRIM(T69))="STOCK")*--(UPPER(TRIM(AK69))="ANUAL")*--(AL69+AM69+AN69&gt;0),FALSE,--(OR(UPPER(TRIM(T69))="ACUMULADO",UPPER(TRIM(T69))="FLUJO",UPPER(TRIM(T69))="CAPACIDAD"))*--(UPPER(TRIM(AK69))="TRIMESTRAL"),AL69+AM69+AN69+AO69,--(OR(UPPER(TRIM(T69))="ACUMULADO",UPPER(TRIM(T69))="FLUJO",UPPER(TRIM(T69))="CAPACIDAD"))*--(UPPER(TRIM(AK69))="SEMESTRAL"),AM69+AO69,--(OR(UPPER(TRIM(T69))="ACUMULADO",UPPER(TRIM(T69))="FLUJO",UPPER(TRIM(T69))="CAPACIDAD"))*--(UPPER(TRIM(AK69))="ANUAL"),AO69)&lt;&gt;AJ69,FALSE,_xlfn.IFS(--(UPPER(TRIM(T69))="STOCK")*--(UPPER(TRIM(AK69))="TRIMESTRAL"),AJ69,--(UPPER(TRIM(T69))="STOCK")*--(UPPER(TRIM(AK69))="SEMESTRAL")*--(AL69+AN69=0),AJ69,--(UPPER(TRIM(T69))="STOCK")*--(UPPER(TRIM(AK69))="SEMESTRAL")*--(AL69+AN69&gt;0),FALSE,--(UPPER(TRIM(T69))="STOCK")*--(UPPER(TRIM(AK69))="ANUAL")*--(AL69+AM69+AN69=0),AJ69,--(UPPER(TRIM(T69))="STOCK")*--(UPPER(TRIM(AK69))="ANUAL")*--(AL69+AM69+AN69&gt;0),FALSE,--(OR(UPPER(TRIM(T69))="ACUMULADO",UPPER(TRIM(T69))="FLUJO",UPPER(TRIM(T69))="CAPACIDAD"))*--(UPPER(TRIM(AK69))="TRIMESTRAL"),AL69+AM69+AN69+AO69,--(OR(UPPER(TRIM(T69))="ACUMULADO",UPPER(TRIM(T69))="FLUJO",UPPER(TRIM(T69))="CAPACIDAD"))*--(UPPER(TRIM(AK69))="SEMESTRAL"),AM69+AO69,--(OR(UPPER(TRIM(T69))="ACUMULADO",UPPER(TRIM(T69))="FLUJO",UPPER(TRIM(T69))="CAPACIDAD"))*--(UPPER(TRIM(AK69))="ANUAL"),AO69))</f>
        <v>12</v>
      </c>
      <c r="AR69" s="32">
        <f t="shared" si="6"/>
        <v>48</v>
      </c>
      <c r="AS69" s="32">
        <v>36</v>
      </c>
      <c r="AT69" s="251" t="s">
        <v>419</v>
      </c>
      <c r="AU69" s="252" t="s">
        <v>419</v>
      </c>
      <c r="AV69" s="40" t="s">
        <v>420</v>
      </c>
    </row>
    <row r="70" spans="1:48" ht="162" customHeight="1" x14ac:dyDescent="0.3">
      <c r="A70" s="67" t="s">
        <v>330</v>
      </c>
      <c r="B70" s="67" t="s">
        <v>331</v>
      </c>
      <c r="C70" s="67" t="s">
        <v>332</v>
      </c>
      <c r="D70" s="67" t="s">
        <v>377</v>
      </c>
      <c r="E70" s="67" t="s">
        <v>421</v>
      </c>
      <c r="F70" s="67" t="s">
        <v>422</v>
      </c>
      <c r="G70" s="67" t="s">
        <v>396</v>
      </c>
      <c r="H70" s="67" t="s">
        <v>58</v>
      </c>
      <c r="I70" s="67" t="s">
        <v>414</v>
      </c>
      <c r="J70" s="245">
        <v>1745049997.6700001</v>
      </c>
      <c r="K70" s="245">
        <v>1745049997.6700001</v>
      </c>
      <c r="L70" s="69">
        <v>2689824298</v>
      </c>
      <c r="M70" s="69">
        <v>2682572398</v>
      </c>
      <c r="N70" s="71">
        <v>2432381849</v>
      </c>
      <c r="O70" s="71">
        <v>2416196448.6700001</v>
      </c>
      <c r="P70" s="71">
        <v>2873644200</v>
      </c>
      <c r="Q70" s="31" t="s">
        <v>338</v>
      </c>
      <c r="R70" s="31" t="s">
        <v>415</v>
      </c>
      <c r="S70" s="31" t="s">
        <v>423</v>
      </c>
      <c r="T70" s="31" t="s">
        <v>63</v>
      </c>
      <c r="U70" s="32">
        <v>4</v>
      </c>
      <c r="V70" s="248" t="s">
        <v>417</v>
      </c>
      <c r="W70" s="248" t="s">
        <v>418</v>
      </c>
      <c r="X70" s="101">
        <v>12</v>
      </c>
      <c r="Y70" s="35">
        <v>12</v>
      </c>
      <c r="Z70" s="101">
        <v>12</v>
      </c>
      <c r="AA70" s="101">
        <v>12</v>
      </c>
      <c r="AB70" s="73">
        <v>12</v>
      </c>
      <c r="AC70" s="249">
        <v>3</v>
      </c>
      <c r="AD70" s="249">
        <v>3</v>
      </c>
      <c r="AE70" s="249">
        <v>3</v>
      </c>
      <c r="AF70" s="250">
        <v>3</v>
      </c>
      <c r="AG70" s="32">
        <v>12</v>
      </c>
      <c r="AH70" s="32">
        <v>12</v>
      </c>
      <c r="AI70" s="32">
        <v>0</v>
      </c>
      <c r="AJ70" s="73">
        <v>12</v>
      </c>
      <c r="AK70" s="32" t="s">
        <v>66</v>
      </c>
      <c r="AL70" s="73">
        <v>3</v>
      </c>
      <c r="AM70" s="73">
        <v>3</v>
      </c>
      <c r="AN70" s="73">
        <v>3</v>
      </c>
      <c r="AO70" s="73">
        <v>3</v>
      </c>
      <c r="AP70" s="32">
        <v>0</v>
      </c>
      <c r="AQ70" s="32" cm="1">
        <f t="array" ref="AQ70">IF(_xlfn.IFS(--(UPPER(TRIM(T70))="STOCK")*--(UPPER(TRIM(AK70))="TRIMESTRAL"),AJ70,--(UPPER(TRIM(T70))="STOCK")*--(UPPER(TRIM(AK70))="SEMESTRAL")*--(AL70+AN70=0),AJ70,--(UPPER(TRIM(T70))="STOCK")*--(UPPER(TRIM(AK70))="SEMESTRAL")*--(AL70+AN70&gt;0),FALSE,--(UPPER(TRIM(T70))="STOCK")*--(UPPER(TRIM(AK70))="ANUAL")*--(AL70+AM70+AN70=0),AJ70,--(UPPER(TRIM(T70))="STOCK")*--(UPPER(TRIM(AK70))="ANUAL")*--(AL70+AM70+AN70&gt;0),FALSE,--(OR(UPPER(TRIM(T70))="ACUMULADO",UPPER(TRIM(T70))="FLUJO",UPPER(TRIM(T70))="CAPACIDAD"))*--(UPPER(TRIM(AK70))="TRIMESTRAL"),AL70+AM70+AN70+AO70,--(OR(UPPER(TRIM(T70))="ACUMULADO",UPPER(TRIM(T70))="FLUJO",UPPER(TRIM(T70))="CAPACIDAD"))*--(UPPER(TRIM(AK70))="SEMESTRAL"),AM70+AO70,--(OR(UPPER(TRIM(T70))="ACUMULADO",UPPER(TRIM(T70))="FLUJO",UPPER(TRIM(T70))="CAPACIDAD"))*--(UPPER(TRIM(AK70))="ANUAL"),AO70)&lt;&gt;AJ70,FALSE,_xlfn.IFS(--(UPPER(TRIM(T70))="STOCK")*--(UPPER(TRIM(AK70))="TRIMESTRAL"),AJ70,--(UPPER(TRIM(T70))="STOCK")*--(UPPER(TRIM(AK70))="SEMESTRAL")*--(AL70+AN70=0),AJ70,--(UPPER(TRIM(T70))="STOCK")*--(UPPER(TRIM(AK70))="SEMESTRAL")*--(AL70+AN70&gt;0),FALSE,--(UPPER(TRIM(T70))="STOCK")*--(UPPER(TRIM(AK70))="ANUAL")*--(AL70+AM70+AN70=0),AJ70,--(UPPER(TRIM(T70))="STOCK")*--(UPPER(TRIM(AK70))="ANUAL")*--(AL70+AM70+AN70&gt;0),FALSE,--(OR(UPPER(TRIM(T70))="ACUMULADO",UPPER(TRIM(T70))="FLUJO",UPPER(TRIM(T70))="CAPACIDAD"))*--(UPPER(TRIM(AK70))="TRIMESTRAL"),AL70+AM70+AN70+AO70,--(OR(UPPER(TRIM(T70))="ACUMULADO",UPPER(TRIM(T70))="FLUJO",UPPER(TRIM(T70))="CAPACIDAD"))*--(UPPER(TRIM(AK70))="SEMESTRAL"),AM70+AO70,--(OR(UPPER(TRIM(T70))="ACUMULADO",UPPER(TRIM(T70))="FLUJO",UPPER(TRIM(T70))="CAPACIDAD"))*--(UPPER(TRIM(AK70))="ANUAL"),AO70))</f>
        <v>12</v>
      </c>
      <c r="AR70" s="32">
        <f t="shared" si="6"/>
        <v>48</v>
      </c>
      <c r="AS70" s="32">
        <v>36</v>
      </c>
      <c r="AT70" s="253"/>
      <c r="AU70" s="252" t="s">
        <v>419</v>
      </c>
      <c r="AV70" s="40" t="s">
        <v>424</v>
      </c>
    </row>
    <row r="71" spans="1:48" ht="121.5" customHeight="1" x14ac:dyDescent="0.3">
      <c r="A71" s="67" t="s">
        <v>330</v>
      </c>
      <c r="B71" s="67" t="s">
        <v>331</v>
      </c>
      <c r="C71" s="67" t="s">
        <v>332</v>
      </c>
      <c r="D71" s="67" t="s">
        <v>377</v>
      </c>
      <c r="E71" s="67" t="s">
        <v>425</v>
      </c>
      <c r="F71" s="67" t="s">
        <v>426</v>
      </c>
      <c r="G71" s="67" t="s">
        <v>427</v>
      </c>
      <c r="H71" s="67" t="s">
        <v>58</v>
      </c>
      <c r="I71" s="67" t="s">
        <v>428</v>
      </c>
      <c r="J71" s="69">
        <f>'[1]1. Iniciativas-PA (2)'!M31</f>
        <v>22151528945</v>
      </c>
      <c r="K71" s="182">
        <v>21857441102.82</v>
      </c>
      <c r="L71" s="69">
        <v>17787028269</v>
      </c>
      <c r="M71" s="69">
        <v>16125714856</v>
      </c>
      <c r="N71" s="71">
        <v>6030951708</v>
      </c>
      <c r="O71" s="71">
        <v>5380121329</v>
      </c>
      <c r="P71" s="71">
        <v>5275210925</v>
      </c>
      <c r="Q71" s="31" t="s">
        <v>429</v>
      </c>
      <c r="R71" s="31" t="s">
        <v>430</v>
      </c>
      <c r="S71" s="31" t="s">
        <v>431</v>
      </c>
      <c r="T71" s="31" t="s">
        <v>91</v>
      </c>
      <c r="U71" s="32">
        <v>0</v>
      </c>
      <c r="V71" s="33" t="s">
        <v>432</v>
      </c>
      <c r="W71" s="33" t="s">
        <v>433</v>
      </c>
      <c r="X71" s="34">
        <v>1</v>
      </c>
      <c r="Y71" s="35">
        <v>1</v>
      </c>
      <c r="Z71" s="34">
        <v>1</v>
      </c>
      <c r="AA71" s="34">
        <v>1</v>
      </c>
      <c r="AB71" s="32">
        <v>1</v>
      </c>
      <c r="AC71" s="61">
        <v>1</v>
      </c>
      <c r="AD71" s="61">
        <v>1</v>
      </c>
      <c r="AE71" s="61">
        <v>1</v>
      </c>
      <c r="AF71" s="159">
        <v>1</v>
      </c>
      <c r="AG71" s="32">
        <v>1</v>
      </c>
      <c r="AH71" s="32">
        <v>1</v>
      </c>
      <c r="AI71" s="32">
        <v>0</v>
      </c>
      <c r="AJ71" s="32">
        <v>1</v>
      </c>
      <c r="AK71" s="32" t="s">
        <v>66</v>
      </c>
      <c r="AL71" s="32">
        <v>1</v>
      </c>
      <c r="AM71" s="32">
        <v>1</v>
      </c>
      <c r="AN71" s="32">
        <v>1</v>
      </c>
      <c r="AO71" s="32">
        <v>1</v>
      </c>
      <c r="AP71" s="32">
        <v>0</v>
      </c>
      <c r="AQ71" s="32" cm="1">
        <f t="array" ref="AQ71">IF(_xlfn.IFS(--(UPPER(TRIM(T71))="STOCK")*--(UPPER(TRIM(AK71))="TRIMESTRAL"),AJ71,--(UPPER(TRIM(T71))="STOCK")*--(UPPER(TRIM(AK71))="SEMESTRAL")*--(AL71+AN71=0),AJ71,--(UPPER(TRIM(T71))="STOCK")*--(UPPER(TRIM(AK71))="SEMESTRAL")*--(AL71+AN71&gt;0),FALSE,--(UPPER(TRIM(T71))="STOCK")*--(UPPER(TRIM(AK71))="ANUAL")*--(AL71+AM71+AN71=0),AJ71,--(UPPER(TRIM(T71))="STOCK")*--(UPPER(TRIM(AK71))="ANUAL")*--(AL71+AM71+AN71&gt;0),FALSE,--(OR(UPPER(TRIM(T71))="ACUMULADO",UPPER(TRIM(T71))="FLUJO",UPPER(TRIM(T71))="CAPACIDAD"))*--(UPPER(TRIM(AK71))="TRIMESTRAL"),AL71+AM71+AN71+AO71,--(OR(UPPER(TRIM(T71))="ACUMULADO",UPPER(TRIM(T71))="FLUJO",UPPER(TRIM(T71))="CAPACIDAD"))*--(UPPER(TRIM(AK71))="SEMESTRAL"),AM71+AO71,--(OR(UPPER(TRIM(T71))="ACUMULADO",UPPER(TRIM(T71))="FLUJO",UPPER(TRIM(T71))="CAPACIDAD"))*--(UPPER(TRIM(AK71))="ANUAL"),AO71)&lt;&gt;AJ71,FALSE,_xlfn.IFS(--(UPPER(TRIM(T71))="STOCK")*--(UPPER(TRIM(AK71))="TRIMESTRAL"),AJ71,--(UPPER(TRIM(T71))="STOCK")*--(UPPER(TRIM(AK71))="SEMESTRAL")*--(AL71+AN71=0),AJ71,--(UPPER(TRIM(T71))="STOCK")*--(UPPER(TRIM(AK71))="SEMESTRAL")*--(AL71+AN71&gt;0),FALSE,--(UPPER(TRIM(T71))="STOCK")*--(UPPER(TRIM(AK71))="ANUAL")*--(AL71+AM71+AN71=0),AJ71,--(UPPER(TRIM(T71))="STOCK")*--(UPPER(TRIM(AK71))="ANUAL")*--(AL71+AM71+AN71&gt;0),FALSE,--(OR(UPPER(TRIM(T71))="ACUMULADO",UPPER(TRIM(T71))="FLUJO",UPPER(TRIM(T71))="CAPACIDAD"))*--(UPPER(TRIM(AK71))="TRIMESTRAL"),AL71+AM71+AN71+AO71,--(OR(UPPER(TRIM(T71))="ACUMULADO",UPPER(TRIM(T71))="FLUJO",UPPER(TRIM(T71))="CAPACIDAD"))*--(UPPER(TRIM(AK71))="SEMESTRAL"),AM71+AO71,--(OR(UPPER(TRIM(T71))="ACUMULADO",UPPER(TRIM(T71))="FLUJO",UPPER(TRIM(T71))="CAPACIDAD"))*--(UPPER(TRIM(AK71))="ANUAL"),AO71))</f>
        <v>1</v>
      </c>
      <c r="AR71" s="32">
        <f t="shared" si="6"/>
        <v>1</v>
      </c>
      <c r="AS71" s="32">
        <v>1</v>
      </c>
      <c r="AT71" s="65" t="s">
        <v>434</v>
      </c>
      <c r="AU71" s="254" t="s">
        <v>434</v>
      </c>
      <c r="AV71" s="40" t="s">
        <v>435</v>
      </c>
    </row>
    <row r="72" spans="1:48" ht="180" customHeight="1" x14ac:dyDescent="0.3">
      <c r="A72" s="23" t="s">
        <v>330</v>
      </c>
      <c r="B72" s="23" t="s">
        <v>331</v>
      </c>
      <c r="C72" s="23" t="s">
        <v>332</v>
      </c>
      <c r="D72" s="23" t="s">
        <v>377</v>
      </c>
      <c r="E72" s="23" t="s">
        <v>436</v>
      </c>
      <c r="F72" s="23" t="s">
        <v>437</v>
      </c>
      <c r="G72" s="23" t="s">
        <v>438</v>
      </c>
      <c r="H72" s="23" t="s">
        <v>58</v>
      </c>
      <c r="I72" s="23" t="s">
        <v>439</v>
      </c>
      <c r="J72" s="26">
        <v>3404949996</v>
      </c>
      <c r="K72" s="27">
        <v>3390116659.1199999</v>
      </c>
      <c r="L72" s="26">
        <v>4344084149</v>
      </c>
      <c r="M72" s="26">
        <v>4177938566</v>
      </c>
      <c r="N72" s="28">
        <v>4263161913</v>
      </c>
      <c r="O72" s="28">
        <v>4071314996.77</v>
      </c>
      <c r="P72" s="29">
        <v>4544083569</v>
      </c>
      <c r="Q72" s="255" t="s">
        <v>338</v>
      </c>
      <c r="R72" s="31" t="s">
        <v>440</v>
      </c>
      <c r="S72" s="31" t="s">
        <v>441</v>
      </c>
      <c r="T72" s="31" t="s">
        <v>91</v>
      </c>
      <c r="U72" s="256">
        <v>1</v>
      </c>
      <c r="V72" s="257" t="s">
        <v>442</v>
      </c>
      <c r="W72" s="257" t="s">
        <v>443</v>
      </c>
      <c r="X72" s="219">
        <v>1</v>
      </c>
      <c r="Y72" s="86">
        <v>1</v>
      </c>
      <c r="Z72" s="219">
        <v>1</v>
      </c>
      <c r="AA72" s="219">
        <v>1</v>
      </c>
      <c r="AB72" s="153">
        <v>1</v>
      </c>
      <c r="AC72" s="90">
        <v>0.25</v>
      </c>
      <c r="AD72" s="90">
        <v>0.25</v>
      </c>
      <c r="AE72" s="90">
        <v>0.25</v>
      </c>
      <c r="AF72" s="258">
        <v>0.25</v>
      </c>
      <c r="AG72" s="122">
        <v>1</v>
      </c>
      <c r="AH72" s="92">
        <v>1</v>
      </c>
      <c r="AI72" s="92">
        <v>0</v>
      </c>
      <c r="AJ72" s="256">
        <v>1</v>
      </c>
      <c r="AK72" s="32" t="s">
        <v>66</v>
      </c>
      <c r="AL72" s="256">
        <v>1</v>
      </c>
      <c r="AM72" s="256">
        <v>1</v>
      </c>
      <c r="AN72" s="256">
        <v>1</v>
      </c>
      <c r="AO72" s="256">
        <v>1</v>
      </c>
      <c r="AP72" s="92"/>
      <c r="AQ72" s="123" cm="1">
        <f t="array" ref="AQ72">IF(_xlfn.IFS(--(UPPER(TRIM(T72))="STOCK")*--(UPPER(TRIM(AK72))="TRIMESTRAL"),AJ72,--(UPPER(TRIM(T72))="STOCK")*--(UPPER(TRIM(AK72))="SEMESTRAL")*--(AL72+AN72=0),AJ72,--(UPPER(TRIM(T72))="STOCK")*--(UPPER(TRIM(AK72))="SEMESTRAL")*--(AL72+AN72&gt;0),FALSE,--(UPPER(TRIM(T72))="STOCK")*--(UPPER(TRIM(AK72))="ANUAL")*--(AL72+AM72+AN72=0),AJ72,--(UPPER(TRIM(T72))="STOCK")*--(UPPER(TRIM(AK72))="ANUAL")*--(AL72+AM72+AN72&gt;0),FALSE,--(OR(UPPER(TRIM(T72))="ACUMULADO",UPPER(TRIM(T72))="FLUJO",UPPER(TRIM(T72))="CAPACIDAD"))*--(UPPER(TRIM(AK72))="TRIMESTRAL"),AL72+AM72+AN72+AO72,--(OR(UPPER(TRIM(T72))="ACUMULADO",UPPER(TRIM(T72))="FLUJO",UPPER(TRIM(T72))="CAPACIDAD"))*--(UPPER(TRIM(AK72))="SEMESTRAL"),AM72+AO72,--(OR(UPPER(TRIM(T72))="ACUMULADO",UPPER(TRIM(T72))="FLUJO",UPPER(TRIM(T72))="CAPACIDAD"))*--(UPPER(TRIM(AK72))="ANUAL"),AO72)&lt;&gt;AJ72,FALSE,_xlfn.IFS(--(UPPER(TRIM(T72))="STOCK")*--(UPPER(TRIM(AK72))="TRIMESTRAL"),AJ72,--(UPPER(TRIM(T72))="STOCK")*--(UPPER(TRIM(AK72))="SEMESTRAL")*--(AL72+AN72=0),AJ72,--(UPPER(TRIM(T72))="STOCK")*--(UPPER(TRIM(AK72))="SEMESTRAL")*--(AL72+AN72&gt;0),FALSE,--(UPPER(TRIM(T72))="STOCK")*--(UPPER(TRIM(AK72))="ANUAL")*--(AL72+AM72+AN72=0),AJ72,--(UPPER(TRIM(T72))="STOCK")*--(UPPER(TRIM(AK72))="ANUAL")*--(AL72+AM72+AN72&gt;0),FALSE,--(OR(UPPER(TRIM(T72))="ACUMULADO",UPPER(TRIM(T72))="FLUJO",UPPER(TRIM(T72))="CAPACIDAD"))*--(UPPER(TRIM(AK72))="TRIMESTRAL"),AL72+AM72+AN72+AO72,--(OR(UPPER(TRIM(T72))="ACUMULADO",UPPER(TRIM(T72))="FLUJO",UPPER(TRIM(T72))="CAPACIDAD"))*--(UPPER(TRIM(AK72))="SEMESTRAL"),AM72+AO72,--(OR(UPPER(TRIM(T72))="ACUMULADO",UPPER(TRIM(T72))="FLUJO",UPPER(TRIM(T72))="CAPACIDAD"))*--(UPPER(TRIM(AK72))="ANUAL"),AO72))</f>
        <v>1</v>
      </c>
      <c r="AR72" s="92">
        <f>+_xlfn.IFS(T72="Acumulado",X72+Z72+#REF!+AJ72,T72="Capacidad",AJ72,T72="Flujo",AJ72,T72="Reducción",AJ72,T72="Stock",AJ72)</f>
        <v>1</v>
      </c>
      <c r="AS72" s="92">
        <v>1</v>
      </c>
      <c r="AT72" s="30" t="s">
        <v>444</v>
      </c>
      <c r="AU72" s="259" t="s">
        <v>444</v>
      </c>
      <c r="AV72" s="40" t="s">
        <v>445</v>
      </c>
    </row>
    <row r="73" spans="1:48" ht="176.4" customHeight="1" x14ac:dyDescent="0.3">
      <c r="A73" s="54"/>
      <c r="B73" s="54"/>
      <c r="C73" s="54"/>
      <c r="D73" s="54"/>
      <c r="E73" s="54"/>
      <c r="F73" s="54"/>
      <c r="G73" s="54"/>
      <c r="H73" s="54"/>
      <c r="I73" s="54"/>
      <c r="J73" s="57">
        <v>0</v>
      </c>
      <c r="K73" s="58"/>
      <c r="L73" s="57"/>
      <c r="M73" s="57"/>
      <c r="N73" s="59"/>
      <c r="O73" s="59"/>
      <c r="P73" s="60"/>
      <c r="Q73" s="260"/>
      <c r="R73" s="65" t="s">
        <v>446</v>
      </c>
      <c r="S73" s="65" t="s">
        <v>447</v>
      </c>
      <c r="T73" s="65" t="s">
        <v>63</v>
      </c>
      <c r="U73" s="65">
        <v>0</v>
      </c>
      <c r="V73" s="160" t="s">
        <v>448</v>
      </c>
      <c r="W73" s="160" t="s">
        <v>449</v>
      </c>
      <c r="X73" s="261">
        <v>0.25</v>
      </c>
      <c r="Y73" s="86">
        <v>0.25</v>
      </c>
      <c r="Z73" s="261">
        <v>0.25</v>
      </c>
      <c r="AA73" s="261">
        <v>0.25</v>
      </c>
      <c r="AB73" s="256">
        <v>0.25</v>
      </c>
      <c r="AC73" s="262">
        <v>0.06</v>
      </c>
      <c r="AD73" s="262">
        <v>0.06</v>
      </c>
      <c r="AE73" s="262">
        <v>0.06</v>
      </c>
      <c r="AF73" s="263">
        <v>7.0000000000000007E-2</v>
      </c>
      <c r="AG73" s="122">
        <v>0.25</v>
      </c>
      <c r="AH73" s="92">
        <v>0.25</v>
      </c>
      <c r="AI73" s="92">
        <v>0</v>
      </c>
      <c r="AJ73" s="256">
        <v>0.25</v>
      </c>
      <c r="AK73" s="32" t="s">
        <v>66</v>
      </c>
      <c r="AL73" s="256">
        <v>0.06</v>
      </c>
      <c r="AM73" s="256">
        <v>0.06</v>
      </c>
      <c r="AN73" s="256">
        <v>0.06</v>
      </c>
      <c r="AO73" s="256">
        <v>7.0000000000000007E-2</v>
      </c>
      <c r="AP73" s="92"/>
      <c r="AQ73" s="123" cm="1">
        <f t="array" ref="AQ73">IF(_xlfn.IFS(--(UPPER(TRIM(T73))="STOCK")*--(UPPER(TRIM(AK73))="TRIMESTRAL"),AJ73,--(UPPER(TRIM(T73))="STOCK")*--(UPPER(TRIM(AK73))="SEMESTRAL")*--(AL73+AN73=0),AJ73,--(UPPER(TRIM(T73))="STOCK")*--(UPPER(TRIM(AK73))="SEMESTRAL")*--(AL73+AN73&gt;0),FALSE,--(UPPER(TRIM(T73))="STOCK")*--(UPPER(TRIM(AK73))="ANUAL")*--(AL73+AM73+AN73=0),AJ73,--(UPPER(TRIM(T73))="STOCK")*--(UPPER(TRIM(AK73))="ANUAL")*--(AL73+AM73+AN73&gt;0),FALSE,--(OR(UPPER(TRIM(T73))="ACUMULADO",UPPER(TRIM(T73))="FLUJO",UPPER(TRIM(T73))="CAPACIDAD"))*--(UPPER(TRIM(AK73))="TRIMESTRAL"),AL73+AM73+AN73+AO73,--(OR(UPPER(TRIM(T73))="ACUMULADO",UPPER(TRIM(T73))="FLUJO",UPPER(TRIM(T73))="CAPACIDAD"))*--(UPPER(TRIM(AK73))="SEMESTRAL"),AM73+AO73,--(OR(UPPER(TRIM(T73))="ACUMULADO",UPPER(TRIM(T73))="FLUJO",UPPER(TRIM(T73))="CAPACIDAD"))*--(UPPER(TRIM(AK73))="ANUAL"),AO73)&lt;&gt;AJ73,FALSE,_xlfn.IFS(--(UPPER(TRIM(T73))="STOCK")*--(UPPER(TRIM(AK73))="TRIMESTRAL"),AJ73,--(UPPER(TRIM(T73))="STOCK")*--(UPPER(TRIM(AK73))="SEMESTRAL")*--(AL73+AN73=0),AJ73,--(UPPER(TRIM(T73))="STOCK")*--(UPPER(TRIM(AK73))="SEMESTRAL")*--(AL73+AN73&gt;0),FALSE,--(UPPER(TRIM(T73))="STOCK")*--(UPPER(TRIM(AK73))="ANUAL")*--(AL73+AM73+AN73=0),AJ73,--(UPPER(TRIM(T73))="STOCK")*--(UPPER(TRIM(AK73))="ANUAL")*--(AL73+AM73+AN73&gt;0),FALSE,--(OR(UPPER(TRIM(T73))="ACUMULADO",UPPER(TRIM(T73))="FLUJO",UPPER(TRIM(T73))="CAPACIDAD"))*--(UPPER(TRIM(AK73))="TRIMESTRAL"),AL73+AM73+AN73+AO73,--(OR(UPPER(TRIM(T73))="ACUMULADO",UPPER(TRIM(T73))="FLUJO",UPPER(TRIM(T73))="CAPACIDAD"))*--(UPPER(TRIM(AK73))="SEMESTRAL"),AM73+AO73,--(OR(UPPER(TRIM(T73))="ACUMULADO",UPPER(TRIM(T73))="FLUJO",UPPER(TRIM(T73))="CAPACIDAD"))*--(UPPER(TRIM(AK73))="ANUAL"),AO73))</f>
        <v>0.25</v>
      </c>
      <c r="AR73" s="92">
        <f>+_xlfn.IFS(T73="Acumulado",X73+Z73+AB73+AJ73,T73="Capacidad",AJ73,T73="Flujo",AJ73,T73="Reducción",AJ73,T73="Stock",AJ73)</f>
        <v>1</v>
      </c>
      <c r="AS73" s="92">
        <v>0.75</v>
      </c>
      <c r="AT73" s="49"/>
      <c r="AU73" s="259" t="s">
        <v>444</v>
      </c>
      <c r="AV73" s="40" t="s">
        <v>445</v>
      </c>
    </row>
    <row r="74" spans="1:48" ht="306" customHeight="1" x14ac:dyDescent="0.3">
      <c r="A74" s="23" t="s">
        <v>330</v>
      </c>
      <c r="B74" s="23" t="s">
        <v>331</v>
      </c>
      <c r="C74" s="23" t="s">
        <v>332</v>
      </c>
      <c r="D74" s="23" t="s">
        <v>450</v>
      </c>
      <c r="E74" s="23" t="s">
        <v>451</v>
      </c>
      <c r="F74" s="23" t="s">
        <v>452</v>
      </c>
      <c r="G74" s="23" t="s">
        <v>453</v>
      </c>
      <c r="H74" s="23" t="s">
        <v>58</v>
      </c>
      <c r="I74" s="23" t="s">
        <v>454</v>
      </c>
      <c r="J74" s="147">
        <f>'[1]1. Iniciativas-PA (2)'!M33</f>
        <v>223960000</v>
      </c>
      <c r="K74" s="96">
        <v>221159999.59999999</v>
      </c>
      <c r="L74" s="147">
        <v>327141266</v>
      </c>
      <c r="M74" s="147">
        <v>254832466</v>
      </c>
      <c r="N74" s="148">
        <v>247440433</v>
      </c>
      <c r="O74" s="148">
        <v>247440433</v>
      </c>
      <c r="P74" s="149">
        <v>247440433</v>
      </c>
      <c r="Q74" s="30" t="s">
        <v>338</v>
      </c>
      <c r="R74" s="31" t="s">
        <v>455</v>
      </c>
      <c r="S74" s="31" t="s">
        <v>456</v>
      </c>
      <c r="T74" s="31" t="s">
        <v>91</v>
      </c>
      <c r="U74" s="31">
        <v>0</v>
      </c>
      <c r="V74" s="160" t="s">
        <v>457</v>
      </c>
      <c r="W74" s="160" t="s">
        <v>458</v>
      </c>
      <c r="X74" s="219">
        <v>1</v>
      </c>
      <c r="Y74" s="86">
        <v>1</v>
      </c>
      <c r="Z74" s="219">
        <v>1</v>
      </c>
      <c r="AA74" s="219">
        <v>1</v>
      </c>
      <c r="AB74" s="153">
        <v>1</v>
      </c>
      <c r="AC74" s="90">
        <v>0.25</v>
      </c>
      <c r="AD74" s="90">
        <v>0.25</v>
      </c>
      <c r="AE74" s="90">
        <v>0.25</v>
      </c>
      <c r="AF74" s="121">
        <v>0.25</v>
      </c>
      <c r="AG74" s="122">
        <v>1</v>
      </c>
      <c r="AH74" s="122">
        <v>1</v>
      </c>
      <c r="AI74" s="92">
        <v>0</v>
      </c>
      <c r="AJ74" s="153">
        <v>1</v>
      </c>
      <c r="AK74" s="32" t="s">
        <v>77</v>
      </c>
      <c r="AL74" s="153"/>
      <c r="AM74" s="153"/>
      <c r="AN74" s="153"/>
      <c r="AO74" s="153">
        <v>1</v>
      </c>
      <c r="AP74" s="92"/>
      <c r="AQ74" s="123" cm="1">
        <f t="array" ref="AQ74">IF(_xlfn.IFS(--(UPPER(TRIM(T74))="STOCK")*--(UPPER(TRIM(AK74))="TRIMESTRAL"),AJ74,--(UPPER(TRIM(T74))="STOCK")*--(UPPER(TRIM(AK74))="SEMESTRAL")*--(AL74+AN74=0),AJ74,--(UPPER(TRIM(T74))="STOCK")*--(UPPER(TRIM(AK74))="SEMESTRAL")*--(AL74+AN74&gt;0),FALSE,--(UPPER(TRIM(T74))="STOCK")*--(UPPER(TRIM(AK74))="ANUAL")*--(AL74+AM74+AN74=0),AJ74,--(UPPER(TRIM(T74))="STOCK")*--(UPPER(TRIM(AK74))="ANUAL")*--(AL74+AM74+AN74&gt;0),FALSE,--(OR(UPPER(TRIM(T74))="ACUMULADO",UPPER(TRIM(T74))="FLUJO",UPPER(TRIM(T74))="CAPACIDAD"))*--(UPPER(TRIM(AK74))="TRIMESTRAL"),AL74+AM74+AN74+AO74,--(OR(UPPER(TRIM(T74))="ACUMULADO",UPPER(TRIM(T74))="FLUJO",UPPER(TRIM(T74))="CAPACIDAD"))*--(UPPER(TRIM(AK74))="SEMESTRAL"),AM74+AO74,--(OR(UPPER(TRIM(T74))="ACUMULADO",UPPER(TRIM(T74))="FLUJO",UPPER(TRIM(T74))="CAPACIDAD"))*--(UPPER(TRIM(AK74))="ANUAL"),AO74)&lt;&gt;AJ74,FALSE,_xlfn.IFS(--(UPPER(TRIM(T74))="STOCK")*--(UPPER(TRIM(AK74))="TRIMESTRAL"),AJ74,--(UPPER(TRIM(T74))="STOCK")*--(UPPER(TRIM(AK74))="SEMESTRAL")*--(AL74+AN74=0),AJ74,--(UPPER(TRIM(T74))="STOCK")*--(UPPER(TRIM(AK74))="SEMESTRAL")*--(AL74+AN74&gt;0),FALSE,--(UPPER(TRIM(T74))="STOCK")*--(UPPER(TRIM(AK74))="ANUAL")*--(AL74+AM74+AN74=0),AJ74,--(UPPER(TRIM(T74))="STOCK")*--(UPPER(TRIM(AK74))="ANUAL")*--(AL74+AM74+AN74&gt;0),FALSE,--(OR(UPPER(TRIM(T74))="ACUMULADO",UPPER(TRIM(T74))="FLUJO",UPPER(TRIM(T74))="CAPACIDAD"))*--(UPPER(TRIM(AK74))="TRIMESTRAL"),AL74+AM74+AN74+AO74,--(OR(UPPER(TRIM(T74))="ACUMULADO",UPPER(TRIM(T74))="FLUJO",UPPER(TRIM(T74))="CAPACIDAD"))*--(UPPER(TRIM(AK74))="SEMESTRAL"),AM74+AO74,--(OR(UPPER(TRIM(T74))="ACUMULADO",UPPER(TRIM(T74))="FLUJO",UPPER(TRIM(T74))="CAPACIDAD"))*--(UPPER(TRIM(AK74))="ANUAL"),AO74))</f>
        <v>1</v>
      </c>
      <c r="AR74" s="92">
        <f>+_xlfn.IFS(T74="Acumulado",X74+Z74+#REF!+AJ74,T74="Capacidad",AJ74,T74="Flujo",AJ74,T74="Reducción",AJ74,T74="Stock",AJ74)</f>
        <v>1</v>
      </c>
      <c r="AS74" s="92">
        <v>1</v>
      </c>
      <c r="AT74" s="30" t="s">
        <v>459</v>
      </c>
      <c r="AU74" s="264" t="s">
        <v>460</v>
      </c>
      <c r="AV74" s="40" t="s">
        <v>461</v>
      </c>
    </row>
    <row r="75" spans="1:48" ht="141.75" customHeight="1" x14ac:dyDescent="0.3">
      <c r="A75" s="54"/>
      <c r="B75" s="54"/>
      <c r="C75" s="54"/>
      <c r="D75" s="54"/>
      <c r="E75" s="54"/>
      <c r="F75" s="54"/>
      <c r="G75" s="54"/>
      <c r="H75" s="54"/>
      <c r="I75" s="54"/>
      <c r="J75" s="162">
        <v>0</v>
      </c>
      <c r="K75" s="113"/>
      <c r="L75" s="162"/>
      <c r="M75" s="162"/>
      <c r="N75" s="59"/>
      <c r="O75" s="59"/>
      <c r="P75" s="163"/>
      <c r="Q75" s="49"/>
      <c r="R75" s="31" t="s">
        <v>462</v>
      </c>
      <c r="S75" s="31" t="s">
        <v>463</v>
      </c>
      <c r="T75" s="31" t="s">
        <v>91</v>
      </c>
      <c r="U75" s="31">
        <v>0</v>
      </c>
      <c r="V75" s="160" t="s">
        <v>464</v>
      </c>
      <c r="W75" s="160" t="s">
        <v>465</v>
      </c>
      <c r="X75" s="219">
        <v>1</v>
      </c>
      <c r="Y75" s="86">
        <v>1</v>
      </c>
      <c r="Z75" s="219">
        <v>1</v>
      </c>
      <c r="AA75" s="219">
        <v>1</v>
      </c>
      <c r="AB75" s="153">
        <v>1</v>
      </c>
      <c r="AC75" s="90">
        <v>0.25</v>
      </c>
      <c r="AD75" s="90">
        <v>0.25</v>
      </c>
      <c r="AE75" s="90">
        <v>0.25</v>
      </c>
      <c r="AF75" s="121">
        <v>0.25</v>
      </c>
      <c r="AG75" s="122">
        <v>1</v>
      </c>
      <c r="AH75" s="122">
        <v>1</v>
      </c>
      <c r="AI75" s="92">
        <v>0</v>
      </c>
      <c r="AJ75" s="153">
        <v>1</v>
      </c>
      <c r="AK75" s="32" t="s">
        <v>66</v>
      </c>
      <c r="AL75" s="153">
        <v>1</v>
      </c>
      <c r="AM75" s="153">
        <v>1</v>
      </c>
      <c r="AN75" s="153">
        <v>1</v>
      </c>
      <c r="AO75" s="153">
        <v>1</v>
      </c>
      <c r="AP75" s="92"/>
      <c r="AQ75" s="123" cm="1">
        <f t="array" ref="AQ75">IF(_xlfn.IFS(--(UPPER(TRIM(T75))="STOCK")*--(UPPER(TRIM(AK75))="TRIMESTRAL"),AJ75,--(UPPER(TRIM(T75))="STOCK")*--(UPPER(TRIM(AK75))="SEMESTRAL")*--(AL75+AN75=0),AJ75,--(UPPER(TRIM(T75))="STOCK")*--(UPPER(TRIM(AK75))="SEMESTRAL")*--(AL75+AN75&gt;0),FALSE,--(UPPER(TRIM(T75))="STOCK")*--(UPPER(TRIM(AK75))="ANUAL")*--(AL75+AM75+AN75=0),AJ75,--(UPPER(TRIM(T75))="STOCK")*--(UPPER(TRIM(AK75))="ANUAL")*--(AL75+AM75+AN75&gt;0),FALSE,--(OR(UPPER(TRIM(T75))="ACUMULADO",UPPER(TRIM(T75))="FLUJO",UPPER(TRIM(T75))="CAPACIDAD"))*--(UPPER(TRIM(AK75))="TRIMESTRAL"),AL75+AM75+AN75+AO75,--(OR(UPPER(TRIM(T75))="ACUMULADO",UPPER(TRIM(T75))="FLUJO",UPPER(TRIM(T75))="CAPACIDAD"))*--(UPPER(TRIM(AK75))="SEMESTRAL"),AM75+AO75,--(OR(UPPER(TRIM(T75))="ACUMULADO",UPPER(TRIM(T75))="FLUJO",UPPER(TRIM(T75))="CAPACIDAD"))*--(UPPER(TRIM(AK75))="ANUAL"),AO75)&lt;&gt;AJ75,FALSE,_xlfn.IFS(--(UPPER(TRIM(T75))="STOCK")*--(UPPER(TRIM(AK75))="TRIMESTRAL"),AJ75,--(UPPER(TRIM(T75))="STOCK")*--(UPPER(TRIM(AK75))="SEMESTRAL")*--(AL75+AN75=0),AJ75,--(UPPER(TRIM(T75))="STOCK")*--(UPPER(TRIM(AK75))="SEMESTRAL")*--(AL75+AN75&gt;0),FALSE,--(UPPER(TRIM(T75))="STOCK")*--(UPPER(TRIM(AK75))="ANUAL")*--(AL75+AM75+AN75=0),AJ75,--(UPPER(TRIM(T75))="STOCK")*--(UPPER(TRIM(AK75))="ANUAL")*--(AL75+AM75+AN75&gt;0),FALSE,--(OR(UPPER(TRIM(T75))="ACUMULADO",UPPER(TRIM(T75))="FLUJO",UPPER(TRIM(T75))="CAPACIDAD"))*--(UPPER(TRIM(AK75))="TRIMESTRAL"),AL75+AM75+AN75+AO75,--(OR(UPPER(TRIM(T75))="ACUMULADO",UPPER(TRIM(T75))="FLUJO",UPPER(TRIM(T75))="CAPACIDAD"))*--(UPPER(TRIM(AK75))="SEMESTRAL"),AM75+AO75,--(OR(UPPER(TRIM(T75))="ACUMULADO",UPPER(TRIM(T75))="FLUJO",UPPER(TRIM(T75))="CAPACIDAD"))*--(UPPER(TRIM(AK75))="ANUAL"),AO75))</f>
        <v>1</v>
      </c>
      <c r="AR75" s="92">
        <f>+_xlfn.IFS(T75="Acumulado",X75+Z75+#REF!+AJ75,T75="Capacidad",AJ75,T75="Flujo",AJ75,T75="Reducción",AJ75,T75="Stock",AJ75)</f>
        <v>1</v>
      </c>
      <c r="AS75" s="92">
        <v>1</v>
      </c>
      <c r="AT75" s="265"/>
      <c r="AU75" s="264" t="s">
        <v>460</v>
      </c>
      <c r="AV75" s="40" t="s">
        <v>461</v>
      </c>
    </row>
    <row r="76" spans="1:48" ht="178.95" customHeight="1" x14ac:dyDescent="0.3">
      <c r="A76" s="67" t="s">
        <v>330</v>
      </c>
      <c r="B76" s="67" t="s">
        <v>331</v>
      </c>
      <c r="C76" s="67" t="s">
        <v>332</v>
      </c>
      <c r="D76" s="67" t="s">
        <v>450</v>
      </c>
      <c r="E76" s="67" t="s">
        <v>466</v>
      </c>
      <c r="F76" s="67" t="s">
        <v>467</v>
      </c>
      <c r="G76" s="67" t="s">
        <v>453</v>
      </c>
      <c r="H76" s="67" t="s">
        <v>58</v>
      </c>
      <c r="I76" s="67" t="s">
        <v>468</v>
      </c>
      <c r="J76" s="266">
        <f>'[1]1. Iniciativas-PA (2)'!M34</f>
        <v>12189749183</v>
      </c>
      <c r="K76" s="245">
        <v>12035265661.67</v>
      </c>
      <c r="L76" s="266">
        <v>17766640000</v>
      </c>
      <c r="M76" s="266">
        <v>17403630802</v>
      </c>
      <c r="N76" s="267">
        <v>16103550000</v>
      </c>
      <c r="O76" s="267">
        <v>11535620132.35</v>
      </c>
      <c r="P76" s="267">
        <v>11103550000</v>
      </c>
      <c r="Q76" s="31" t="s">
        <v>469</v>
      </c>
      <c r="R76" s="31" t="s">
        <v>470</v>
      </c>
      <c r="S76" s="65" t="s">
        <v>471</v>
      </c>
      <c r="T76" s="31" t="s">
        <v>63</v>
      </c>
      <c r="U76" s="32">
        <v>0</v>
      </c>
      <c r="V76" s="33" t="s">
        <v>472</v>
      </c>
      <c r="W76" s="33" t="s">
        <v>473</v>
      </c>
      <c r="X76" s="34">
        <v>6409600</v>
      </c>
      <c r="Y76" s="34">
        <v>7622272</v>
      </c>
      <c r="Z76" s="34">
        <v>6537792</v>
      </c>
      <c r="AA76" s="34">
        <v>24121914</v>
      </c>
      <c r="AB76" s="32">
        <v>6668548</v>
      </c>
      <c r="AC76" s="36">
        <v>2008874</v>
      </c>
      <c r="AD76" s="37">
        <v>2216693</v>
      </c>
      <c r="AE76" s="37">
        <v>2646756</v>
      </c>
      <c r="AF76" s="38">
        <v>1733656</v>
      </c>
      <c r="AG76" s="32">
        <v>8605979</v>
      </c>
      <c r="AH76" s="32">
        <v>8605979</v>
      </c>
      <c r="AI76" s="32">
        <v>0</v>
      </c>
      <c r="AJ76" s="32">
        <v>6801919</v>
      </c>
      <c r="AK76" s="32" t="s">
        <v>66</v>
      </c>
      <c r="AL76" s="32">
        <v>801919</v>
      </c>
      <c r="AM76" s="32">
        <v>2000000</v>
      </c>
      <c r="AN76" s="32">
        <v>2000000</v>
      </c>
      <c r="AO76" s="32">
        <v>2000000</v>
      </c>
      <c r="AP76" s="32"/>
      <c r="AQ76" s="32" cm="1">
        <f t="array" ref="AQ76">IF(_xlfn.IFS(--(UPPER(TRIM(T76))="STOCK")*--(UPPER(TRIM(AK76))="TRIMESTRAL"),AJ76,--(UPPER(TRIM(T76))="STOCK")*--(UPPER(TRIM(AK76))="SEMESTRAL")*--(AL76+AN76=0),AJ76,--(UPPER(TRIM(T76))="STOCK")*--(UPPER(TRIM(AK76))="SEMESTRAL")*--(AL76+AN76&gt;0),FALSE,--(UPPER(TRIM(T76))="STOCK")*--(UPPER(TRIM(AK76))="ANUAL")*--(AL76+AM76+AN76=0),AJ76,--(UPPER(TRIM(T76))="STOCK")*--(UPPER(TRIM(AK76))="ANUAL")*--(AL76+AM76+AN76&gt;0),FALSE,--(OR(UPPER(TRIM(T76))="ACUMULADO",UPPER(TRIM(T76))="FLUJO",UPPER(TRIM(T76))="CAPACIDAD"))*--(UPPER(TRIM(AK76))="TRIMESTRAL"),AL76+AM76+AN76+AO76,--(OR(UPPER(TRIM(T76))="ACUMULADO",UPPER(TRIM(T76))="FLUJO",UPPER(TRIM(T76))="CAPACIDAD"))*--(UPPER(TRIM(AK76))="SEMESTRAL"),AM76+AO76,--(OR(UPPER(TRIM(T76))="ACUMULADO",UPPER(TRIM(T76))="FLUJO",UPPER(TRIM(T76))="CAPACIDAD"))*--(UPPER(TRIM(AK76))="ANUAL"),AO76)&lt;&gt;AJ76,FALSE,_xlfn.IFS(--(UPPER(TRIM(T76))="STOCK")*--(UPPER(TRIM(AK76))="TRIMESTRAL"),AJ76,--(UPPER(TRIM(T76))="STOCK")*--(UPPER(TRIM(AK76))="SEMESTRAL")*--(AL76+AN76=0),AJ76,--(UPPER(TRIM(T76))="STOCK")*--(UPPER(TRIM(AK76))="SEMESTRAL")*--(AL76+AN76&gt;0),FALSE,--(UPPER(TRIM(T76))="STOCK")*--(UPPER(TRIM(AK76))="ANUAL")*--(AL76+AM76+AN76=0),AJ76,--(UPPER(TRIM(T76))="STOCK")*--(UPPER(TRIM(AK76))="ANUAL")*--(AL76+AM76+AN76&gt;0),FALSE,--(OR(UPPER(TRIM(T76))="ACUMULADO",UPPER(TRIM(T76))="FLUJO",UPPER(TRIM(T76))="CAPACIDAD"))*--(UPPER(TRIM(AK76))="TRIMESTRAL"),AL76+AM76+AN76+AO76,--(OR(UPPER(TRIM(T76))="ACUMULADO",UPPER(TRIM(T76))="FLUJO",UPPER(TRIM(T76))="CAPACIDAD"))*--(UPPER(TRIM(AK76))="SEMESTRAL"),AM76+AO76,--(OR(UPPER(TRIM(T76))="ACUMULADO",UPPER(TRIM(T76))="FLUJO",UPPER(TRIM(T76))="CAPACIDAD"))*--(UPPER(TRIM(AK76))="ANUAL"),AO76))</f>
        <v>6801919</v>
      </c>
      <c r="AR76" s="32">
        <f>+_xlfn.IFS(T76="Acumulado",X76+Z76+AB76+AJ76,T76="Capacidad",AJ76,T76="Flujo",AJ76,T76="Reducción",AJ76,T76="Stock",AJ76)</f>
        <v>26417859</v>
      </c>
      <c r="AS76" s="32">
        <v>40350165</v>
      </c>
      <c r="AT76" s="31" t="s">
        <v>474</v>
      </c>
      <c r="AU76" s="160" t="s">
        <v>474</v>
      </c>
      <c r="AV76" s="40" t="s">
        <v>475</v>
      </c>
    </row>
    <row r="77" spans="1:48" ht="243" customHeight="1" x14ac:dyDescent="0.3">
      <c r="A77" s="67" t="s">
        <v>330</v>
      </c>
      <c r="B77" s="67" t="s">
        <v>331</v>
      </c>
      <c r="C77" s="67" t="s">
        <v>332</v>
      </c>
      <c r="D77" s="67" t="s">
        <v>450</v>
      </c>
      <c r="E77" s="67" t="s">
        <v>476</v>
      </c>
      <c r="F77" s="67" t="s">
        <v>477</v>
      </c>
      <c r="G77" s="67" t="s">
        <v>478</v>
      </c>
      <c r="H77" s="67" t="s">
        <v>58</v>
      </c>
      <c r="I77" s="67" t="s">
        <v>479</v>
      </c>
      <c r="J77" s="266">
        <v>805100833</v>
      </c>
      <c r="K77" s="245">
        <v>690286082</v>
      </c>
      <c r="L77" s="266">
        <v>1357419300</v>
      </c>
      <c r="M77" s="266">
        <v>1364829083</v>
      </c>
      <c r="N77" s="267">
        <v>1093276831</v>
      </c>
      <c r="O77" s="267">
        <v>1093276831</v>
      </c>
      <c r="P77" s="267">
        <v>1092604746</v>
      </c>
      <c r="Q77" s="31" t="s">
        <v>338</v>
      </c>
      <c r="R77" s="31" t="s">
        <v>480</v>
      </c>
      <c r="S77" s="268" t="s">
        <v>481</v>
      </c>
      <c r="T77" s="31" t="s">
        <v>63</v>
      </c>
      <c r="U77" s="32">
        <v>4</v>
      </c>
      <c r="V77" s="33" t="s">
        <v>480</v>
      </c>
      <c r="W77" s="33" t="s">
        <v>482</v>
      </c>
      <c r="X77" s="34">
        <v>4</v>
      </c>
      <c r="Y77" s="35">
        <v>4</v>
      </c>
      <c r="Z77" s="34">
        <v>4</v>
      </c>
      <c r="AA77" s="34">
        <v>4</v>
      </c>
      <c r="AB77" s="32">
        <v>4</v>
      </c>
      <c r="AC77" s="61">
        <v>1</v>
      </c>
      <c r="AD77" s="61">
        <v>1</v>
      </c>
      <c r="AE77" s="61">
        <v>1</v>
      </c>
      <c r="AF77" s="159">
        <v>1</v>
      </c>
      <c r="AG77" s="32">
        <v>4</v>
      </c>
      <c r="AH77" s="32">
        <v>4</v>
      </c>
      <c r="AI77" s="32">
        <v>0</v>
      </c>
      <c r="AJ77" s="32">
        <v>4</v>
      </c>
      <c r="AK77" s="32" t="s">
        <v>66</v>
      </c>
      <c r="AL77" s="32">
        <v>1</v>
      </c>
      <c r="AM77" s="32">
        <v>1</v>
      </c>
      <c r="AN77" s="32">
        <v>1</v>
      </c>
      <c r="AO77" s="32">
        <v>1</v>
      </c>
      <c r="AP77" s="32">
        <v>0</v>
      </c>
      <c r="AQ77" s="32" cm="1">
        <f t="array" ref="AQ77">IF(_xlfn.IFS(--(UPPER(TRIM(T77))="STOCK")*--(UPPER(TRIM(AK77))="TRIMESTRAL"),AJ77,--(UPPER(TRIM(T77))="STOCK")*--(UPPER(TRIM(AK77))="SEMESTRAL")*--(AL77+AN77=0),AJ77,--(UPPER(TRIM(T77))="STOCK")*--(UPPER(TRIM(AK77))="SEMESTRAL")*--(AL77+AN77&gt;0),FALSE,--(UPPER(TRIM(T77))="STOCK")*--(UPPER(TRIM(AK77))="ANUAL")*--(AL77+AM77+AN77=0),AJ77,--(UPPER(TRIM(T77))="STOCK")*--(UPPER(TRIM(AK77))="ANUAL")*--(AL77+AM77+AN77&gt;0),FALSE,--(OR(UPPER(TRIM(T77))="ACUMULADO",UPPER(TRIM(T77))="FLUJO",UPPER(TRIM(T77))="CAPACIDAD"))*--(UPPER(TRIM(AK77))="TRIMESTRAL"),AL77+AM77+AN77+AO77,--(OR(UPPER(TRIM(T77))="ACUMULADO",UPPER(TRIM(T77))="FLUJO",UPPER(TRIM(T77))="CAPACIDAD"))*--(UPPER(TRIM(AK77))="SEMESTRAL"),AM77+AO77,--(OR(UPPER(TRIM(T77))="ACUMULADO",UPPER(TRIM(T77))="FLUJO",UPPER(TRIM(T77))="CAPACIDAD"))*--(UPPER(TRIM(AK77))="ANUAL"),AO77)&lt;&gt;AJ77,FALSE,_xlfn.IFS(--(UPPER(TRIM(T77))="STOCK")*--(UPPER(TRIM(AK77))="TRIMESTRAL"),AJ77,--(UPPER(TRIM(T77))="STOCK")*--(UPPER(TRIM(AK77))="SEMESTRAL")*--(AL77+AN77=0),AJ77,--(UPPER(TRIM(T77))="STOCK")*--(UPPER(TRIM(AK77))="SEMESTRAL")*--(AL77+AN77&gt;0),FALSE,--(UPPER(TRIM(T77))="STOCK")*--(UPPER(TRIM(AK77))="ANUAL")*--(AL77+AM77+AN77=0),AJ77,--(UPPER(TRIM(T77))="STOCK")*--(UPPER(TRIM(AK77))="ANUAL")*--(AL77+AM77+AN77&gt;0),FALSE,--(OR(UPPER(TRIM(T77))="ACUMULADO",UPPER(TRIM(T77))="FLUJO",UPPER(TRIM(T77))="CAPACIDAD"))*--(UPPER(TRIM(AK77))="TRIMESTRAL"),AL77+AM77+AN77+AO77,--(OR(UPPER(TRIM(T77))="ACUMULADO",UPPER(TRIM(T77))="FLUJO",UPPER(TRIM(T77))="CAPACIDAD"))*--(UPPER(TRIM(AK77))="SEMESTRAL"),AM77+AO77,--(OR(UPPER(TRIM(T77))="ACUMULADO",UPPER(TRIM(T77))="FLUJO",UPPER(TRIM(T77))="CAPACIDAD"))*--(UPPER(TRIM(AK77))="ANUAL"),AO77))</f>
        <v>4</v>
      </c>
      <c r="AR77" s="32">
        <f>+_xlfn.IFS(T77="Acumulado",X77+Z77+AB77+AJ77,T77="Capacidad",AJ77,T77="Flujo",AJ77,T77="Reducción",AJ77,T77="Stock",AJ77)</f>
        <v>16</v>
      </c>
      <c r="AS77" s="32">
        <v>12</v>
      </c>
      <c r="AT77" s="31" t="s">
        <v>483</v>
      </c>
      <c r="AU77" s="269" t="s">
        <v>483</v>
      </c>
      <c r="AV77" s="40" t="s">
        <v>484</v>
      </c>
    </row>
    <row r="78" spans="1:48" ht="326.39999999999998" customHeight="1" x14ac:dyDescent="0.3">
      <c r="A78" s="23" t="s">
        <v>485</v>
      </c>
      <c r="B78" s="23" t="s">
        <v>52</v>
      </c>
      <c r="C78" s="23" t="s">
        <v>332</v>
      </c>
      <c r="D78" s="23" t="s">
        <v>450</v>
      </c>
      <c r="E78" s="23" t="s">
        <v>486</v>
      </c>
      <c r="F78" s="23" t="s">
        <v>487</v>
      </c>
      <c r="G78" s="23" t="s">
        <v>291</v>
      </c>
      <c r="H78" s="23" t="s">
        <v>58</v>
      </c>
      <c r="I78" s="23" t="s">
        <v>488</v>
      </c>
      <c r="J78" s="95">
        <f>'[1]1. Iniciativas-PA (2)'!M36</f>
        <v>9582823268</v>
      </c>
      <c r="K78" s="96">
        <v>9278316503.3500004</v>
      </c>
      <c r="L78" s="95">
        <v>13445953566</v>
      </c>
      <c r="M78" s="95">
        <v>12949788075</v>
      </c>
      <c r="N78" s="97">
        <v>13780003354</v>
      </c>
      <c r="O78" s="97">
        <v>13328639723</v>
      </c>
      <c r="P78" s="98">
        <v>21444860380</v>
      </c>
      <c r="Q78" s="30" t="s">
        <v>489</v>
      </c>
      <c r="R78" s="31" t="s">
        <v>490</v>
      </c>
      <c r="S78" s="270" t="s">
        <v>491</v>
      </c>
      <c r="T78" s="31" t="s">
        <v>63</v>
      </c>
      <c r="U78" s="31">
        <v>120</v>
      </c>
      <c r="V78" s="271" t="s">
        <v>492</v>
      </c>
      <c r="W78" s="271" t="s">
        <v>493</v>
      </c>
      <c r="X78" s="246">
        <v>120</v>
      </c>
      <c r="Y78" s="246">
        <v>120</v>
      </c>
      <c r="Z78" s="34">
        <v>240</v>
      </c>
      <c r="AA78" s="34">
        <v>240</v>
      </c>
      <c r="AB78" s="272">
        <v>166</v>
      </c>
      <c r="AC78" s="273">
        <v>45</v>
      </c>
      <c r="AD78" s="273">
        <v>57</v>
      </c>
      <c r="AE78" s="274">
        <v>55</v>
      </c>
      <c r="AF78" s="275">
        <v>26</v>
      </c>
      <c r="AG78" s="32">
        <v>183</v>
      </c>
      <c r="AH78" s="32">
        <v>183</v>
      </c>
      <c r="AI78" s="276">
        <v>0</v>
      </c>
      <c r="AJ78" s="272">
        <v>166</v>
      </c>
      <c r="AK78" s="32" t="s">
        <v>77</v>
      </c>
      <c r="AL78" s="272"/>
      <c r="AM78" s="272"/>
      <c r="AN78" s="272"/>
      <c r="AO78" s="272">
        <v>166</v>
      </c>
      <c r="AP78" s="92">
        <v>0</v>
      </c>
      <c r="AQ78" s="32" cm="1">
        <f t="array" ref="AQ78">IF(_xlfn.IFS(--(UPPER(TRIM(T78))="STOCK")*--(UPPER(TRIM(AK78))="TRIMESTRAL"),AJ78,--(UPPER(TRIM(T78))="STOCK")*--(UPPER(TRIM(AK78))="SEMESTRAL")*--(AL78+AN78=0),AJ78,--(UPPER(TRIM(T78))="STOCK")*--(UPPER(TRIM(AK78))="SEMESTRAL")*--(AL78+AN78&gt;0),FALSE,--(UPPER(TRIM(T78))="STOCK")*--(UPPER(TRIM(AK78))="ANUAL")*--(AL78+AM78+AN78=0),AJ78,--(UPPER(TRIM(T78))="STOCK")*--(UPPER(TRIM(AK78))="ANUAL")*--(AL78+AM78+AN78&gt;0),FALSE,--(OR(UPPER(TRIM(T78))="ACUMULADO",UPPER(TRIM(T78))="FLUJO",UPPER(TRIM(T78))="CAPACIDAD"))*--(UPPER(TRIM(AK78))="TRIMESTRAL"),AL78+AM78+AN78+AO78,--(OR(UPPER(TRIM(T78))="ACUMULADO",UPPER(TRIM(T78))="FLUJO",UPPER(TRIM(T78))="CAPACIDAD"))*--(UPPER(TRIM(AK78))="SEMESTRAL"),AM78+AO78,--(OR(UPPER(TRIM(T78))="ACUMULADO",UPPER(TRIM(T78))="FLUJO",UPPER(TRIM(T78))="CAPACIDAD"))*--(UPPER(TRIM(AK78))="ANUAL"),AO78)&lt;&gt;AJ78,FALSE,_xlfn.IFS(--(UPPER(TRIM(T78))="STOCK")*--(UPPER(TRIM(AK78))="TRIMESTRAL"),AJ78,--(UPPER(TRIM(T78))="STOCK")*--(UPPER(TRIM(AK78))="SEMESTRAL")*--(AL78+AN78=0),AJ78,--(UPPER(TRIM(T78))="STOCK")*--(UPPER(TRIM(AK78))="SEMESTRAL")*--(AL78+AN78&gt;0),FALSE,--(UPPER(TRIM(T78))="STOCK")*--(UPPER(TRIM(AK78))="ANUAL")*--(AL78+AM78+AN78=0),AJ78,--(UPPER(TRIM(T78))="STOCK")*--(UPPER(TRIM(AK78))="ANUAL")*--(AL78+AM78+AN78&gt;0),FALSE,--(OR(UPPER(TRIM(T78))="ACUMULADO",UPPER(TRIM(T78))="FLUJO",UPPER(TRIM(T78))="CAPACIDAD"))*--(UPPER(TRIM(AK78))="TRIMESTRAL"),AL78+AM78+AN78+AO78,--(OR(UPPER(TRIM(T78))="ACUMULADO",UPPER(TRIM(T78))="FLUJO",UPPER(TRIM(T78))="CAPACIDAD"))*--(UPPER(TRIM(AK78))="SEMESTRAL"),AM78+AO78,--(OR(UPPER(TRIM(T78))="ACUMULADO",UPPER(TRIM(T78))="FLUJO",UPPER(TRIM(T78))="CAPACIDAD"))*--(UPPER(TRIM(AK78))="ANUAL"),AO78))</f>
        <v>166</v>
      </c>
      <c r="AR78" s="32">
        <f>+_xlfn.IFS(T78="Acumulado",X78+Z78+AB78+AJ78,T78="Capacidad",AJ78,T78="Flujo",AJ78,T78="Reducción",AJ78,T78="Stock",AJ78)</f>
        <v>692</v>
      </c>
      <c r="AS78" s="32">
        <v>543</v>
      </c>
      <c r="AT78" s="30" t="s">
        <v>494</v>
      </c>
      <c r="AU78" s="277" t="s">
        <v>494</v>
      </c>
      <c r="AV78" s="40" t="s">
        <v>495</v>
      </c>
    </row>
    <row r="79" spans="1:48" ht="326.39999999999998" customHeight="1" x14ac:dyDescent="0.3">
      <c r="A79" s="41"/>
      <c r="B79" s="41"/>
      <c r="C79" s="41"/>
      <c r="D79" s="41"/>
      <c r="E79" s="41"/>
      <c r="F79" s="41"/>
      <c r="G79" s="41"/>
      <c r="H79" s="41"/>
      <c r="I79" s="41"/>
      <c r="J79" s="106"/>
      <c r="K79" s="107"/>
      <c r="L79" s="106"/>
      <c r="M79" s="106"/>
      <c r="N79" s="46"/>
      <c r="O79" s="46"/>
      <c r="P79" s="108"/>
      <c r="Q79" s="48"/>
      <c r="R79" s="31" t="s">
        <v>496</v>
      </c>
      <c r="S79" s="270" t="s">
        <v>497</v>
      </c>
      <c r="T79" s="31" t="s">
        <v>91</v>
      </c>
      <c r="U79" s="272">
        <v>0</v>
      </c>
      <c r="V79" s="117" t="s">
        <v>498</v>
      </c>
      <c r="W79" s="117" t="s">
        <v>499</v>
      </c>
      <c r="X79" s="278">
        <v>0</v>
      </c>
      <c r="Y79" s="278">
        <v>0</v>
      </c>
      <c r="Z79" s="278">
        <v>1</v>
      </c>
      <c r="AA79" s="278">
        <v>1</v>
      </c>
      <c r="AB79" s="279" t="s">
        <v>500</v>
      </c>
      <c r="AC79" s="279" t="s">
        <v>500</v>
      </c>
      <c r="AD79" s="279" t="s">
        <v>500</v>
      </c>
      <c r="AE79" s="279" t="s">
        <v>500</v>
      </c>
      <c r="AF79" s="279" t="s">
        <v>500</v>
      </c>
      <c r="AG79" s="279" t="s">
        <v>500</v>
      </c>
      <c r="AH79" s="279" t="s">
        <v>500</v>
      </c>
      <c r="AI79" s="279" t="s">
        <v>500</v>
      </c>
      <c r="AJ79" s="279" t="s">
        <v>500</v>
      </c>
      <c r="AK79" s="279" t="s">
        <v>500</v>
      </c>
      <c r="AL79" s="279" t="s">
        <v>500</v>
      </c>
      <c r="AM79" s="279" t="s">
        <v>500</v>
      </c>
      <c r="AN79" s="279" t="s">
        <v>500</v>
      </c>
      <c r="AO79" s="279" t="s">
        <v>500</v>
      </c>
      <c r="AP79" s="92"/>
      <c r="AQ79" s="279" t="s">
        <v>500</v>
      </c>
      <c r="AR79" s="80">
        <v>1</v>
      </c>
      <c r="AS79" s="280">
        <v>1</v>
      </c>
      <c r="AT79" s="48"/>
      <c r="AU79" s="277" t="s">
        <v>494</v>
      </c>
      <c r="AV79" s="40" t="s">
        <v>495</v>
      </c>
    </row>
    <row r="80" spans="1:48" ht="326.39999999999998" customHeight="1" x14ac:dyDescent="0.3">
      <c r="A80" s="41"/>
      <c r="B80" s="41"/>
      <c r="C80" s="41"/>
      <c r="D80" s="41"/>
      <c r="E80" s="41"/>
      <c r="F80" s="41"/>
      <c r="G80" s="41"/>
      <c r="H80" s="41"/>
      <c r="I80" s="41"/>
      <c r="J80" s="106"/>
      <c r="K80" s="107"/>
      <c r="L80" s="106"/>
      <c r="M80" s="106"/>
      <c r="N80" s="46"/>
      <c r="O80" s="46"/>
      <c r="P80" s="108"/>
      <c r="Q80" s="48"/>
      <c r="R80" s="31" t="s">
        <v>501</v>
      </c>
      <c r="S80" s="270" t="s">
        <v>502</v>
      </c>
      <c r="T80" s="31" t="s">
        <v>74</v>
      </c>
      <c r="U80" s="272">
        <v>0</v>
      </c>
      <c r="V80" s="117" t="s">
        <v>503</v>
      </c>
      <c r="W80" s="117" t="s">
        <v>504</v>
      </c>
      <c r="X80" s="278">
        <v>0</v>
      </c>
      <c r="Y80" s="278">
        <v>0</v>
      </c>
      <c r="Z80" s="278">
        <v>0</v>
      </c>
      <c r="AA80" s="278">
        <v>0</v>
      </c>
      <c r="AB80" s="278">
        <v>8000</v>
      </c>
      <c r="AC80" s="278">
        <v>0</v>
      </c>
      <c r="AD80" s="278">
        <v>0</v>
      </c>
      <c r="AE80" s="281">
        <v>0</v>
      </c>
      <c r="AF80" s="281">
        <v>15540</v>
      </c>
      <c r="AG80" s="80">
        <v>15540</v>
      </c>
      <c r="AH80" s="80">
        <v>15540</v>
      </c>
      <c r="AI80" s="281">
        <v>0</v>
      </c>
      <c r="AJ80" s="279" t="s">
        <v>127</v>
      </c>
      <c r="AK80" s="279" t="s">
        <v>127</v>
      </c>
      <c r="AL80" s="279" t="s">
        <v>127</v>
      </c>
      <c r="AM80" s="279" t="s">
        <v>127</v>
      </c>
      <c r="AN80" s="279" t="s">
        <v>127</v>
      </c>
      <c r="AO80" s="279" t="s">
        <v>127</v>
      </c>
      <c r="AP80" s="92"/>
      <c r="AQ80" s="279" t="s">
        <v>127</v>
      </c>
      <c r="AR80" s="80">
        <v>8000</v>
      </c>
      <c r="AS80" s="280">
        <v>15540</v>
      </c>
      <c r="AT80" s="48"/>
      <c r="AU80" s="277" t="s">
        <v>494</v>
      </c>
      <c r="AV80" s="40" t="s">
        <v>495</v>
      </c>
    </row>
    <row r="81" spans="1:48" ht="326.39999999999998" customHeight="1" x14ac:dyDescent="0.3">
      <c r="A81" s="41"/>
      <c r="B81" s="41"/>
      <c r="C81" s="41"/>
      <c r="D81" s="41"/>
      <c r="E81" s="41"/>
      <c r="F81" s="41"/>
      <c r="G81" s="41"/>
      <c r="H81" s="41"/>
      <c r="I81" s="41"/>
      <c r="J81" s="106"/>
      <c r="K81" s="107"/>
      <c r="L81" s="106"/>
      <c r="M81" s="106"/>
      <c r="N81" s="46"/>
      <c r="O81" s="46"/>
      <c r="P81" s="108"/>
      <c r="Q81" s="48"/>
      <c r="R81" s="31" t="s">
        <v>505</v>
      </c>
      <c r="S81" s="270" t="s">
        <v>506</v>
      </c>
      <c r="T81" s="31" t="s">
        <v>63</v>
      </c>
      <c r="U81" s="272">
        <v>0</v>
      </c>
      <c r="V81" s="117" t="s">
        <v>507</v>
      </c>
      <c r="W81" s="117" t="s">
        <v>508</v>
      </c>
      <c r="X81" s="278">
        <v>0</v>
      </c>
      <c r="Y81" s="278">
        <v>0</v>
      </c>
      <c r="Z81" s="278">
        <v>1500</v>
      </c>
      <c r="AA81" s="278">
        <v>1603</v>
      </c>
      <c r="AB81" s="278">
        <v>1500</v>
      </c>
      <c r="AC81" s="278">
        <v>61</v>
      </c>
      <c r="AD81" s="278">
        <v>315</v>
      </c>
      <c r="AE81" s="281">
        <v>36</v>
      </c>
      <c r="AF81" s="281">
        <v>4791</v>
      </c>
      <c r="AG81" s="80">
        <v>5203</v>
      </c>
      <c r="AH81" s="80">
        <v>5203</v>
      </c>
      <c r="AI81" s="281">
        <v>0</v>
      </c>
      <c r="AJ81" s="279" t="s">
        <v>127</v>
      </c>
      <c r="AK81" s="279" t="s">
        <v>127</v>
      </c>
      <c r="AL81" s="279" t="s">
        <v>127</v>
      </c>
      <c r="AM81" s="279" t="s">
        <v>127</v>
      </c>
      <c r="AN81" s="279" t="s">
        <v>127</v>
      </c>
      <c r="AO81" s="279" t="s">
        <v>127</v>
      </c>
      <c r="AP81" s="92"/>
      <c r="AQ81" s="279" t="s">
        <v>127</v>
      </c>
      <c r="AR81" s="80">
        <v>5000</v>
      </c>
      <c r="AS81" s="80">
        <v>6806</v>
      </c>
      <c r="AT81" s="48"/>
      <c r="AU81" s="277" t="s">
        <v>494</v>
      </c>
      <c r="AV81" s="40" t="s">
        <v>495</v>
      </c>
    </row>
    <row r="82" spans="1:48" ht="175.5" customHeight="1" x14ac:dyDescent="0.3">
      <c r="A82" s="54"/>
      <c r="B82" s="54"/>
      <c r="C82" s="54"/>
      <c r="D82" s="54"/>
      <c r="E82" s="54"/>
      <c r="F82" s="54"/>
      <c r="G82" s="54"/>
      <c r="H82" s="54"/>
      <c r="I82" s="54"/>
      <c r="J82" s="112">
        <v>0</v>
      </c>
      <c r="K82" s="113"/>
      <c r="L82" s="112"/>
      <c r="M82" s="112"/>
      <c r="N82" s="59"/>
      <c r="O82" s="59"/>
      <c r="P82" s="114"/>
      <c r="Q82" s="49"/>
      <c r="R82" s="31" t="s">
        <v>509</v>
      </c>
      <c r="S82" s="65" t="s">
        <v>510</v>
      </c>
      <c r="T82" s="31" t="s">
        <v>63</v>
      </c>
      <c r="U82" s="32">
        <v>2264</v>
      </c>
      <c r="V82" s="282" t="s">
        <v>511</v>
      </c>
      <c r="W82" s="282" t="s">
        <v>512</v>
      </c>
      <c r="X82" s="34">
        <v>2000</v>
      </c>
      <c r="Y82" s="35">
        <v>2000</v>
      </c>
      <c r="Z82" s="34">
        <v>2500</v>
      </c>
      <c r="AA82" s="34">
        <v>2525</v>
      </c>
      <c r="AB82" s="32">
        <v>3080</v>
      </c>
      <c r="AC82" s="283">
        <v>304</v>
      </c>
      <c r="AD82" s="283">
        <v>1435</v>
      </c>
      <c r="AE82" s="274">
        <v>1461</v>
      </c>
      <c r="AF82" s="275">
        <v>357</v>
      </c>
      <c r="AG82" s="32">
        <v>3557</v>
      </c>
      <c r="AH82" s="32">
        <v>3557</v>
      </c>
      <c r="AI82" s="32">
        <v>0</v>
      </c>
      <c r="AJ82" s="32">
        <v>5570</v>
      </c>
      <c r="AK82" s="32" t="s">
        <v>66</v>
      </c>
      <c r="AL82" s="32">
        <v>1050</v>
      </c>
      <c r="AM82" s="32">
        <v>1800</v>
      </c>
      <c r="AN82" s="32">
        <v>920</v>
      </c>
      <c r="AO82" s="32">
        <v>1800</v>
      </c>
      <c r="AP82" s="32">
        <v>0</v>
      </c>
      <c r="AQ82" s="32" cm="1">
        <f t="array" ref="AQ82">IF(_xlfn.IFS(--(UPPER(TRIM(T82))="STOCK")*--(UPPER(TRIM(AK82))="TRIMESTRAL"),AJ82,--(UPPER(TRIM(T82))="STOCK")*--(UPPER(TRIM(AK82))="SEMESTRAL")*--(AL82+AN82=0),AJ82,--(UPPER(TRIM(T82))="STOCK")*--(UPPER(TRIM(AK82))="SEMESTRAL")*--(AL82+AN82&gt;0),FALSE,--(UPPER(TRIM(T82))="STOCK")*--(UPPER(TRIM(AK82))="ANUAL")*--(AL82+AM82+AN82=0),AJ82,--(UPPER(TRIM(T82))="STOCK")*--(UPPER(TRIM(AK82))="ANUAL")*--(AL82+AM82+AN82&gt;0),FALSE,--(OR(UPPER(TRIM(T82))="ACUMULADO",UPPER(TRIM(T82))="FLUJO",UPPER(TRIM(T82))="CAPACIDAD"))*--(UPPER(TRIM(AK82))="TRIMESTRAL"),AL82+AM82+AN82+AO82,--(OR(UPPER(TRIM(T82))="ACUMULADO",UPPER(TRIM(T82))="FLUJO",UPPER(TRIM(T82))="CAPACIDAD"))*--(UPPER(TRIM(AK82))="SEMESTRAL"),AM82+AO82,--(OR(UPPER(TRIM(T82))="ACUMULADO",UPPER(TRIM(T82))="FLUJO",UPPER(TRIM(T82))="CAPACIDAD"))*--(UPPER(TRIM(AK82))="ANUAL"),AO82)&lt;&gt;AJ82,FALSE,_xlfn.IFS(--(UPPER(TRIM(T82))="STOCK")*--(UPPER(TRIM(AK82))="TRIMESTRAL"),AJ82,--(UPPER(TRIM(T82))="STOCK")*--(UPPER(TRIM(AK82))="SEMESTRAL")*--(AL82+AN82=0),AJ82,--(UPPER(TRIM(T82))="STOCK")*--(UPPER(TRIM(AK82))="SEMESTRAL")*--(AL82+AN82&gt;0),FALSE,--(UPPER(TRIM(T82))="STOCK")*--(UPPER(TRIM(AK82))="ANUAL")*--(AL82+AM82+AN82=0),AJ82,--(UPPER(TRIM(T82))="STOCK")*--(UPPER(TRIM(AK82))="ANUAL")*--(AL82+AM82+AN82&gt;0),FALSE,--(OR(UPPER(TRIM(T82))="ACUMULADO",UPPER(TRIM(T82))="FLUJO",UPPER(TRIM(T82))="CAPACIDAD"))*--(UPPER(TRIM(AK82))="TRIMESTRAL"),AL82+AM82+AN82+AO82,--(OR(UPPER(TRIM(T82))="ACUMULADO",UPPER(TRIM(T82))="FLUJO",UPPER(TRIM(T82))="CAPACIDAD"))*--(UPPER(TRIM(AK82))="SEMESTRAL"),AM82+AO82,--(OR(UPPER(TRIM(T82))="ACUMULADO",UPPER(TRIM(T82))="FLUJO",UPPER(TRIM(T82))="CAPACIDAD"))*--(UPPER(TRIM(AK82))="ANUAL"),AO82))</f>
        <v>5570</v>
      </c>
      <c r="AR82" s="32">
        <f>+_xlfn.IFS(T82="Acumulado",X82+Z82+AB82+AJ82,T82="Capacidad",AJ82,T82="Flujo",AJ82,T82="Reducción",AJ82,T82="Stock",AJ82)</f>
        <v>13150</v>
      </c>
      <c r="AS82" s="32">
        <v>8082</v>
      </c>
      <c r="AT82" s="48"/>
      <c r="AU82" s="277" t="s">
        <v>494</v>
      </c>
      <c r="AV82" s="40" t="s">
        <v>495</v>
      </c>
    </row>
    <row r="83" spans="1:48" ht="233.4" customHeight="1" x14ac:dyDescent="0.3">
      <c r="A83" s="23" t="s">
        <v>485</v>
      </c>
      <c r="B83" s="23" t="s">
        <v>52</v>
      </c>
      <c r="C83" s="23" t="s">
        <v>332</v>
      </c>
      <c r="D83" s="23" t="s">
        <v>450</v>
      </c>
      <c r="E83" s="23" t="s">
        <v>513</v>
      </c>
      <c r="F83" s="23" t="s">
        <v>514</v>
      </c>
      <c r="G83" s="284" t="s">
        <v>291</v>
      </c>
      <c r="H83" s="23" t="s">
        <v>58</v>
      </c>
      <c r="I83" s="284" t="s">
        <v>488</v>
      </c>
      <c r="J83" s="95">
        <v>6345665460</v>
      </c>
      <c r="K83" s="96">
        <v>5399335263</v>
      </c>
      <c r="L83" s="95">
        <v>22207822958</v>
      </c>
      <c r="M83" s="95">
        <v>20839366263</v>
      </c>
      <c r="N83" s="97">
        <v>19771711330</v>
      </c>
      <c r="O83" s="97">
        <v>16285289216</v>
      </c>
      <c r="P83" s="98">
        <v>20016772381</v>
      </c>
      <c r="Q83" s="30" t="s">
        <v>515</v>
      </c>
      <c r="R83" s="31" t="s">
        <v>516</v>
      </c>
      <c r="S83" s="65" t="s">
        <v>517</v>
      </c>
      <c r="T83" s="31" t="s">
        <v>63</v>
      </c>
      <c r="U83" s="32">
        <v>0</v>
      </c>
      <c r="V83" s="282" t="s">
        <v>518</v>
      </c>
      <c r="W83" s="282" t="s">
        <v>519</v>
      </c>
      <c r="X83" s="34">
        <v>100</v>
      </c>
      <c r="Y83" s="35">
        <v>141</v>
      </c>
      <c r="Z83" s="34">
        <v>105</v>
      </c>
      <c r="AA83" s="34">
        <v>191</v>
      </c>
      <c r="AB83" s="32">
        <v>100</v>
      </c>
      <c r="AC83" s="36">
        <v>8</v>
      </c>
      <c r="AD83" s="36">
        <v>0</v>
      </c>
      <c r="AE83" s="274">
        <v>0</v>
      </c>
      <c r="AF83" s="275">
        <v>148</v>
      </c>
      <c r="AG83" s="32">
        <v>156</v>
      </c>
      <c r="AH83" s="32">
        <v>190</v>
      </c>
      <c r="AI83" s="32">
        <v>0</v>
      </c>
      <c r="AJ83" s="32">
        <v>125</v>
      </c>
      <c r="AK83" s="32" t="s">
        <v>66</v>
      </c>
      <c r="AL83" s="32">
        <v>35</v>
      </c>
      <c r="AM83" s="32">
        <v>35</v>
      </c>
      <c r="AN83" s="32">
        <v>30</v>
      </c>
      <c r="AO83" s="32">
        <v>25</v>
      </c>
      <c r="AP83" s="32">
        <v>0</v>
      </c>
      <c r="AQ83" s="32" cm="1">
        <f t="array" ref="AQ83">IF(_xlfn.IFS(--(UPPER(TRIM(T83))="STOCK")*--(UPPER(TRIM(AK83))="TRIMESTRAL"),AJ83,--(UPPER(TRIM(T83))="STOCK")*--(UPPER(TRIM(AK83))="SEMESTRAL")*--(AL83+AN83=0),AJ83,--(UPPER(TRIM(T83))="STOCK")*--(UPPER(TRIM(AK83))="SEMESTRAL")*--(AL83+AN83&gt;0),FALSE,--(UPPER(TRIM(T83))="STOCK")*--(UPPER(TRIM(AK83))="ANUAL")*--(AL83+AM83+AN83=0),AJ83,--(UPPER(TRIM(T83))="STOCK")*--(UPPER(TRIM(AK83))="ANUAL")*--(AL83+AM83+AN83&gt;0),FALSE,--(OR(UPPER(TRIM(T83))="ACUMULADO",UPPER(TRIM(T83))="FLUJO",UPPER(TRIM(T83))="CAPACIDAD"))*--(UPPER(TRIM(AK83))="TRIMESTRAL"),AL83+AM83+AN83+AO83,--(OR(UPPER(TRIM(T83))="ACUMULADO",UPPER(TRIM(T83))="FLUJO",UPPER(TRIM(T83))="CAPACIDAD"))*--(UPPER(TRIM(AK83))="SEMESTRAL"),AM83+AO83,--(OR(UPPER(TRIM(T83))="ACUMULADO",UPPER(TRIM(T83))="FLUJO",UPPER(TRIM(T83))="CAPACIDAD"))*--(UPPER(TRIM(AK83))="ANUAL"),AO83)&lt;&gt;AJ83,FALSE,_xlfn.IFS(--(UPPER(TRIM(T83))="STOCK")*--(UPPER(TRIM(AK83))="TRIMESTRAL"),AJ83,--(UPPER(TRIM(T83))="STOCK")*--(UPPER(TRIM(AK83))="SEMESTRAL")*--(AL83+AN83=0),AJ83,--(UPPER(TRIM(T83))="STOCK")*--(UPPER(TRIM(AK83))="SEMESTRAL")*--(AL83+AN83&gt;0),FALSE,--(UPPER(TRIM(T83))="STOCK")*--(UPPER(TRIM(AK83))="ANUAL")*--(AL83+AM83+AN83=0),AJ83,--(UPPER(TRIM(T83))="STOCK")*--(UPPER(TRIM(AK83))="ANUAL")*--(AL83+AM83+AN83&gt;0),FALSE,--(OR(UPPER(TRIM(T83))="ACUMULADO",UPPER(TRIM(T83))="FLUJO",UPPER(TRIM(T83))="CAPACIDAD"))*--(UPPER(TRIM(AK83))="TRIMESTRAL"),AL83+AM83+AN83+AO83,--(OR(UPPER(TRIM(T83))="ACUMULADO",UPPER(TRIM(T83))="FLUJO",UPPER(TRIM(T83))="CAPACIDAD"))*--(UPPER(TRIM(AK83))="SEMESTRAL"),AM83+AO83,--(OR(UPPER(TRIM(T83))="ACUMULADO",UPPER(TRIM(T83))="FLUJO",UPPER(TRIM(T83))="CAPACIDAD"))*--(UPPER(TRIM(AK83))="ANUAL"),AO83))</f>
        <v>125</v>
      </c>
      <c r="AR83" s="32">
        <f>+_xlfn.IFS(T83="Acumulado",X83+Z83+AB83+AJ83,T83="Capacidad",AJ83,T83="Flujo",AJ83,T83="Reducción",AJ83,T83="Stock",AJ83)</f>
        <v>430</v>
      </c>
      <c r="AS83" s="32">
        <v>522</v>
      </c>
      <c r="AT83" s="48"/>
      <c r="AU83" s="277" t="s">
        <v>520</v>
      </c>
      <c r="AV83" s="40" t="s">
        <v>521</v>
      </c>
    </row>
    <row r="84" spans="1:48" ht="409.5" customHeight="1" x14ac:dyDescent="0.3">
      <c r="A84" s="41"/>
      <c r="B84" s="41"/>
      <c r="C84" s="41"/>
      <c r="D84" s="41"/>
      <c r="E84" s="41"/>
      <c r="F84" s="41"/>
      <c r="G84" s="285"/>
      <c r="H84" s="41"/>
      <c r="I84" s="285"/>
      <c r="J84" s="106">
        <v>0</v>
      </c>
      <c r="K84" s="107"/>
      <c r="L84" s="106"/>
      <c r="M84" s="106"/>
      <c r="N84" s="46"/>
      <c r="O84" s="46"/>
      <c r="P84" s="108"/>
      <c r="Q84" s="48"/>
      <c r="R84" s="31" t="s">
        <v>522</v>
      </c>
      <c r="S84" s="65" t="s">
        <v>523</v>
      </c>
      <c r="T84" s="31" t="s">
        <v>63</v>
      </c>
      <c r="U84" s="32">
        <v>2</v>
      </c>
      <c r="V84" s="286" t="s">
        <v>524</v>
      </c>
      <c r="W84" s="282" t="s">
        <v>525</v>
      </c>
      <c r="X84" s="287">
        <v>2</v>
      </c>
      <c r="Y84" s="288">
        <v>2</v>
      </c>
      <c r="Z84" s="287">
        <v>9</v>
      </c>
      <c r="AA84" s="287">
        <v>8</v>
      </c>
      <c r="AB84" s="32">
        <v>9</v>
      </c>
      <c r="AC84" s="36">
        <v>0</v>
      </c>
      <c r="AD84" s="36">
        <v>0</v>
      </c>
      <c r="AE84" s="289">
        <v>0</v>
      </c>
      <c r="AF84" s="275">
        <v>10</v>
      </c>
      <c r="AG84" s="177">
        <v>10</v>
      </c>
      <c r="AH84" s="177">
        <v>10</v>
      </c>
      <c r="AI84" s="32">
        <v>0</v>
      </c>
      <c r="AJ84" s="32">
        <v>10</v>
      </c>
      <c r="AK84" s="32" t="s">
        <v>299</v>
      </c>
      <c r="AL84" s="32"/>
      <c r="AM84" s="32">
        <v>2</v>
      </c>
      <c r="AN84" s="32"/>
      <c r="AO84" s="32">
        <v>8</v>
      </c>
      <c r="AP84" s="32">
        <v>0</v>
      </c>
      <c r="AQ84" s="32" cm="1">
        <f t="array" ref="AQ84">IF(_xlfn.IFS(--(UPPER(TRIM(T84))="STOCK")*--(UPPER(TRIM(AK84))="TRIMESTRAL"),AJ84,--(UPPER(TRIM(T84))="STOCK")*--(UPPER(TRIM(AK84))="SEMESTRAL")*--(AL84+AN84=0),AJ84,--(UPPER(TRIM(T84))="STOCK")*--(UPPER(TRIM(AK84))="SEMESTRAL")*--(AL84+AN84&gt;0),FALSE,--(UPPER(TRIM(T84))="STOCK")*--(UPPER(TRIM(AK84))="ANUAL")*--(AL84+AM84+AN84=0),AJ84,--(UPPER(TRIM(T84))="STOCK")*--(UPPER(TRIM(AK84))="ANUAL")*--(AL84+AM84+AN84&gt;0),FALSE,--(OR(UPPER(TRIM(T84))="ACUMULADO",UPPER(TRIM(T84))="FLUJO",UPPER(TRIM(T84))="CAPACIDAD"))*--(UPPER(TRIM(AK84))="TRIMESTRAL"),AL84+AM84+AN84+AO84,--(OR(UPPER(TRIM(T84))="ACUMULADO",UPPER(TRIM(T84))="FLUJO",UPPER(TRIM(T84))="CAPACIDAD"))*--(UPPER(TRIM(AK84))="SEMESTRAL"),AM84+AO84,--(OR(UPPER(TRIM(T84))="ACUMULADO",UPPER(TRIM(T84))="FLUJO",UPPER(TRIM(T84))="CAPACIDAD"))*--(UPPER(TRIM(AK84))="ANUAL"),AO84)&lt;&gt;AJ84,FALSE,_xlfn.IFS(--(UPPER(TRIM(T84))="STOCK")*--(UPPER(TRIM(AK84))="TRIMESTRAL"),AJ84,--(UPPER(TRIM(T84))="STOCK")*--(UPPER(TRIM(AK84))="SEMESTRAL")*--(AL84+AN84=0),AJ84,--(UPPER(TRIM(T84))="STOCK")*--(UPPER(TRIM(AK84))="SEMESTRAL")*--(AL84+AN84&gt;0),FALSE,--(UPPER(TRIM(T84))="STOCK")*--(UPPER(TRIM(AK84))="ANUAL")*--(AL84+AM84+AN84=0),AJ84,--(UPPER(TRIM(T84))="STOCK")*--(UPPER(TRIM(AK84))="ANUAL")*--(AL84+AM84+AN84&gt;0),FALSE,--(OR(UPPER(TRIM(T84))="ACUMULADO",UPPER(TRIM(T84))="FLUJO",UPPER(TRIM(T84))="CAPACIDAD"))*--(UPPER(TRIM(AK84))="TRIMESTRAL"),AL84+AM84+AN84+AO84,--(OR(UPPER(TRIM(T84))="ACUMULADO",UPPER(TRIM(T84))="FLUJO",UPPER(TRIM(T84))="CAPACIDAD"))*--(UPPER(TRIM(AK84))="SEMESTRAL"),AM84+AO84,--(OR(UPPER(TRIM(T84))="ACUMULADO",UPPER(TRIM(T84))="FLUJO",UPPER(TRIM(T84))="CAPACIDAD"))*--(UPPER(TRIM(AK84))="ANUAL"),AO84))</f>
        <v>10</v>
      </c>
      <c r="AR84" s="32">
        <f>+_xlfn.IFS(T84="Acumulado",X84+Z84+AB84+AJ84,T84="Capacidad",AJ84,T84="Flujo",AJ84,T84="Reducción",AJ84,T84="Stock",AJ84)</f>
        <v>30</v>
      </c>
      <c r="AS84" s="32">
        <v>20</v>
      </c>
      <c r="AT84" s="48"/>
      <c r="AU84" s="277" t="s">
        <v>520</v>
      </c>
      <c r="AV84" s="40" t="s">
        <v>521</v>
      </c>
    </row>
    <row r="85" spans="1:48" ht="331.5" customHeight="1" x14ac:dyDescent="0.3">
      <c r="A85" s="41"/>
      <c r="B85" s="41"/>
      <c r="C85" s="41"/>
      <c r="D85" s="41"/>
      <c r="E85" s="41"/>
      <c r="F85" s="41"/>
      <c r="G85" s="285"/>
      <c r="H85" s="41"/>
      <c r="I85" s="285"/>
      <c r="J85" s="106">
        <v>0</v>
      </c>
      <c r="K85" s="107"/>
      <c r="L85" s="106"/>
      <c r="M85" s="106"/>
      <c r="N85" s="46"/>
      <c r="O85" s="46"/>
      <c r="P85" s="108"/>
      <c r="Q85" s="48"/>
      <c r="R85" s="31" t="s">
        <v>526</v>
      </c>
      <c r="S85" s="65" t="s">
        <v>527</v>
      </c>
      <c r="T85" s="31" t="s">
        <v>91</v>
      </c>
      <c r="U85" s="153">
        <v>1</v>
      </c>
      <c r="V85" s="271" t="s">
        <v>528</v>
      </c>
      <c r="W85" s="271" t="s">
        <v>529</v>
      </c>
      <c r="X85" s="219">
        <v>1</v>
      </c>
      <c r="Y85" s="86">
        <v>1</v>
      </c>
      <c r="Z85" s="219">
        <v>1</v>
      </c>
      <c r="AA85" s="219">
        <v>1</v>
      </c>
      <c r="AB85" s="153">
        <v>1</v>
      </c>
      <c r="AC85" s="220">
        <v>0.25</v>
      </c>
      <c r="AD85" s="220">
        <v>0.25</v>
      </c>
      <c r="AE85" s="90">
        <v>0.25</v>
      </c>
      <c r="AF85" s="223">
        <v>1</v>
      </c>
      <c r="AG85" s="122">
        <v>1</v>
      </c>
      <c r="AH85" s="122">
        <v>1</v>
      </c>
      <c r="AI85" s="92">
        <v>0</v>
      </c>
      <c r="AJ85" s="153">
        <v>1</v>
      </c>
      <c r="AK85" s="32" t="s">
        <v>66</v>
      </c>
      <c r="AL85" s="153">
        <v>1</v>
      </c>
      <c r="AM85" s="153">
        <v>1</v>
      </c>
      <c r="AN85" s="153">
        <v>1</v>
      </c>
      <c r="AO85" s="153">
        <v>1</v>
      </c>
      <c r="AP85" s="92"/>
      <c r="AQ85" s="123" cm="1">
        <f t="array" ref="AQ85">IF(_xlfn.IFS(--(UPPER(TRIM(T85))="STOCK")*--(UPPER(TRIM(AK85))="TRIMESTRAL"),AJ85,--(UPPER(TRIM(T85))="STOCK")*--(UPPER(TRIM(AK85))="SEMESTRAL")*--(AL85+AN85=0),AJ85,--(UPPER(TRIM(T85))="STOCK")*--(UPPER(TRIM(AK85))="SEMESTRAL")*--(AL85+AN85&gt;0),FALSE,--(UPPER(TRIM(T85))="STOCK")*--(UPPER(TRIM(AK85))="ANUAL")*--(AL85+AM85+AN85=0),AJ85,--(UPPER(TRIM(T85))="STOCK")*--(UPPER(TRIM(AK85))="ANUAL")*--(AL85+AM85+AN85&gt;0),FALSE,--(OR(UPPER(TRIM(T85))="ACUMULADO",UPPER(TRIM(T85))="FLUJO",UPPER(TRIM(T85))="CAPACIDAD"))*--(UPPER(TRIM(AK85))="TRIMESTRAL"),AL85+AM85+AN85+AO85,--(OR(UPPER(TRIM(T85))="ACUMULADO",UPPER(TRIM(T85))="FLUJO",UPPER(TRIM(T85))="CAPACIDAD"))*--(UPPER(TRIM(AK85))="SEMESTRAL"),AM85+AO85,--(OR(UPPER(TRIM(T85))="ACUMULADO",UPPER(TRIM(T85))="FLUJO",UPPER(TRIM(T85))="CAPACIDAD"))*--(UPPER(TRIM(AK85))="ANUAL"),AO85)&lt;&gt;AJ85,FALSE,_xlfn.IFS(--(UPPER(TRIM(T85))="STOCK")*--(UPPER(TRIM(AK85))="TRIMESTRAL"),AJ85,--(UPPER(TRIM(T85))="STOCK")*--(UPPER(TRIM(AK85))="SEMESTRAL")*--(AL85+AN85=0),AJ85,--(UPPER(TRIM(T85))="STOCK")*--(UPPER(TRIM(AK85))="SEMESTRAL")*--(AL85+AN85&gt;0),FALSE,--(UPPER(TRIM(T85))="STOCK")*--(UPPER(TRIM(AK85))="ANUAL")*--(AL85+AM85+AN85=0),AJ85,--(UPPER(TRIM(T85))="STOCK")*--(UPPER(TRIM(AK85))="ANUAL")*--(AL85+AM85+AN85&gt;0),FALSE,--(OR(UPPER(TRIM(T85))="ACUMULADO",UPPER(TRIM(T85))="FLUJO",UPPER(TRIM(T85))="CAPACIDAD"))*--(UPPER(TRIM(AK85))="TRIMESTRAL"),AL85+AM85+AN85+AO85,--(OR(UPPER(TRIM(T85))="ACUMULADO",UPPER(TRIM(T85))="FLUJO",UPPER(TRIM(T85))="CAPACIDAD"))*--(UPPER(TRIM(AK85))="SEMESTRAL"),AM85+AO85,--(OR(UPPER(TRIM(T85))="ACUMULADO",UPPER(TRIM(T85))="FLUJO",UPPER(TRIM(T85))="CAPACIDAD"))*--(UPPER(TRIM(AK85))="ANUAL"),AO85))</f>
        <v>1</v>
      </c>
      <c r="AR85" s="92">
        <f>+_xlfn.IFS(T85="Acumulado",X85+Z85+#REF!+AJ85,T85="Capacidad",AJ85,T85="Flujo",AJ85,T85="Reducción",AJ85,T85="Stock",AJ85)</f>
        <v>1</v>
      </c>
      <c r="AS85" s="92">
        <v>1</v>
      </c>
      <c r="AT85" s="48"/>
      <c r="AU85" s="277" t="s">
        <v>520</v>
      </c>
      <c r="AV85" s="40" t="s">
        <v>521</v>
      </c>
    </row>
    <row r="86" spans="1:48" ht="102" customHeight="1" x14ac:dyDescent="0.3">
      <c r="A86" s="54"/>
      <c r="B86" s="54"/>
      <c r="C86" s="54"/>
      <c r="D86" s="54"/>
      <c r="E86" s="54"/>
      <c r="F86" s="54"/>
      <c r="G86" s="290"/>
      <c r="H86" s="54"/>
      <c r="I86" s="290"/>
      <c r="J86" s="112">
        <v>0</v>
      </c>
      <c r="K86" s="113"/>
      <c r="L86" s="112"/>
      <c r="M86" s="112"/>
      <c r="N86" s="59"/>
      <c r="O86" s="59"/>
      <c r="P86" s="114"/>
      <c r="Q86" s="49"/>
      <c r="R86" s="31" t="s">
        <v>530</v>
      </c>
      <c r="S86" s="65" t="s">
        <v>531</v>
      </c>
      <c r="T86" s="31" t="s">
        <v>63</v>
      </c>
      <c r="U86" s="32">
        <v>4</v>
      </c>
      <c r="V86" s="282" t="s">
        <v>532</v>
      </c>
      <c r="W86" s="282" t="s">
        <v>533</v>
      </c>
      <c r="X86" s="34">
        <v>4</v>
      </c>
      <c r="Y86" s="35">
        <v>4</v>
      </c>
      <c r="Z86" s="34">
        <v>4</v>
      </c>
      <c r="AA86" s="34">
        <v>4</v>
      </c>
      <c r="AB86" s="32">
        <v>4</v>
      </c>
      <c r="AC86" s="36">
        <v>1</v>
      </c>
      <c r="AD86" s="36">
        <v>1</v>
      </c>
      <c r="AE86" s="37">
        <v>1</v>
      </c>
      <c r="AF86" s="275">
        <v>1</v>
      </c>
      <c r="AG86" s="32">
        <v>4</v>
      </c>
      <c r="AH86" s="32">
        <v>4</v>
      </c>
      <c r="AI86" s="32">
        <v>0</v>
      </c>
      <c r="AJ86" s="32">
        <v>4</v>
      </c>
      <c r="AK86" s="32" t="s">
        <v>66</v>
      </c>
      <c r="AL86" s="32">
        <v>1</v>
      </c>
      <c r="AM86" s="32">
        <v>1</v>
      </c>
      <c r="AN86" s="32">
        <v>1</v>
      </c>
      <c r="AO86" s="32">
        <v>1</v>
      </c>
      <c r="AP86" s="32">
        <v>0</v>
      </c>
      <c r="AQ86" s="32" cm="1">
        <f t="array" ref="AQ86">IF(_xlfn.IFS(--(UPPER(TRIM(T86))="STOCK")*--(UPPER(TRIM(AK86))="TRIMESTRAL"),AJ86,--(UPPER(TRIM(T86))="STOCK")*--(UPPER(TRIM(AK86))="SEMESTRAL")*--(AL86+AN86=0),AJ86,--(UPPER(TRIM(T86))="STOCK")*--(UPPER(TRIM(AK86))="SEMESTRAL")*--(AL86+AN86&gt;0),FALSE,--(UPPER(TRIM(T86))="STOCK")*--(UPPER(TRIM(AK86))="ANUAL")*--(AL86+AM86+AN86=0),AJ86,--(UPPER(TRIM(T86))="STOCK")*--(UPPER(TRIM(AK86))="ANUAL")*--(AL86+AM86+AN86&gt;0),FALSE,--(OR(UPPER(TRIM(T86))="ACUMULADO",UPPER(TRIM(T86))="FLUJO",UPPER(TRIM(T86))="CAPACIDAD"))*--(UPPER(TRIM(AK86))="TRIMESTRAL"),AL86+AM86+AN86+AO86,--(OR(UPPER(TRIM(T86))="ACUMULADO",UPPER(TRIM(T86))="FLUJO",UPPER(TRIM(T86))="CAPACIDAD"))*--(UPPER(TRIM(AK86))="SEMESTRAL"),AM86+AO86,--(OR(UPPER(TRIM(T86))="ACUMULADO",UPPER(TRIM(T86))="FLUJO",UPPER(TRIM(T86))="CAPACIDAD"))*--(UPPER(TRIM(AK86))="ANUAL"),AO86)&lt;&gt;AJ86,FALSE,_xlfn.IFS(--(UPPER(TRIM(T86))="STOCK")*--(UPPER(TRIM(AK86))="TRIMESTRAL"),AJ86,--(UPPER(TRIM(T86))="STOCK")*--(UPPER(TRIM(AK86))="SEMESTRAL")*--(AL86+AN86=0),AJ86,--(UPPER(TRIM(T86))="STOCK")*--(UPPER(TRIM(AK86))="SEMESTRAL")*--(AL86+AN86&gt;0),FALSE,--(UPPER(TRIM(T86))="STOCK")*--(UPPER(TRIM(AK86))="ANUAL")*--(AL86+AM86+AN86=0),AJ86,--(UPPER(TRIM(T86))="STOCK")*--(UPPER(TRIM(AK86))="ANUAL")*--(AL86+AM86+AN86&gt;0),FALSE,--(OR(UPPER(TRIM(T86))="ACUMULADO",UPPER(TRIM(T86))="FLUJO",UPPER(TRIM(T86))="CAPACIDAD"))*--(UPPER(TRIM(AK86))="TRIMESTRAL"),AL86+AM86+AN86+AO86,--(OR(UPPER(TRIM(T86))="ACUMULADO",UPPER(TRIM(T86))="FLUJO",UPPER(TRIM(T86))="CAPACIDAD"))*--(UPPER(TRIM(AK86))="SEMESTRAL"),AM86+AO86,--(OR(UPPER(TRIM(T86))="ACUMULADO",UPPER(TRIM(T86))="FLUJO",UPPER(TRIM(T86))="CAPACIDAD"))*--(UPPER(TRIM(AK86))="ANUAL"),AO86))</f>
        <v>4</v>
      </c>
      <c r="AR86" s="32">
        <f>+_xlfn.IFS(T86="Acumulado",X86+Z86+AB86+AJ86,T86="Capacidad",AJ86,T86="Flujo",AJ86,T86="Reducción",AJ86,T86="Stock",AJ86)</f>
        <v>16</v>
      </c>
      <c r="AS86" s="32">
        <v>12</v>
      </c>
      <c r="AT86" s="49"/>
      <c r="AU86" s="277" t="s">
        <v>520</v>
      </c>
      <c r="AV86" s="40" t="s">
        <v>521</v>
      </c>
    </row>
    <row r="87" spans="1:48" ht="81.599999999999994" customHeight="1" x14ac:dyDescent="0.3">
      <c r="A87" s="23" t="s">
        <v>330</v>
      </c>
      <c r="B87" s="23" t="s">
        <v>331</v>
      </c>
      <c r="C87" s="115" t="s">
        <v>332</v>
      </c>
      <c r="D87" s="115" t="s">
        <v>450</v>
      </c>
      <c r="E87" s="23" t="s">
        <v>534</v>
      </c>
      <c r="F87" s="115" t="s">
        <v>535</v>
      </c>
      <c r="G87" s="23" t="s">
        <v>536</v>
      </c>
      <c r="H87" s="23" t="s">
        <v>58</v>
      </c>
      <c r="I87" s="23" t="s">
        <v>537</v>
      </c>
      <c r="J87" s="291">
        <v>4863931489</v>
      </c>
      <c r="K87" s="96">
        <v>4796034125.7799997</v>
      </c>
      <c r="L87" s="292">
        <v>6335809667</v>
      </c>
      <c r="M87" s="146">
        <v>5687561882.3999996</v>
      </c>
      <c r="N87" s="232">
        <v>6405189446</v>
      </c>
      <c r="O87" s="232">
        <v>5488941896.3299999</v>
      </c>
      <c r="P87" s="233">
        <v>8318434574</v>
      </c>
      <c r="Q87" s="30" t="s">
        <v>338</v>
      </c>
      <c r="R87" s="31" t="s">
        <v>538</v>
      </c>
      <c r="S87" s="65" t="s">
        <v>539</v>
      </c>
      <c r="T87" s="65" t="s">
        <v>91</v>
      </c>
      <c r="U87" s="153">
        <v>1</v>
      </c>
      <c r="V87" s="117" t="s">
        <v>540</v>
      </c>
      <c r="W87" s="117" t="s">
        <v>541</v>
      </c>
      <c r="X87" s="219">
        <v>1</v>
      </c>
      <c r="Y87" s="86">
        <v>1</v>
      </c>
      <c r="Z87" s="219">
        <v>1</v>
      </c>
      <c r="AA87" s="219">
        <v>1</v>
      </c>
      <c r="AB87" s="153">
        <v>1</v>
      </c>
      <c r="AC87" s="90">
        <v>1</v>
      </c>
      <c r="AD87" s="90">
        <v>1</v>
      </c>
      <c r="AE87" s="90">
        <v>1</v>
      </c>
      <c r="AF87" s="121">
        <v>1</v>
      </c>
      <c r="AG87" s="122">
        <v>1</v>
      </c>
      <c r="AH87" s="122">
        <v>1</v>
      </c>
      <c r="AI87" s="92">
        <v>0</v>
      </c>
      <c r="AJ87" s="153">
        <v>1</v>
      </c>
      <c r="AK87" s="32" t="s">
        <v>66</v>
      </c>
      <c r="AL87" s="153">
        <v>1</v>
      </c>
      <c r="AM87" s="153">
        <v>1</v>
      </c>
      <c r="AN87" s="153">
        <v>1</v>
      </c>
      <c r="AO87" s="153">
        <v>1</v>
      </c>
      <c r="AP87" s="92"/>
      <c r="AQ87" s="123" cm="1">
        <f t="array" ref="AQ87">IF(_xlfn.IFS(--(UPPER(TRIM(T87))="STOCK")*--(UPPER(TRIM(AK87))="TRIMESTRAL"),AJ87,--(UPPER(TRIM(T87))="STOCK")*--(UPPER(TRIM(AK87))="SEMESTRAL")*--(AL87+AN87=0),AJ87,--(UPPER(TRIM(T87))="STOCK")*--(UPPER(TRIM(AK87))="SEMESTRAL")*--(AL87+AN87&gt;0),FALSE,--(UPPER(TRIM(T87))="STOCK")*--(UPPER(TRIM(AK87))="ANUAL")*--(AL87+AM87+AN87=0),AJ87,--(UPPER(TRIM(T87))="STOCK")*--(UPPER(TRIM(AK87))="ANUAL")*--(AL87+AM87+AN87&gt;0),FALSE,--(OR(UPPER(TRIM(T87))="ACUMULADO",UPPER(TRIM(T87))="FLUJO",UPPER(TRIM(T87))="CAPACIDAD"))*--(UPPER(TRIM(AK87))="TRIMESTRAL"),AL87+AM87+AN87+AO87,--(OR(UPPER(TRIM(T87))="ACUMULADO",UPPER(TRIM(T87))="FLUJO",UPPER(TRIM(T87))="CAPACIDAD"))*--(UPPER(TRIM(AK87))="SEMESTRAL"),AM87+AO87,--(OR(UPPER(TRIM(T87))="ACUMULADO",UPPER(TRIM(T87))="FLUJO",UPPER(TRIM(T87))="CAPACIDAD"))*--(UPPER(TRIM(AK87))="ANUAL"),AO87)&lt;&gt;AJ87,FALSE,_xlfn.IFS(--(UPPER(TRIM(T87))="STOCK")*--(UPPER(TRIM(AK87))="TRIMESTRAL"),AJ87,--(UPPER(TRIM(T87))="STOCK")*--(UPPER(TRIM(AK87))="SEMESTRAL")*--(AL87+AN87=0),AJ87,--(UPPER(TRIM(T87))="STOCK")*--(UPPER(TRIM(AK87))="SEMESTRAL")*--(AL87+AN87&gt;0),FALSE,--(UPPER(TRIM(T87))="STOCK")*--(UPPER(TRIM(AK87))="ANUAL")*--(AL87+AM87+AN87=0),AJ87,--(UPPER(TRIM(T87))="STOCK")*--(UPPER(TRIM(AK87))="ANUAL")*--(AL87+AM87+AN87&gt;0),FALSE,--(OR(UPPER(TRIM(T87))="ACUMULADO",UPPER(TRIM(T87))="FLUJO",UPPER(TRIM(T87))="CAPACIDAD"))*--(UPPER(TRIM(AK87))="TRIMESTRAL"),AL87+AM87+AN87+AO87,--(OR(UPPER(TRIM(T87))="ACUMULADO",UPPER(TRIM(T87))="FLUJO",UPPER(TRIM(T87))="CAPACIDAD"))*--(UPPER(TRIM(AK87))="SEMESTRAL"),AM87+AO87,--(OR(UPPER(TRIM(T87))="ACUMULADO",UPPER(TRIM(T87))="FLUJO",UPPER(TRIM(T87))="CAPACIDAD"))*--(UPPER(TRIM(AK87))="ANUAL"),AO87))</f>
        <v>1</v>
      </c>
      <c r="AR87" s="92">
        <f>+_xlfn.IFS(T87="Acumulado",X87+Z87+#REF!+AJ87,T87="Capacidad",AJ87,T87="Flujo",AJ87,T87="Reducción",AJ87,T87="Stock",AJ87)</f>
        <v>1</v>
      </c>
      <c r="AS87" s="92">
        <v>1</v>
      </c>
      <c r="AT87" s="30" t="s">
        <v>542</v>
      </c>
      <c r="AU87" s="293" t="s">
        <v>542</v>
      </c>
      <c r="AV87" s="40" t="s">
        <v>543</v>
      </c>
    </row>
    <row r="88" spans="1:48" ht="122.4" customHeight="1" x14ac:dyDescent="0.3">
      <c r="A88" s="54"/>
      <c r="B88" s="54"/>
      <c r="C88" s="136"/>
      <c r="D88" s="136"/>
      <c r="E88" s="54"/>
      <c r="F88" s="136"/>
      <c r="G88" s="54"/>
      <c r="H88" s="54"/>
      <c r="I88" s="54"/>
      <c r="J88" s="294">
        <v>0</v>
      </c>
      <c r="K88" s="113"/>
      <c r="L88" s="161"/>
      <c r="M88" s="161"/>
      <c r="N88" s="59"/>
      <c r="O88" s="59"/>
      <c r="P88" s="295"/>
      <c r="Q88" s="49"/>
      <c r="R88" s="65" t="s">
        <v>544</v>
      </c>
      <c r="S88" s="65" t="s">
        <v>545</v>
      </c>
      <c r="T88" s="65" t="s">
        <v>91</v>
      </c>
      <c r="U88" s="153">
        <v>1</v>
      </c>
      <c r="V88" s="117" t="s">
        <v>546</v>
      </c>
      <c r="W88" s="117" t="s">
        <v>541</v>
      </c>
      <c r="X88" s="261">
        <v>1</v>
      </c>
      <c r="Y88" s="86">
        <v>1</v>
      </c>
      <c r="Z88" s="261">
        <v>1</v>
      </c>
      <c r="AA88" s="261">
        <v>1</v>
      </c>
      <c r="AB88" s="256">
        <v>1</v>
      </c>
      <c r="AC88" s="262">
        <v>1</v>
      </c>
      <c r="AD88" s="262">
        <v>1</v>
      </c>
      <c r="AE88" s="262">
        <v>1</v>
      </c>
      <c r="AF88" s="121">
        <v>1</v>
      </c>
      <c r="AG88" s="122">
        <v>1</v>
      </c>
      <c r="AH88" s="122">
        <v>1</v>
      </c>
      <c r="AI88" s="92">
        <v>0</v>
      </c>
      <c r="AJ88" s="256">
        <v>1</v>
      </c>
      <c r="AK88" s="32" t="s">
        <v>66</v>
      </c>
      <c r="AL88" s="256">
        <v>1</v>
      </c>
      <c r="AM88" s="256">
        <v>1</v>
      </c>
      <c r="AN88" s="256">
        <v>1</v>
      </c>
      <c r="AO88" s="256">
        <v>1</v>
      </c>
      <c r="AP88" s="92"/>
      <c r="AQ88" s="123" cm="1">
        <f t="array" ref="AQ88">IF(_xlfn.IFS(--(UPPER(TRIM(T88))="STOCK")*--(UPPER(TRIM(AK88))="TRIMESTRAL"),AJ88,--(UPPER(TRIM(T88))="STOCK")*--(UPPER(TRIM(AK88))="SEMESTRAL")*--(AL88+AN88=0),AJ88,--(UPPER(TRIM(T88))="STOCK")*--(UPPER(TRIM(AK88))="SEMESTRAL")*--(AL88+AN88&gt;0),FALSE,--(UPPER(TRIM(T88))="STOCK")*--(UPPER(TRIM(AK88))="ANUAL")*--(AL88+AM88+AN88=0),AJ88,--(UPPER(TRIM(T88))="STOCK")*--(UPPER(TRIM(AK88))="ANUAL")*--(AL88+AM88+AN88&gt;0),FALSE,--(OR(UPPER(TRIM(T88))="ACUMULADO",UPPER(TRIM(T88))="FLUJO",UPPER(TRIM(T88))="CAPACIDAD"))*--(UPPER(TRIM(AK88))="TRIMESTRAL"),AL88+AM88+AN88+AO88,--(OR(UPPER(TRIM(T88))="ACUMULADO",UPPER(TRIM(T88))="FLUJO",UPPER(TRIM(T88))="CAPACIDAD"))*--(UPPER(TRIM(AK88))="SEMESTRAL"),AM88+AO88,--(OR(UPPER(TRIM(T88))="ACUMULADO",UPPER(TRIM(T88))="FLUJO",UPPER(TRIM(T88))="CAPACIDAD"))*--(UPPER(TRIM(AK88))="ANUAL"),AO88)&lt;&gt;AJ88,FALSE,_xlfn.IFS(--(UPPER(TRIM(T88))="STOCK")*--(UPPER(TRIM(AK88))="TRIMESTRAL"),AJ88,--(UPPER(TRIM(T88))="STOCK")*--(UPPER(TRIM(AK88))="SEMESTRAL")*--(AL88+AN88=0),AJ88,--(UPPER(TRIM(T88))="STOCK")*--(UPPER(TRIM(AK88))="SEMESTRAL")*--(AL88+AN88&gt;0),FALSE,--(UPPER(TRIM(T88))="STOCK")*--(UPPER(TRIM(AK88))="ANUAL")*--(AL88+AM88+AN88=0),AJ88,--(UPPER(TRIM(T88))="STOCK")*--(UPPER(TRIM(AK88))="ANUAL")*--(AL88+AM88+AN88&gt;0),FALSE,--(OR(UPPER(TRIM(T88))="ACUMULADO",UPPER(TRIM(T88))="FLUJO",UPPER(TRIM(T88))="CAPACIDAD"))*--(UPPER(TRIM(AK88))="TRIMESTRAL"),AL88+AM88+AN88+AO88,--(OR(UPPER(TRIM(T88))="ACUMULADO",UPPER(TRIM(T88))="FLUJO",UPPER(TRIM(T88))="CAPACIDAD"))*--(UPPER(TRIM(AK88))="SEMESTRAL"),AM88+AO88,--(OR(UPPER(TRIM(T88))="ACUMULADO",UPPER(TRIM(T88))="FLUJO",UPPER(TRIM(T88))="CAPACIDAD"))*--(UPPER(TRIM(AK88))="ANUAL"),AO88))</f>
        <v>1</v>
      </c>
      <c r="AR88" s="92">
        <f>+_xlfn.IFS(T88="Acumulado",X88+Z88+#REF!+AJ88,T88="Capacidad",AJ88,T88="Flujo",AJ88,T88="Reducción",AJ88,T88="Stock",AJ88)</f>
        <v>1</v>
      </c>
      <c r="AS88" s="92">
        <v>1</v>
      </c>
      <c r="AT88" s="49"/>
      <c r="AU88" s="293" t="s">
        <v>542</v>
      </c>
      <c r="AV88" s="40" t="s">
        <v>543</v>
      </c>
    </row>
    <row r="89" spans="1:48" ht="102" customHeight="1" x14ac:dyDescent="0.3">
      <c r="A89" s="67" t="s">
        <v>330</v>
      </c>
      <c r="B89" s="67" t="s">
        <v>331</v>
      </c>
      <c r="C89" s="67" t="s">
        <v>332</v>
      </c>
      <c r="D89" s="67" t="s">
        <v>450</v>
      </c>
      <c r="E89" s="67" t="s">
        <v>547</v>
      </c>
      <c r="F89" s="67" t="s">
        <v>548</v>
      </c>
      <c r="G89" s="67" t="s">
        <v>549</v>
      </c>
      <c r="H89" s="67" t="s">
        <v>58</v>
      </c>
      <c r="I89" s="67" t="s">
        <v>454</v>
      </c>
      <c r="J89" s="69">
        <f>'[1]1. Iniciativas-PA (2)'!M39</f>
        <v>9941096360</v>
      </c>
      <c r="K89" s="70">
        <v>9573754979.1800003</v>
      </c>
      <c r="L89" s="69">
        <v>13863202357</v>
      </c>
      <c r="M89" s="69">
        <v>11963929722.969999</v>
      </c>
      <c r="N89" s="71">
        <v>12264972675</v>
      </c>
      <c r="O89" s="71">
        <v>11170115786.6</v>
      </c>
      <c r="P89" s="71">
        <v>15070965171</v>
      </c>
      <c r="Q89" s="31" t="s">
        <v>550</v>
      </c>
      <c r="R89" s="31" t="s">
        <v>551</v>
      </c>
      <c r="S89" s="65" t="s">
        <v>552</v>
      </c>
      <c r="T89" s="31" t="s">
        <v>63</v>
      </c>
      <c r="U89" s="32">
        <v>0</v>
      </c>
      <c r="V89" s="33" t="s">
        <v>553</v>
      </c>
      <c r="W89" s="33" t="s">
        <v>552</v>
      </c>
      <c r="X89" s="34">
        <v>1</v>
      </c>
      <c r="Y89" s="35">
        <v>1</v>
      </c>
      <c r="Z89" s="34">
        <v>1</v>
      </c>
      <c r="AA89" s="34">
        <v>1</v>
      </c>
      <c r="AB89" s="32">
        <v>1</v>
      </c>
      <c r="AC89" s="61">
        <v>0.25</v>
      </c>
      <c r="AD89" s="61">
        <v>0.25</v>
      </c>
      <c r="AE89" s="61">
        <v>0.25</v>
      </c>
      <c r="AF89" s="159">
        <v>0.25</v>
      </c>
      <c r="AG89" s="62">
        <v>1</v>
      </c>
      <c r="AH89" s="32">
        <v>1</v>
      </c>
      <c r="AI89" s="32">
        <v>0</v>
      </c>
      <c r="AJ89" s="32">
        <v>1</v>
      </c>
      <c r="AK89" s="32" t="s">
        <v>66</v>
      </c>
      <c r="AL89" s="62">
        <v>0.25</v>
      </c>
      <c r="AM89" s="62">
        <v>0.25</v>
      </c>
      <c r="AN89" s="62">
        <v>0.25</v>
      </c>
      <c r="AO89" s="62">
        <v>0.25</v>
      </c>
      <c r="AP89" s="32">
        <v>0</v>
      </c>
      <c r="AQ89" s="32" cm="1">
        <f t="array" ref="AQ89">IF(_xlfn.IFS(--(UPPER(TRIM(T89))="STOCK")*--(UPPER(TRIM(AK89))="TRIMESTRAL"),AJ89,--(UPPER(TRIM(T89))="STOCK")*--(UPPER(TRIM(AK89))="SEMESTRAL")*--(AL89+AN89=0),AJ89,--(UPPER(TRIM(T89))="STOCK")*--(UPPER(TRIM(AK89))="SEMESTRAL")*--(AL89+AN89&gt;0),FALSE,--(UPPER(TRIM(T89))="STOCK")*--(UPPER(TRIM(AK89))="ANUAL")*--(AL89+AM89+AN89=0),AJ89,--(UPPER(TRIM(T89))="STOCK")*--(UPPER(TRIM(AK89))="ANUAL")*--(AL89+AM89+AN89&gt;0),FALSE,--(OR(UPPER(TRIM(T89))="ACUMULADO",UPPER(TRIM(T89))="FLUJO",UPPER(TRIM(T89))="CAPACIDAD"))*--(UPPER(TRIM(AK89))="TRIMESTRAL"),AL89+AM89+AN89+AO89,--(OR(UPPER(TRIM(T89))="ACUMULADO",UPPER(TRIM(T89))="FLUJO",UPPER(TRIM(T89))="CAPACIDAD"))*--(UPPER(TRIM(AK89))="SEMESTRAL"),AM89+AO89,--(OR(UPPER(TRIM(T89))="ACUMULADO",UPPER(TRIM(T89))="FLUJO",UPPER(TRIM(T89))="CAPACIDAD"))*--(UPPER(TRIM(AK89))="ANUAL"),AO89)&lt;&gt;AJ89,FALSE,_xlfn.IFS(--(UPPER(TRIM(T89))="STOCK")*--(UPPER(TRIM(AK89))="TRIMESTRAL"),AJ89,--(UPPER(TRIM(T89))="STOCK")*--(UPPER(TRIM(AK89))="SEMESTRAL")*--(AL89+AN89=0),AJ89,--(UPPER(TRIM(T89))="STOCK")*--(UPPER(TRIM(AK89))="SEMESTRAL")*--(AL89+AN89&gt;0),FALSE,--(UPPER(TRIM(T89))="STOCK")*--(UPPER(TRIM(AK89))="ANUAL")*--(AL89+AM89+AN89=0),AJ89,--(UPPER(TRIM(T89))="STOCK")*--(UPPER(TRIM(AK89))="ANUAL")*--(AL89+AM89+AN89&gt;0),FALSE,--(OR(UPPER(TRIM(T89))="ACUMULADO",UPPER(TRIM(T89))="FLUJO",UPPER(TRIM(T89))="CAPACIDAD"))*--(UPPER(TRIM(AK89))="TRIMESTRAL"),AL89+AM89+AN89+AO89,--(OR(UPPER(TRIM(T89))="ACUMULADO",UPPER(TRIM(T89))="FLUJO",UPPER(TRIM(T89))="CAPACIDAD"))*--(UPPER(TRIM(AK89))="SEMESTRAL"),AM89+AO89,--(OR(UPPER(TRIM(T89))="ACUMULADO",UPPER(TRIM(T89))="FLUJO",UPPER(TRIM(T89))="CAPACIDAD"))*--(UPPER(TRIM(AK89))="ANUAL"),AO89))</f>
        <v>1</v>
      </c>
      <c r="AR89" s="32">
        <f>+_xlfn.IFS(T89="Acumulado",X89+Z89+AB89+AJ89,T89="Capacidad",AJ89,T89="Flujo",AJ89,T89="Reducción",AJ89,T89="Stock",AJ89)</f>
        <v>4</v>
      </c>
      <c r="AS89" s="62">
        <v>3</v>
      </c>
      <c r="AT89" s="32" t="s">
        <v>434</v>
      </c>
      <c r="AU89" s="296" t="s">
        <v>434</v>
      </c>
      <c r="AV89" s="40" t="s">
        <v>554</v>
      </c>
    </row>
    <row r="90" spans="1:48" ht="150.6" customHeight="1" x14ac:dyDescent="0.3">
      <c r="A90" s="67" t="s">
        <v>330</v>
      </c>
      <c r="B90" s="67" t="s">
        <v>331</v>
      </c>
      <c r="C90" s="67" t="s">
        <v>332</v>
      </c>
      <c r="D90" s="67" t="s">
        <v>555</v>
      </c>
      <c r="E90" s="67" t="s">
        <v>556</v>
      </c>
      <c r="F90" s="67" t="s">
        <v>557</v>
      </c>
      <c r="G90" s="67" t="s">
        <v>558</v>
      </c>
      <c r="H90" s="67" t="s">
        <v>58</v>
      </c>
      <c r="I90" s="67" t="s">
        <v>559</v>
      </c>
      <c r="J90" s="297">
        <v>842800000</v>
      </c>
      <c r="K90" s="298">
        <v>842799999.66999996</v>
      </c>
      <c r="L90" s="299">
        <v>963171435</v>
      </c>
      <c r="M90" s="300">
        <v>963171435</v>
      </c>
      <c r="N90" s="71">
        <v>956392484</v>
      </c>
      <c r="O90" s="71">
        <v>956392484</v>
      </c>
      <c r="P90" s="71">
        <v>1394885600</v>
      </c>
      <c r="Q90" s="31" t="s">
        <v>338</v>
      </c>
      <c r="R90" s="31" t="s">
        <v>560</v>
      </c>
      <c r="S90" s="65" t="s">
        <v>561</v>
      </c>
      <c r="T90" s="31" t="s">
        <v>91</v>
      </c>
      <c r="U90" s="153">
        <v>1</v>
      </c>
      <c r="V90" s="218" t="s">
        <v>562</v>
      </c>
      <c r="W90" s="117" t="s">
        <v>563</v>
      </c>
      <c r="X90" s="219">
        <v>1</v>
      </c>
      <c r="Y90" s="86">
        <v>1</v>
      </c>
      <c r="Z90" s="219">
        <v>1</v>
      </c>
      <c r="AA90" s="219">
        <v>1</v>
      </c>
      <c r="AB90" s="153">
        <v>1</v>
      </c>
      <c r="AC90" s="90">
        <v>0.2</v>
      </c>
      <c r="AD90" s="90">
        <v>0.21</v>
      </c>
      <c r="AE90" s="90">
        <v>0.3</v>
      </c>
      <c r="AF90" s="121">
        <v>0.28999999999999998</v>
      </c>
      <c r="AG90" s="122">
        <v>1</v>
      </c>
      <c r="AH90" s="122">
        <v>1</v>
      </c>
      <c r="AI90" s="92">
        <v>0</v>
      </c>
      <c r="AJ90" s="153">
        <v>1</v>
      </c>
      <c r="AK90" s="32" t="s">
        <v>66</v>
      </c>
      <c r="AL90" s="153">
        <v>1</v>
      </c>
      <c r="AM90" s="153">
        <v>1</v>
      </c>
      <c r="AN90" s="153">
        <v>1</v>
      </c>
      <c r="AO90" s="153">
        <v>1</v>
      </c>
      <c r="AP90" s="92"/>
      <c r="AQ90" s="123" cm="1">
        <f t="array" ref="AQ90">IF(_xlfn.IFS(--(UPPER(TRIM(T90))="STOCK")*--(UPPER(TRIM(AK90))="TRIMESTRAL"),AJ90,--(UPPER(TRIM(T90))="STOCK")*--(UPPER(TRIM(AK90))="SEMESTRAL")*--(AL90+AN90=0),AJ90,--(UPPER(TRIM(T90))="STOCK")*--(UPPER(TRIM(AK90))="SEMESTRAL")*--(AL90+AN90&gt;0),FALSE,--(UPPER(TRIM(T90))="STOCK")*--(UPPER(TRIM(AK90))="ANUAL")*--(AL90+AM90+AN90=0),AJ90,--(UPPER(TRIM(T90))="STOCK")*--(UPPER(TRIM(AK90))="ANUAL")*--(AL90+AM90+AN90&gt;0),FALSE,--(OR(UPPER(TRIM(T90))="ACUMULADO",UPPER(TRIM(T90))="FLUJO",UPPER(TRIM(T90))="CAPACIDAD"))*--(UPPER(TRIM(AK90))="TRIMESTRAL"),AL90+AM90+AN90+AO90,--(OR(UPPER(TRIM(T90))="ACUMULADO",UPPER(TRIM(T90))="FLUJO",UPPER(TRIM(T90))="CAPACIDAD"))*--(UPPER(TRIM(AK90))="SEMESTRAL"),AM90+AO90,--(OR(UPPER(TRIM(T90))="ACUMULADO",UPPER(TRIM(T90))="FLUJO",UPPER(TRIM(T90))="CAPACIDAD"))*--(UPPER(TRIM(AK90))="ANUAL"),AO90)&lt;&gt;AJ90,FALSE,_xlfn.IFS(--(UPPER(TRIM(T90))="STOCK")*--(UPPER(TRIM(AK90))="TRIMESTRAL"),AJ90,--(UPPER(TRIM(T90))="STOCK")*--(UPPER(TRIM(AK90))="SEMESTRAL")*--(AL90+AN90=0),AJ90,--(UPPER(TRIM(T90))="STOCK")*--(UPPER(TRIM(AK90))="SEMESTRAL")*--(AL90+AN90&gt;0),FALSE,--(UPPER(TRIM(T90))="STOCK")*--(UPPER(TRIM(AK90))="ANUAL")*--(AL90+AM90+AN90=0),AJ90,--(UPPER(TRIM(T90))="STOCK")*--(UPPER(TRIM(AK90))="ANUAL")*--(AL90+AM90+AN90&gt;0),FALSE,--(OR(UPPER(TRIM(T90))="ACUMULADO",UPPER(TRIM(T90))="FLUJO",UPPER(TRIM(T90))="CAPACIDAD"))*--(UPPER(TRIM(AK90))="TRIMESTRAL"),AL90+AM90+AN90+AO90,--(OR(UPPER(TRIM(T90))="ACUMULADO",UPPER(TRIM(T90))="FLUJO",UPPER(TRIM(T90))="CAPACIDAD"))*--(UPPER(TRIM(AK90))="SEMESTRAL"),AM90+AO90,--(OR(UPPER(TRIM(T90))="ACUMULADO",UPPER(TRIM(T90))="FLUJO",UPPER(TRIM(T90))="CAPACIDAD"))*--(UPPER(TRIM(AK90))="ANUAL"),AO90))</f>
        <v>1</v>
      </c>
      <c r="AR90" s="92">
        <f>+_xlfn.IFS(T90="Acumulado",X90+Z90+#REF!+AJ90,T90="Capacidad",AJ90,T90="Flujo",AJ90,T90="Reducción",AJ90,T90="Stock",AJ90)</f>
        <v>1</v>
      </c>
      <c r="AS90" s="92">
        <v>1</v>
      </c>
      <c r="AT90" s="32" t="s">
        <v>564</v>
      </c>
      <c r="AU90" s="301" t="s">
        <v>564</v>
      </c>
      <c r="AV90" s="40" t="s">
        <v>565</v>
      </c>
    </row>
    <row r="91" spans="1:48" ht="118.2" customHeight="1" x14ac:dyDescent="0.3">
      <c r="A91" s="23" t="s">
        <v>330</v>
      </c>
      <c r="B91" s="23" t="s">
        <v>331</v>
      </c>
      <c r="C91" s="23" t="s">
        <v>332</v>
      </c>
      <c r="D91" s="23" t="s">
        <v>566</v>
      </c>
      <c r="E91" s="23" t="s">
        <v>567</v>
      </c>
      <c r="F91" s="23" t="s">
        <v>568</v>
      </c>
      <c r="G91" s="23" t="s">
        <v>569</v>
      </c>
      <c r="H91" s="23" t="s">
        <v>58</v>
      </c>
      <c r="I91" s="23" t="s">
        <v>570</v>
      </c>
      <c r="J91" s="147">
        <v>8339334925</v>
      </c>
      <c r="K91" s="96">
        <v>8316543428.6800003</v>
      </c>
      <c r="L91" s="147">
        <v>8271309605</v>
      </c>
      <c r="M91" s="147">
        <v>7687789853.8900003</v>
      </c>
      <c r="N91" s="148">
        <v>16095480855.040001</v>
      </c>
      <c r="O91" s="148">
        <v>14372130945.76</v>
      </c>
      <c r="P91" s="149">
        <v>14620662114</v>
      </c>
      <c r="Q91" s="30" t="s">
        <v>571</v>
      </c>
      <c r="R91" s="31" t="s">
        <v>572</v>
      </c>
      <c r="S91" s="31" t="s">
        <v>573</v>
      </c>
      <c r="T91" s="31" t="s">
        <v>91</v>
      </c>
      <c r="U91" s="31">
        <v>0</v>
      </c>
      <c r="V91" s="160" t="s">
        <v>574</v>
      </c>
      <c r="W91" s="160" t="s">
        <v>575</v>
      </c>
      <c r="X91" s="219">
        <v>1</v>
      </c>
      <c r="Y91" s="86">
        <v>1</v>
      </c>
      <c r="Z91" s="219">
        <v>1</v>
      </c>
      <c r="AA91" s="219">
        <v>1</v>
      </c>
      <c r="AB91" s="153">
        <v>1</v>
      </c>
      <c r="AC91" s="90">
        <v>0.25</v>
      </c>
      <c r="AD91" s="90">
        <v>0.25</v>
      </c>
      <c r="AE91" s="90">
        <v>0.25</v>
      </c>
      <c r="AF91" s="121">
        <v>0.25</v>
      </c>
      <c r="AG91" s="122">
        <v>1</v>
      </c>
      <c r="AH91" s="122">
        <v>1</v>
      </c>
      <c r="AI91" s="92">
        <v>0</v>
      </c>
      <c r="AJ91" s="153">
        <v>1</v>
      </c>
      <c r="AK91" s="32" t="s">
        <v>66</v>
      </c>
      <c r="AL91" s="153">
        <v>1</v>
      </c>
      <c r="AM91" s="153">
        <v>1</v>
      </c>
      <c r="AN91" s="153">
        <v>1</v>
      </c>
      <c r="AO91" s="153">
        <v>1</v>
      </c>
      <c r="AP91" s="92"/>
      <c r="AQ91" s="123" cm="1">
        <f t="array" ref="AQ91">IF(_xlfn.IFS(--(UPPER(TRIM(T91))="STOCK")*--(UPPER(TRIM(AK91))="TRIMESTRAL"),AJ91,--(UPPER(TRIM(T91))="STOCK")*--(UPPER(TRIM(AK91))="SEMESTRAL")*--(AL91+AN91=0),AJ91,--(UPPER(TRIM(T91))="STOCK")*--(UPPER(TRIM(AK91))="SEMESTRAL")*--(AL91+AN91&gt;0),FALSE,--(UPPER(TRIM(T91))="STOCK")*--(UPPER(TRIM(AK91))="ANUAL")*--(AL91+AM91+AN91=0),AJ91,--(UPPER(TRIM(T91))="STOCK")*--(UPPER(TRIM(AK91))="ANUAL")*--(AL91+AM91+AN91&gt;0),FALSE,--(OR(UPPER(TRIM(T91))="ACUMULADO",UPPER(TRIM(T91))="FLUJO",UPPER(TRIM(T91))="CAPACIDAD"))*--(UPPER(TRIM(AK91))="TRIMESTRAL"),AL91+AM91+AN91+AO91,--(OR(UPPER(TRIM(T91))="ACUMULADO",UPPER(TRIM(T91))="FLUJO",UPPER(TRIM(T91))="CAPACIDAD"))*--(UPPER(TRIM(AK91))="SEMESTRAL"),AM91+AO91,--(OR(UPPER(TRIM(T91))="ACUMULADO",UPPER(TRIM(T91))="FLUJO",UPPER(TRIM(T91))="CAPACIDAD"))*--(UPPER(TRIM(AK91))="ANUAL"),AO91)&lt;&gt;AJ91,FALSE,_xlfn.IFS(--(UPPER(TRIM(T91))="STOCK")*--(UPPER(TRIM(AK91))="TRIMESTRAL"),AJ91,--(UPPER(TRIM(T91))="STOCK")*--(UPPER(TRIM(AK91))="SEMESTRAL")*--(AL91+AN91=0),AJ91,--(UPPER(TRIM(T91))="STOCK")*--(UPPER(TRIM(AK91))="SEMESTRAL")*--(AL91+AN91&gt;0),FALSE,--(UPPER(TRIM(T91))="STOCK")*--(UPPER(TRIM(AK91))="ANUAL")*--(AL91+AM91+AN91=0),AJ91,--(UPPER(TRIM(T91))="STOCK")*--(UPPER(TRIM(AK91))="ANUAL")*--(AL91+AM91+AN91&gt;0),FALSE,--(OR(UPPER(TRIM(T91))="ACUMULADO",UPPER(TRIM(T91))="FLUJO",UPPER(TRIM(T91))="CAPACIDAD"))*--(UPPER(TRIM(AK91))="TRIMESTRAL"),AL91+AM91+AN91+AO91,--(OR(UPPER(TRIM(T91))="ACUMULADO",UPPER(TRIM(T91))="FLUJO",UPPER(TRIM(T91))="CAPACIDAD"))*--(UPPER(TRIM(AK91))="SEMESTRAL"),AM91+AO91,--(OR(UPPER(TRIM(T91))="ACUMULADO",UPPER(TRIM(T91))="FLUJO",UPPER(TRIM(T91))="CAPACIDAD"))*--(UPPER(TRIM(AK91))="ANUAL"),AO91))</f>
        <v>1</v>
      </c>
      <c r="AR91" s="92">
        <f>+_xlfn.IFS(T91="Acumulado",X91+Z91+#REF!+AJ91,T91="Capacidad",AJ91,T91="Flujo",AJ91,T91="Reducción",AJ91,T91="Stock",AJ91)</f>
        <v>1</v>
      </c>
      <c r="AS91" s="92">
        <v>1</v>
      </c>
      <c r="AT91" s="214" t="s">
        <v>459</v>
      </c>
      <c r="AU91" s="264" t="s">
        <v>460</v>
      </c>
      <c r="AV91" s="40" t="s">
        <v>576</v>
      </c>
    </row>
    <row r="92" spans="1:48" ht="143.4" customHeight="1" x14ac:dyDescent="0.3">
      <c r="A92" s="41"/>
      <c r="B92" s="41"/>
      <c r="C92" s="41"/>
      <c r="D92" s="41"/>
      <c r="E92" s="41"/>
      <c r="F92" s="41"/>
      <c r="G92" s="41"/>
      <c r="H92" s="41"/>
      <c r="I92" s="41"/>
      <c r="J92" s="156"/>
      <c r="K92" s="107"/>
      <c r="L92" s="156"/>
      <c r="M92" s="156"/>
      <c r="N92" s="46"/>
      <c r="O92" s="46"/>
      <c r="P92" s="157"/>
      <c r="Q92" s="48"/>
      <c r="R92" s="31" t="s">
        <v>577</v>
      </c>
      <c r="S92" s="31" t="s">
        <v>578</v>
      </c>
      <c r="T92" s="31" t="s">
        <v>91</v>
      </c>
      <c r="U92" s="31">
        <v>0</v>
      </c>
      <c r="V92" s="160" t="s">
        <v>579</v>
      </c>
      <c r="W92" s="160" t="s">
        <v>580</v>
      </c>
      <c r="X92" s="219">
        <v>1</v>
      </c>
      <c r="Y92" s="86">
        <v>1</v>
      </c>
      <c r="Z92" s="219">
        <v>1</v>
      </c>
      <c r="AA92" s="219">
        <v>1</v>
      </c>
      <c r="AB92" s="153">
        <v>1</v>
      </c>
      <c r="AC92" s="90">
        <v>0.25</v>
      </c>
      <c r="AD92" s="90">
        <v>0.25</v>
      </c>
      <c r="AE92" s="90">
        <v>0.25</v>
      </c>
      <c r="AF92" s="121">
        <v>0.25</v>
      </c>
      <c r="AG92" s="122">
        <v>1</v>
      </c>
      <c r="AH92" s="122">
        <v>1</v>
      </c>
      <c r="AI92" s="92">
        <v>0</v>
      </c>
      <c r="AJ92" s="153">
        <v>1</v>
      </c>
      <c r="AK92" s="32" t="s">
        <v>299</v>
      </c>
      <c r="AL92" s="153">
        <v>1</v>
      </c>
      <c r="AM92" s="153"/>
      <c r="AN92" s="153">
        <v>1</v>
      </c>
      <c r="AO92" s="153"/>
      <c r="AP92" s="92"/>
      <c r="AQ92" s="123">
        <v>1</v>
      </c>
      <c r="AR92" s="92">
        <f>+_xlfn.IFS(T92="Acumulado",X92+Z92+#REF!+AJ92,T92="Capacidad",AJ92,T92="Flujo",AJ92,T92="Reducción",AJ92,T92="Stock",AJ92)</f>
        <v>1</v>
      </c>
      <c r="AS92" s="92">
        <v>1</v>
      </c>
      <c r="AT92" s="217"/>
      <c r="AU92" s="264" t="s">
        <v>460</v>
      </c>
      <c r="AV92" s="40" t="s">
        <v>576</v>
      </c>
    </row>
    <row r="93" spans="1:48" ht="270.60000000000002" customHeight="1" x14ac:dyDescent="0.3">
      <c r="A93" s="41"/>
      <c r="B93" s="41"/>
      <c r="C93" s="41"/>
      <c r="D93" s="41"/>
      <c r="E93" s="41"/>
      <c r="F93" s="41"/>
      <c r="G93" s="41"/>
      <c r="H93" s="41"/>
      <c r="I93" s="41"/>
      <c r="J93" s="156"/>
      <c r="K93" s="107"/>
      <c r="L93" s="156"/>
      <c r="M93" s="156"/>
      <c r="N93" s="46"/>
      <c r="O93" s="46"/>
      <c r="P93" s="157"/>
      <c r="Q93" s="48"/>
      <c r="R93" s="31" t="s">
        <v>581</v>
      </c>
      <c r="S93" s="31" t="s">
        <v>582</v>
      </c>
      <c r="T93" s="31" t="s">
        <v>91</v>
      </c>
      <c r="U93" s="31">
        <v>0</v>
      </c>
      <c r="V93" s="160" t="s">
        <v>583</v>
      </c>
      <c r="W93" s="160" t="s">
        <v>584</v>
      </c>
      <c r="X93" s="219">
        <v>1</v>
      </c>
      <c r="Y93" s="86">
        <v>1</v>
      </c>
      <c r="Z93" s="219">
        <v>1</v>
      </c>
      <c r="AA93" s="219">
        <v>1</v>
      </c>
      <c r="AB93" s="153">
        <v>1</v>
      </c>
      <c r="AC93" s="90">
        <v>0.25</v>
      </c>
      <c r="AD93" s="90">
        <v>0.25</v>
      </c>
      <c r="AE93" s="90">
        <v>0.25</v>
      </c>
      <c r="AF93" s="121">
        <v>0.25</v>
      </c>
      <c r="AG93" s="122">
        <v>1</v>
      </c>
      <c r="AH93" s="122">
        <v>1</v>
      </c>
      <c r="AI93" s="92">
        <v>0</v>
      </c>
      <c r="AJ93" s="153">
        <v>1</v>
      </c>
      <c r="AK93" s="32" t="s">
        <v>77</v>
      </c>
      <c r="AL93" s="153"/>
      <c r="AM93" s="153"/>
      <c r="AN93" s="153"/>
      <c r="AO93" s="153">
        <v>1</v>
      </c>
      <c r="AP93" s="92"/>
      <c r="AQ93" s="123" cm="1">
        <f t="array" ref="AQ93">IF(_xlfn.IFS(--(UPPER(TRIM(T93))="STOCK")*--(UPPER(TRIM(AK93))="TRIMESTRAL"),AJ93,--(UPPER(TRIM(T93))="STOCK")*--(UPPER(TRIM(AK93))="SEMESTRAL")*--(AL93+AN93=0),AJ93,--(UPPER(TRIM(T93))="STOCK")*--(UPPER(TRIM(AK93))="SEMESTRAL")*--(AL93+AN93&gt;0),FALSE,--(UPPER(TRIM(T93))="STOCK")*--(UPPER(TRIM(AK93))="ANUAL")*--(AL93+AM93+AN93=0),AJ93,--(UPPER(TRIM(T93))="STOCK")*--(UPPER(TRIM(AK93))="ANUAL")*--(AL93+AM93+AN93&gt;0),FALSE,--(OR(UPPER(TRIM(T93))="ACUMULADO",UPPER(TRIM(T93))="FLUJO",UPPER(TRIM(T93))="CAPACIDAD"))*--(UPPER(TRIM(AK93))="TRIMESTRAL"),AL93+AM93+AN93+AO93,--(OR(UPPER(TRIM(T93))="ACUMULADO",UPPER(TRIM(T93))="FLUJO",UPPER(TRIM(T93))="CAPACIDAD"))*--(UPPER(TRIM(AK93))="SEMESTRAL"),AM93+AO93,--(OR(UPPER(TRIM(T93))="ACUMULADO",UPPER(TRIM(T93))="FLUJO",UPPER(TRIM(T93))="CAPACIDAD"))*--(UPPER(TRIM(AK93))="ANUAL"),AO93)&lt;&gt;AJ93,FALSE,_xlfn.IFS(--(UPPER(TRIM(T93))="STOCK")*--(UPPER(TRIM(AK93))="TRIMESTRAL"),AJ93,--(UPPER(TRIM(T93))="STOCK")*--(UPPER(TRIM(AK93))="SEMESTRAL")*--(AL93+AN93=0),AJ93,--(UPPER(TRIM(T93))="STOCK")*--(UPPER(TRIM(AK93))="SEMESTRAL")*--(AL93+AN93&gt;0),FALSE,--(UPPER(TRIM(T93))="STOCK")*--(UPPER(TRIM(AK93))="ANUAL")*--(AL93+AM93+AN93=0),AJ93,--(UPPER(TRIM(T93))="STOCK")*--(UPPER(TRIM(AK93))="ANUAL")*--(AL93+AM93+AN93&gt;0),FALSE,--(OR(UPPER(TRIM(T93))="ACUMULADO",UPPER(TRIM(T93))="FLUJO",UPPER(TRIM(T93))="CAPACIDAD"))*--(UPPER(TRIM(AK93))="TRIMESTRAL"),AL93+AM93+AN93+AO93,--(OR(UPPER(TRIM(T93))="ACUMULADO",UPPER(TRIM(T93))="FLUJO",UPPER(TRIM(T93))="CAPACIDAD"))*--(UPPER(TRIM(AK93))="SEMESTRAL"),AM93+AO93,--(OR(UPPER(TRIM(T93))="ACUMULADO",UPPER(TRIM(T93))="FLUJO",UPPER(TRIM(T93))="CAPACIDAD"))*--(UPPER(TRIM(AK93))="ANUAL"),AO93))</f>
        <v>1</v>
      </c>
      <c r="AR93" s="92">
        <f>+_xlfn.IFS(T93="Acumulado",X93+Z93+#REF!+AJ93,T93="Capacidad",AJ93,T93="Flujo",AJ93,T93="Reducción",AJ93,T93="Stock",AJ93)</f>
        <v>1</v>
      </c>
      <c r="AS93" s="92">
        <v>1</v>
      </c>
      <c r="AT93" s="217"/>
      <c r="AU93" s="264" t="s">
        <v>460</v>
      </c>
      <c r="AV93" s="40" t="s">
        <v>576</v>
      </c>
    </row>
    <row r="94" spans="1:48" ht="248.4" customHeight="1" x14ac:dyDescent="0.3">
      <c r="A94" s="41"/>
      <c r="B94" s="41"/>
      <c r="C94" s="41"/>
      <c r="D94" s="41"/>
      <c r="E94" s="41"/>
      <c r="F94" s="41"/>
      <c r="G94" s="41"/>
      <c r="H94" s="41"/>
      <c r="I94" s="41"/>
      <c r="J94" s="156"/>
      <c r="K94" s="107"/>
      <c r="L94" s="156"/>
      <c r="M94" s="156"/>
      <c r="N94" s="46"/>
      <c r="O94" s="46"/>
      <c r="P94" s="157"/>
      <c r="Q94" s="48"/>
      <c r="R94" s="31" t="s">
        <v>585</v>
      </c>
      <c r="S94" s="31" t="s">
        <v>586</v>
      </c>
      <c r="T94" s="31" t="s">
        <v>91</v>
      </c>
      <c r="U94" s="31">
        <v>0</v>
      </c>
      <c r="V94" s="160" t="s">
        <v>587</v>
      </c>
      <c r="W94" s="160" t="s">
        <v>588</v>
      </c>
      <c r="X94" s="219">
        <v>1</v>
      </c>
      <c r="Y94" s="86">
        <v>1</v>
      </c>
      <c r="Z94" s="219">
        <v>1</v>
      </c>
      <c r="AA94" s="219">
        <v>1</v>
      </c>
      <c r="AB94" s="153">
        <v>1</v>
      </c>
      <c r="AC94" s="90">
        <v>0.25</v>
      </c>
      <c r="AD94" s="90">
        <v>0.25</v>
      </c>
      <c r="AE94" s="90">
        <v>0.25</v>
      </c>
      <c r="AF94" s="121">
        <v>0.25</v>
      </c>
      <c r="AG94" s="122">
        <v>1</v>
      </c>
      <c r="AH94" s="122">
        <v>1</v>
      </c>
      <c r="AI94" s="92">
        <v>0</v>
      </c>
      <c r="AJ94" s="153">
        <v>1</v>
      </c>
      <c r="AK94" s="32" t="s">
        <v>66</v>
      </c>
      <c r="AL94" s="153">
        <v>1</v>
      </c>
      <c r="AM94" s="153">
        <v>1</v>
      </c>
      <c r="AN94" s="153">
        <v>1</v>
      </c>
      <c r="AO94" s="153">
        <v>1</v>
      </c>
      <c r="AP94" s="92"/>
      <c r="AQ94" s="123" cm="1">
        <f t="array" ref="AQ94">IF(_xlfn.IFS(--(UPPER(TRIM(T94))="STOCK")*--(UPPER(TRIM(AK94))="TRIMESTRAL"),AJ94,--(UPPER(TRIM(T94))="STOCK")*--(UPPER(TRIM(AK94))="SEMESTRAL")*--(AL94+AN94=0),AJ94,--(UPPER(TRIM(T94))="STOCK")*--(UPPER(TRIM(AK94))="SEMESTRAL")*--(AL94+AN94&gt;0),FALSE,--(UPPER(TRIM(T94))="STOCK")*--(UPPER(TRIM(AK94))="ANUAL")*--(AL94+AM94+AN94=0),AJ94,--(UPPER(TRIM(T94))="STOCK")*--(UPPER(TRIM(AK94))="ANUAL")*--(AL94+AM94+AN94&gt;0),FALSE,--(OR(UPPER(TRIM(T94))="ACUMULADO",UPPER(TRIM(T94))="FLUJO",UPPER(TRIM(T94))="CAPACIDAD"))*--(UPPER(TRIM(AK94))="TRIMESTRAL"),AL94+AM94+AN94+AO94,--(OR(UPPER(TRIM(T94))="ACUMULADO",UPPER(TRIM(T94))="FLUJO",UPPER(TRIM(T94))="CAPACIDAD"))*--(UPPER(TRIM(AK94))="SEMESTRAL"),AM94+AO94,--(OR(UPPER(TRIM(T94))="ACUMULADO",UPPER(TRIM(T94))="FLUJO",UPPER(TRIM(T94))="CAPACIDAD"))*--(UPPER(TRIM(AK94))="ANUAL"),AO94)&lt;&gt;AJ94,FALSE,_xlfn.IFS(--(UPPER(TRIM(T94))="STOCK")*--(UPPER(TRIM(AK94))="TRIMESTRAL"),AJ94,--(UPPER(TRIM(T94))="STOCK")*--(UPPER(TRIM(AK94))="SEMESTRAL")*--(AL94+AN94=0),AJ94,--(UPPER(TRIM(T94))="STOCK")*--(UPPER(TRIM(AK94))="SEMESTRAL")*--(AL94+AN94&gt;0),FALSE,--(UPPER(TRIM(T94))="STOCK")*--(UPPER(TRIM(AK94))="ANUAL")*--(AL94+AM94+AN94=0),AJ94,--(UPPER(TRIM(T94))="STOCK")*--(UPPER(TRIM(AK94))="ANUAL")*--(AL94+AM94+AN94&gt;0),FALSE,--(OR(UPPER(TRIM(T94))="ACUMULADO",UPPER(TRIM(T94))="FLUJO",UPPER(TRIM(T94))="CAPACIDAD"))*--(UPPER(TRIM(AK94))="TRIMESTRAL"),AL94+AM94+AN94+AO94,--(OR(UPPER(TRIM(T94))="ACUMULADO",UPPER(TRIM(T94))="FLUJO",UPPER(TRIM(T94))="CAPACIDAD"))*--(UPPER(TRIM(AK94))="SEMESTRAL"),AM94+AO94,--(OR(UPPER(TRIM(T94))="ACUMULADO",UPPER(TRIM(T94))="FLUJO",UPPER(TRIM(T94))="CAPACIDAD"))*--(UPPER(TRIM(AK94))="ANUAL"),AO94))</f>
        <v>1</v>
      </c>
      <c r="AR94" s="92">
        <f>+_xlfn.IFS(T94="Acumulado",X94+Z94+#REF!+AJ94,T94="Capacidad",AJ94,T94="Flujo",AJ94,T94="Reducción",AJ94,T94="Stock",AJ94)</f>
        <v>1</v>
      </c>
      <c r="AS94" s="92">
        <v>1</v>
      </c>
      <c r="AT94" s="217"/>
      <c r="AU94" s="264" t="s">
        <v>460</v>
      </c>
      <c r="AV94" s="40" t="s">
        <v>576</v>
      </c>
    </row>
    <row r="95" spans="1:48" ht="81.599999999999994" customHeight="1" x14ac:dyDescent="0.3">
      <c r="A95" s="41"/>
      <c r="B95" s="41"/>
      <c r="C95" s="41"/>
      <c r="D95" s="41"/>
      <c r="E95" s="41"/>
      <c r="F95" s="41"/>
      <c r="G95" s="41"/>
      <c r="H95" s="41"/>
      <c r="I95" s="41"/>
      <c r="J95" s="156"/>
      <c r="K95" s="107"/>
      <c r="L95" s="156"/>
      <c r="M95" s="156"/>
      <c r="N95" s="46"/>
      <c r="O95" s="46"/>
      <c r="P95" s="157"/>
      <c r="Q95" s="48"/>
      <c r="R95" s="30" t="s">
        <v>589</v>
      </c>
      <c r="S95" s="31" t="s">
        <v>590</v>
      </c>
      <c r="T95" s="31" t="s">
        <v>74</v>
      </c>
      <c r="U95" s="92">
        <v>0.94</v>
      </c>
      <c r="V95" s="117" t="s">
        <v>591</v>
      </c>
      <c r="W95" s="117" t="s">
        <v>592</v>
      </c>
      <c r="X95" s="219">
        <v>0.95</v>
      </c>
      <c r="Y95" s="86">
        <v>0.99</v>
      </c>
      <c r="Z95" s="219">
        <v>0.96</v>
      </c>
      <c r="AA95" s="219">
        <v>0.96</v>
      </c>
      <c r="AB95" s="153">
        <v>0.97</v>
      </c>
      <c r="AC95" s="90">
        <v>0.1265</v>
      </c>
      <c r="AD95" s="90">
        <v>0.53959999999999997</v>
      </c>
      <c r="AE95" s="90"/>
      <c r="AF95" s="172"/>
      <c r="AG95" s="122">
        <v>0.97</v>
      </c>
      <c r="AH95" s="122">
        <v>0.97</v>
      </c>
      <c r="AI95" s="92"/>
      <c r="AJ95" s="153">
        <v>0.98</v>
      </c>
      <c r="AK95" s="32" t="s">
        <v>77</v>
      </c>
      <c r="AL95" s="153"/>
      <c r="AM95" s="153"/>
      <c r="AN95" s="153"/>
      <c r="AO95" s="153">
        <v>0.98</v>
      </c>
      <c r="AP95" s="92"/>
      <c r="AQ95" s="123" cm="1">
        <f t="array" ref="AQ95">IF(_xlfn.IFS(--(UPPER(TRIM(T95))="STOCK")*--(UPPER(TRIM(AK95))="TRIMESTRAL"),AJ95,--(UPPER(TRIM(T95))="STOCK")*--(UPPER(TRIM(AK95))="SEMESTRAL")*--(AL95+AN95=0),AJ95,--(UPPER(TRIM(T95))="STOCK")*--(UPPER(TRIM(AK95))="SEMESTRAL")*--(AL95+AN95&gt;0),FALSE,--(UPPER(TRIM(T95))="STOCK")*--(UPPER(TRIM(AK95))="ANUAL")*--(AL95+AM95+AN95=0),AJ95,--(UPPER(TRIM(T95))="STOCK")*--(UPPER(TRIM(AK95))="ANUAL")*--(AL95+AM95+AN95&gt;0),FALSE,--(OR(UPPER(TRIM(T95))="ACUMULADO",UPPER(TRIM(T95))="FLUJO",UPPER(TRIM(T95))="CAPACIDAD"))*--(UPPER(TRIM(AK95))="TRIMESTRAL"),AL95+AM95+AN95+AO95,--(OR(UPPER(TRIM(T95))="ACUMULADO",UPPER(TRIM(T95))="FLUJO",UPPER(TRIM(T95))="CAPACIDAD"))*--(UPPER(TRIM(AK95))="SEMESTRAL"),AM95+AO95,--(OR(UPPER(TRIM(T95))="ACUMULADO",UPPER(TRIM(T95))="FLUJO",UPPER(TRIM(T95))="CAPACIDAD"))*--(UPPER(TRIM(AK95))="ANUAL"),AO95)&lt;&gt;AJ95,FALSE,_xlfn.IFS(--(UPPER(TRIM(T95))="STOCK")*--(UPPER(TRIM(AK95))="TRIMESTRAL"),AJ95,--(UPPER(TRIM(T95))="STOCK")*--(UPPER(TRIM(AK95))="SEMESTRAL")*--(AL95+AN95=0),AJ95,--(UPPER(TRIM(T95))="STOCK")*--(UPPER(TRIM(AK95))="SEMESTRAL")*--(AL95+AN95&gt;0),FALSE,--(UPPER(TRIM(T95))="STOCK")*--(UPPER(TRIM(AK95))="ANUAL")*--(AL95+AM95+AN95=0),AJ95,--(UPPER(TRIM(T95))="STOCK")*--(UPPER(TRIM(AK95))="ANUAL")*--(AL95+AM95+AN95&gt;0),FALSE,--(OR(UPPER(TRIM(T95))="ACUMULADO",UPPER(TRIM(T95))="FLUJO",UPPER(TRIM(T95))="CAPACIDAD"))*--(UPPER(TRIM(AK95))="TRIMESTRAL"),AL95+AM95+AN95+AO95,--(OR(UPPER(TRIM(T95))="ACUMULADO",UPPER(TRIM(T95))="FLUJO",UPPER(TRIM(T95))="CAPACIDAD"))*--(UPPER(TRIM(AK95))="SEMESTRAL"),AM95+AO95,--(OR(UPPER(TRIM(T95))="ACUMULADO",UPPER(TRIM(T95))="FLUJO",UPPER(TRIM(T95))="CAPACIDAD"))*--(UPPER(TRIM(AK95))="ANUAL"),AO95))</f>
        <v>0.98</v>
      </c>
      <c r="AR95" s="92">
        <f>+_xlfn.IFS(T95="Acumulado",X95+Z95+#REF!+AJ95,T95="Capacidad",AJ95,T95="Flujo",AJ95,T95="Reducción",AJ95,T95="Stock",AJ95)</f>
        <v>0.98</v>
      </c>
      <c r="AS95" s="92">
        <v>0.97</v>
      </c>
      <c r="AT95" s="217"/>
      <c r="AU95" s="158" t="s">
        <v>593</v>
      </c>
      <c r="AV95" s="40" t="s">
        <v>576</v>
      </c>
    </row>
    <row r="96" spans="1:48" ht="79.2" customHeight="1" x14ac:dyDescent="0.3">
      <c r="A96" s="54"/>
      <c r="B96" s="54"/>
      <c r="C96" s="54"/>
      <c r="D96" s="54"/>
      <c r="E96" s="54"/>
      <c r="F96" s="54"/>
      <c r="G96" s="54"/>
      <c r="H96" s="54"/>
      <c r="I96" s="54"/>
      <c r="J96" s="162"/>
      <c r="K96" s="113"/>
      <c r="L96" s="162"/>
      <c r="M96" s="162"/>
      <c r="N96" s="59"/>
      <c r="O96" s="59"/>
      <c r="P96" s="163"/>
      <c r="Q96" s="49"/>
      <c r="R96" s="49"/>
      <c r="S96" s="31" t="s">
        <v>594</v>
      </c>
      <c r="T96" s="31" t="s">
        <v>63</v>
      </c>
      <c r="U96" s="31">
        <v>0</v>
      </c>
      <c r="V96" s="160" t="s">
        <v>595</v>
      </c>
      <c r="W96" s="160" t="s">
        <v>596</v>
      </c>
      <c r="X96" s="228">
        <v>0.3</v>
      </c>
      <c r="Y96" s="229">
        <v>0.3</v>
      </c>
      <c r="Z96" s="228">
        <v>0.7</v>
      </c>
      <c r="AA96" s="228">
        <v>0.7</v>
      </c>
      <c r="AB96" s="80" t="s">
        <v>597</v>
      </c>
      <c r="AC96" s="80" t="s">
        <v>597</v>
      </c>
      <c r="AD96" s="80" t="s">
        <v>597</v>
      </c>
      <c r="AE96" s="34" t="s">
        <v>597</v>
      </c>
      <c r="AF96" s="80" t="s">
        <v>597</v>
      </c>
      <c r="AG96" s="80" t="s">
        <v>597</v>
      </c>
      <c r="AH96" s="80" t="s">
        <v>597</v>
      </c>
      <c r="AI96" s="80" t="s">
        <v>597</v>
      </c>
      <c r="AJ96" s="80" t="s">
        <v>597</v>
      </c>
      <c r="AK96" s="80" t="s">
        <v>597</v>
      </c>
      <c r="AL96" s="80" t="s">
        <v>597</v>
      </c>
      <c r="AM96" s="80" t="s">
        <v>597</v>
      </c>
      <c r="AN96" s="80" t="s">
        <v>597</v>
      </c>
      <c r="AO96" s="80" t="s">
        <v>597</v>
      </c>
      <c r="AP96" s="302"/>
      <c r="AQ96" s="80" t="s">
        <v>597</v>
      </c>
      <c r="AR96" s="94">
        <v>1</v>
      </c>
      <c r="AS96" s="94">
        <v>1</v>
      </c>
      <c r="AT96" s="217"/>
      <c r="AU96" s="158" t="s">
        <v>593</v>
      </c>
      <c r="AV96" s="40" t="s">
        <v>576</v>
      </c>
    </row>
    <row r="97" spans="1:48" ht="103.2" customHeight="1" x14ac:dyDescent="0.3">
      <c r="A97" s="23" t="s">
        <v>330</v>
      </c>
      <c r="B97" s="23" t="s">
        <v>331</v>
      </c>
      <c r="C97" s="23" t="s">
        <v>332</v>
      </c>
      <c r="D97" s="23" t="s">
        <v>566</v>
      </c>
      <c r="E97" s="23" t="s">
        <v>598</v>
      </c>
      <c r="F97" s="23" t="s">
        <v>599</v>
      </c>
      <c r="G97" s="23" t="s">
        <v>600</v>
      </c>
      <c r="H97" s="303" t="s">
        <v>58</v>
      </c>
      <c r="I97" s="303" t="s">
        <v>601</v>
      </c>
      <c r="J97" s="96">
        <v>970702400</v>
      </c>
      <c r="K97" s="146">
        <v>927785732.66999996</v>
      </c>
      <c r="L97" s="96">
        <v>14971746119</v>
      </c>
      <c r="M97" s="96">
        <v>14923409285</v>
      </c>
      <c r="N97" s="192">
        <v>1490195583</v>
      </c>
      <c r="O97" s="192">
        <v>1490195583</v>
      </c>
      <c r="P97" s="193">
        <v>6017661078</v>
      </c>
      <c r="Q97" s="304" t="s">
        <v>602</v>
      </c>
      <c r="R97" s="305" t="s">
        <v>603</v>
      </c>
      <c r="S97" s="31" t="s">
        <v>604</v>
      </c>
      <c r="T97" s="31" t="s">
        <v>63</v>
      </c>
      <c r="U97" s="31">
        <v>0</v>
      </c>
      <c r="V97" s="160" t="s">
        <v>605</v>
      </c>
      <c r="W97" s="160" t="s">
        <v>606</v>
      </c>
      <c r="X97" s="306">
        <v>0.25</v>
      </c>
      <c r="Y97" s="86">
        <v>0.25</v>
      </c>
      <c r="Z97" s="306">
        <v>0.25</v>
      </c>
      <c r="AA97" s="306">
        <v>0.25</v>
      </c>
      <c r="AB97" s="307">
        <v>0.25</v>
      </c>
      <c r="AC97" s="308">
        <v>0.06</v>
      </c>
      <c r="AD97" s="262">
        <v>0.06</v>
      </c>
      <c r="AE97" s="262">
        <v>0.06</v>
      </c>
      <c r="AF97" s="263">
        <v>7.0000000000000007E-2</v>
      </c>
      <c r="AG97" s="122">
        <v>0.25</v>
      </c>
      <c r="AH97" s="122">
        <v>0.25</v>
      </c>
      <c r="AI97" s="31">
        <v>0</v>
      </c>
      <c r="AJ97" s="309">
        <v>0.25</v>
      </c>
      <c r="AK97" s="32" t="s">
        <v>66</v>
      </c>
      <c r="AL97" s="309">
        <v>0.06</v>
      </c>
      <c r="AM97" s="309">
        <v>0.06</v>
      </c>
      <c r="AN97" s="309">
        <v>0.06</v>
      </c>
      <c r="AO97" s="309">
        <v>7.0000000000000007E-2</v>
      </c>
      <c r="AP97" s="31">
        <v>0</v>
      </c>
      <c r="AQ97" s="123" cm="1">
        <f t="array" ref="AQ97">IF(_xlfn.IFS(--(UPPER(TRIM(T97))="STOCK")*--(UPPER(TRIM(AK97))="TRIMESTRAL"),AJ97,--(UPPER(TRIM(T97))="STOCK")*--(UPPER(TRIM(AK97))="SEMESTRAL")*--(AL97+AN97=0),AJ97,--(UPPER(TRIM(T97))="STOCK")*--(UPPER(TRIM(AK97))="SEMESTRAL")*--(AL97+AN97&gt;0),FALSE,--(UPPER(TRIM(T97))="STOCK")*--(UPPER(TRIM(AK97))="ANUAL")*--(AL97+AM97+AN97=0),AJ97,--(UPPER(TRIM(T97))="STOCK")*--(UPPER(TRIM(AK97))="ANUAL")*--(AL97+AM97+AN97&gt;0),FALSE,--(OR(UPPER(TRIM(T97))="ACUMULADO",UPPER(TRIM(T97))="FLUJO",UPPER(TRIM(T97))="CAPACIDAD"))*--(UPPER(TRIM(AK97))="TRIMESTRAL"),AL97+AM97+AN97+AO97,--(OR(UPPER(TRIM(T97))="ACUMULADO",UPPER(TRIM(T97))="FLUJO",UPPER(TRIM(T97))="CAPACIDAD"))*--(UPPER(TRIM(AK97))="SEMESTRAL"),AM97+AO97,--(OR(UPPER(TRIM(T97))="ACUMULADO",UPPER(TRIM(T97))="FLUJO",UPPER(TRIM(T97))="CAPACIDAD"))*--(UPPER(TRIM(AK97))="ANUAL"),AO97)&lt;&gt;AJ97,FALSE,_xlfn.IFS(--(UPPER(TRIM(T97))="STOCK")*--(UPPER(TRIM(AK97))="TRIMESTRAL"),AJ97,--(UPPER(TRIM(T97))="STOCK")*--(UPPER(TRIM(AK97))="SEMESTRAL")*--(AL97+AN97=0),AJ97,--(UPPER(TRIM(T97))="STOCK")*--(UPPER(TRIM(AK97))="SEMESTRAL")*--(AL97+AN97&gt;0),FALSE,--(UPPER(TRIM(T97))="STOCK")*--(UPPER(TRIM(AK97))="ANUAL")*--(AL97+AM97+AN97=0),AJ97,--(UPPER(TRIM(T97))="STOCK")*--(UPPER(TRIM(AK97))="ANUAL")*--(AL97+AM97+AN97&gt;0),FALSE,--(OR(UPPER(TRIM(T97))="ACUMULADO",UPPER(TRIM(T97))="FLUJO",UPPER(TRIM(T97))="CAPACIDAD"))*--(UPPER(TRIM(AK97))="TRIMESTRAL"),AL97+AM97+AN97+AO97,--(OR(UPPER(TRIM(T97))="ACUMULADO",UPPER(TRIM(T97))="FLUJO",UPPER(TRIM(T97))="CAPACIDAD"))*--(UPPER(TRIM(AK97))="SEMESTRAL"),AM97+AO97,--(OR(UPPER(TRIM(T97))="ACUMULADO",UPPER(TRIM(T97))="FLUJO",UPPER(TRIM(T97))="CAPACIDAD"))*--(UPPER(TRIM(AK97))="ANUAL"),AO97))</f>
        <v>0.25</v>
      </c>
      <c r="AR97" s="92">
        <f>+_xlfn.IFS(T97="Acumulado",X97+Z97+AB97+AJ97,T97="Capacidad",AJ97,T97="Flujo",AJ97,T97="Reducción",AJ97,T97="Stock",AJ97)</f>
        <v>1</v>
      </c>
      <c r="AS97" s="92">
        <v>0.75</v>
      </c>
      <c r="AT97" s="217"/>
      <c r="AU97" s="158" t="s">
        <v>607</v>
      </c>
      <c r="AV97" s="165" t="s">
        <v>608</v>
      </c>
    </row>
    <row r="98" spans="1:48" ht="60.75" customHeight="1" x14ac:dyDescent="0.3">
      <c r="A98" s="41"/>
      <c r="B98" s="41"/>
      <c r="C98" s="41"/>
      <c r="D98" s="41"/>
      <c r="E98" s="41"/>
      <c r="F98" s="41"/>
      <c r="G98" s="41"/>
      <c r="H98" s="310"/>
      <c r="I98" s="310"/>
      <c r="J98" s="107"/>
      <c r="K98" s="155"/>
      <c r="L98" s="107"/>
      <c r="M98" s="107"/>
      <c r="N98" s="46"/>
      <c r="O98" s="46"/>
      <c r="P98" s="197"/>
      <c r="Q98" s="311"/>
      <c r="R98" s="305" t="s">
        <v>609</v>
      </c>
      <c r="S98" s="312" t="s">
        <v>610</v>
      </c>
      <c r="T98" s="31" t="s">
        <v>63</v>
      </c>
      <c r="U98" s="32">
        <v>0</v>
      </c>
      <c r="V98" s="33" t="s">
        <v>611</v>
      </c>
      <c r="W98" s="33" t="s">
        <v>612</v>
      </c>
      <c r="X98" s="313">
        <v>1</v>
      </c>
      <c r="Y98" s="81">
        <v>1</v>
      </c>
      <c r="Z98" s="80">
        <v>0</v>
      </c>
      <c r="AA98" s="80">
        <v>0</v>
      </c>
      <c r="AB98" s="314">
        <v>1</v>
      </c>
      <c r="AC98" s="315">
        <v>0.25</v>
      </c>
      <c r="AD98" s="315">
        <v>0.25</v>
      </c>
      <c r="AE98" s="315">
        <v>0.25</v>
      </c>
      <c r="AF98" s="315">
        <v>0.25</v>
      </c>
      <c r="AG98" s="315">
        <v>1</v>
      </c>
      <c r="AH98" s="80">
        <v>1</v>
      </c>
      <c r="AI98" s="80">
        <v>0</v>
      </c>
      <c r="AJ98" s="179" t="s">
        <v>127</v>
      </c>
      <c r="AK98" s="179" t="s">
        <v>127</v>
      </c>
      <c r="AL98" s="179" t="s">
        <v>127</v>
      </c>
      <c r="AM98" s="179" t="s">
        <v>127</v>
      </c>
      <c r="AN98" s="179" t="s">
        <v>127</v>
      </c>
      <c r="AO98" s="179" t="s">
        <v>127</v>
      </c>
      <c r="AP98" s="32">
        <v>0</v>
      </c>
      <c r="AQ98" s="179" t="s">
        <v>127</v>
      </c>
      <c r="AR98" s="80">
        <v>2</v>
      </c>
      <c r="AS98" s="80">
        <v>2</v>
      </c>
      <c r="AT98" s="217"/>
      <c r="AU98" s="158" t="s">
        <v>607</v>
      </c>
      <c r="AV98" s="165" t="s">
        <v>608</v>
      </c>
    </row>
    <row r="99" spans="1:48" ht="20.399999999999999" customHeight="1" x14ac:dyDescent="0.3">
      <c r="A99" s="41"/>
      <c r="B99" s="41"/>
      <c r="C99" s="41"/>
      <c r="D99" s="41"/>
      <c r="E99" s="41"/>
      <c r="F99" s="41"/>
      <c r="G99" s="41"/>
      <c r="H99" s="316" t="s">
        <v>58</v>
      </c>
      <c r="I99" s="316"/>
      <c r="J99" s="107"/>
      <c r="K99" s="155"/>
      <c r="L99" s="107"/>
      <c r="M99" s="107"/>
      <c r="N99" s="46"/>
      <c r="O99" s="46"/>
      <c r="P99" s="197"/>
      <c r="Q99" s="311"/>
      <c r="R99" s="251" t="s">
        <v>609</v>
      </c>
      <c r="S99" s="255" t="s">
        <v>613</v>
      </c>
      <c r="T99" s="30" t="s">
        <v>63</v>
      </c>
      <c r="U99" s="214">
        <v>0</v>
      </c>
      <c r="V99" s="317" t="s">
        <v>614</v>
      </c>
      <c r="W99" s="317" t="s">
        <v>615</v>
      </c>
      <c r="X99" s="318">
        <v>0</v>
      </c>
      <c r="Y99" s="319">
        <v>0</v>
      </c>
      <c r="Z99" s="320">
        <v>1</v>
      </c>
      <c r="AA99" s="320">
        <v>1</v>
      </c>
      <c r="AB99" s="321"/>
      <c r="AC99" s="322"/>
      <c r="AD99" s="322"/>
      <c r="AE99" s="322"/>
      <c r="AF99" s="323"/>
      <c r="AG99" s="322"/>
      <c r="AH99" s="324"/>
      <c r="AI99" s="324"/>
      <c r="AJ99" s="214">
        <v>1</v>
      </c>
      <c r="AK99" s="214" t="s">
        <v>66</v>
      </c>
      <c r="AL99" s="325">
        <v>0.25</v>
      </c>
      <c r="AM99" s="325">
        <v>0.25</v>
      </c>
      <c r="AN99" s="325">
        <v>0.25</v>
      </c>
      <c r="AO99" s="325">
        <v>0.25</v>
      </c>
      <c r="AP99" s="326"/>
      <c r="AQ99" s="214" cm="1">
        <f t="array" ref="AQ99">IF(_xlfn.IFS(--(UPPER(TRIM(T99))="STOCK")*--(UPPER(TRIM(AK99))="TRIMESTRAL"),AJ99,--(UPPER(TRIM(T99))="STOCK")*--(UPPER(TRIM(AK99))="SEMESTRAL")*--(AL99+AN99=0),AJ99,--(UPPER(TRIM(T99))="STOCK")*--(UPPER(TRIM(AK99))="SEMESTRAL")*--(AL99+AN99&gt;0),FALSE,--(UPPER(TRIM(T99))="STOCK")*--(UPPER(TRIM(AK99))="ANUAL")*--(AL99+AM99+AN99=0),AJ99,--(UPPER(TRIM(T99))="STOCK")*--(UPPER(TRIM(AK99))="ANUAL")*--(AL99+AM99+AN99&gt;0),FALSE,--(OR(UPPER(TRIM(T99))="ACUMULADO",UPPER(TRIM(T99))="FLUJO",UPPER(TRIM(T99))="CAPACIDAD"))*--(UPPER(TRIM(AK99))="TRIMESTRAL"),AL99+AM99+AN99+AO99,--(OR(UPPER(TRIM(T99))="ACUMULADO",UPPER(TRIM(T99))="FLUJO",UPPER(TRIM(T99))="CAPACIDAD"))*--(UPPER(TRIM(AK99))="SEMESTRAL"),AM99+AO99,--(OR(UPPER(TRIM(T99))="ACUMULADO",UPPER(TRIM(T99))="FLUJO",UPPER(TRIM(T99))="CAPACIDAD"))*--(UPPER(TRIM(AK99))="ANUAL"),AO99)&lt;&gt;AJ99,FALSE,_xlfn.IFS(--(UPPER(TRIM(T99))="STOCK")*--(UPPER(TRIM(AK99))="TRIMESTRAL"),AJ99,--(UPPER(TRIM(T99))="STOCK")*--(UPPER(TRIM(AK99))="SEMESTRAL")*--(AL99+AN99=0),AJ99,--(UPPER(TRIM(T99))="STOCK")*--(UPPER(TRIM(AK99))="SEMESTRAL")*--(AL99+AN99&gt;0),FALSE,--(UPPER(TRIM(T99))="STOCK")*--(UPPER(TRIM(AK99))="ANUAL")*--(AL99+AM99+AN99=0),AJ99,--(UPPER(TRIM(T99))="STOCK")*--(UPPER(TRIM(AK99))="ANUAL")*--(AL99+AM99+AN99&gt;0),FALSE,--(OR(UPPER(TRIM(T99))="ACUMULADO",UPPER(TRIM(T99))="FLUJO",UPPER(TRIM(T99))="CAPACIDAD"))*--(UPPER(TRIM(AK99))="TRIMESTRAL"),AL99+AM99+AN99+AO99,--(OR(UPPER(TRIM(T99))="ACUMULADO",UPPER(TRIM(T99))="FLUJO",UPPER(TRIM(T99))="CAPACIDAD"))*--(UPPER(TRIM(AK99))="SEMESTRAL"),AM99+AO99,--(OR(UPPER(TRIM(T99))="ACUMULADO",UPPER(TRIM(T99))="FLUJO",UPPER(TRIM(T99))="CAPACIDAD"))*--(UPPER(TRIM(AK99))="ANUAL"),AO99))</f>
        <v>1</v>
      </c>
      <c r="AR99" s="214">
        <f>+_xlfn.IFS(T99="Acumulado",X99+Z99+AB99+AJ99,T99="Capacidad",AJ99,T99="Flujo",AJ99,T99="Reducción",AJ99,T99="Stock",AJ99)</f>
        <v>2</v>
      </c>
      <c r="AS99" s="326">
        <f>AA99</f>
        <v>1</v>
      </c>
      <c r="AT99" s="217"/>
      <c r="AU99" s="327" t="s">
        <v>607</v>
      </c>
      <c r="AV99" s="328" t="s">
        <v>608</v>
      </c>
    </row>
    <row r="100" spans="1:48" ht="81.599999999999994" customHeight="1" x14ac:dyDescent="0.3">
      <c r="A100" s="54"/>
      <c r="B100" s="54"/>
      <c r="C100" s="54"/>
      <c r="D100" s="54"/>
      <c r="E100" s="54"/>
      <c r="F100" s="54"/>
      <c r="G100" s="54"/>
      <c r="H100" s="316" t="s">
        <v>58</v>
      </c>
      <c r="I100" s="316"/>
      <c r="J100" s="113"/>
      <c r="K100" s="161"/>
      <c r="L100" s="113"/>
      <c r="M100" s="113"/>
      <c r="N100" s="166"/>
      <c r="O100" s="166"/>
      <c r="P100" s="206"/>
      <c r="Q100" s="329"/>
      <c r="R100" s="253"/>
      <c r="S100" s="260"/>
      <c r="T100" s="49"/>
      <c r="U100" s="230"/>
      <c r="V100" s="166"/>
      <c r="W100" s="166"/>
      <c r="X100" s="166"/>
      <c r="Y100" s="166"/>
      <c r="Z100" s="166"/>
      <c r="AA100" s="166"/>
      <c r="AB100" s="330"/>
      <c r="AC100" s="166"/>
      <c r="AD100" s="166"/>
      <c r="AE100" s="166"/>
      <c r="AF100" s="331"/>
      <c r="AG100" s="166"/>
      <c r="AH100" s="166"/>
      <c r="AI100" s="166"/>
      <c r="AJ100" s="230"/>
      <c r="AK100" s="332"/>
      <c r="AL100" s="333"/>
      <c r="AM100" s="333"/>
      <c r="AN100" s="333"/>
      <c r="AO100" s="333"/>
      <c r="AP100" s="334"/>
      <c r="AQ100" s="332"/>
      <c r="AR100" s="230"/>
      <c r="AS100" s="334"/>
      <c r="AT100" s="230"/>
      <c r="AU100" s="335"/>
      <c r="AV100" s="336"/>
    </row>
    <row r="101" spans="1:48" ht="405" customHeight="1" x14ac:dyDescent="0.3">
      <c r="A101" s="67" t="s">
        <v>330</v>
      </c>
      <c r="B101" s="67" t="s">
        <v>331</v>
      </c>
      <c r="C101" s="67" t="s">
        <v>332</v>
      </c>
      <c r="D101" s="67" t="s">
        <v>566</v>
      </c>
      <c r="E101" s="67" t="s">
        <v>616</v>
      </c>
      <c r="F101" s="67" t="s">
        <v>617</v>
      </c>
      <c r="G101" s="67" t="s">
        <v>618</v>
      </c>
      <c r="H101" s="67" t="s">
        <v>58</v>
      </c>
      <c r="I101" s="67" t="s">
        <v>619</v>
      </c>
      <c r="J101" s="69">
        <v>1377233907</v>
      </c>
      <c r="K101" s="70">
        <v>1326789472.3299999</v>
      </c>
      <c r="L101" s="69">
        <v>2387932300</v>
      </c>
      <c r="M101" s="337">
        <v>1225671916</v>
      </c>
      <c r="N101" s="71">
        <v>1685300473</v>
      </c>
      <c r="O101" s="71">
        <v>502833434</v>
      </c>
      <c r="P101" s="71">
        <v>1644494960</v>
      </c>
      <c r="Q101" s="31" t="s">
        <v>338</v>
      </c>
      <c r="R101" s="31" t="s">
        <v>620</v>
      </c>
      <c r="S101" s="312" t="s">
        <v>621</v>
      </c>
      <c r="T101" s="31" t="s">
        <v>91</v>
      </c>
      <c r="U101" s="153">
        <v>1</v>
      </c>
      <c r="V101" s="117" t="s">
        <v>620</v>
      </c>
      <c r="W101" s="117" t="s">
        <v>622</v>
      </c>
      <c r="X101" s="228">
        <v>1</v>
      </c>
      <c r="Y101" s="229">
        <v>1</v>
      </c>
      <c r="Z101" s="228">
        <v>1</v>
      </c>
      <c r="AA101" s="338">
        <v>1.0003</v>
      </c>
      <c r="AB101" s="339">
        <v>1</v>
      </c>
      <c r="AC101" s="340">
        <v>0.25</v>
      </c>
      <c r="AD101" s="340">
        <v>0.14799999999999999</v>
      </c>
      <c r="AE101" s="90">
        <v>7.2999999999999995E-2</v>
      </c>
      <c r="AF101" s="121">
        <v>0.52900000000000003</v>
      </c>
      <c r="AG101" s="122">
        <v>1</v>
      </c>
      <c r="AH101" s="92">
        <v>1</v>
      </c>
      <c r="AI101" s="92">
        <v>0</v>
      </c>
      <c r="AJ101" s="153">
        <v>1</v>
      </c>
      <c r="AK101" s="32" t="s">
        <v>299</v>
      </c>
      <c r="AL101" s="153"/>
      <c r="AM101" s="153">
        <v>1</v>
      </c>
      <c r="AN101" s="153"/>
      <c r="AO101" s="153">
        <v>1</v>
      </c>
      <c r="AP101" s="92"/>
      <c r="AQ101" s="123" cm="1">
        <f t="array" ref="AQ101">IF(_xlfn.IFS(--(UPPER(TRIM(T101))="STOCK")*--(UPPER(TRIM(AK101))="TRIMESTRAL"),AJ101,--(UPPER(TRIM(T101))="STOCK")*--(UPPER(TRIM(AK101))="SEMESTRAL")*--(AL101+AN101=0),AJ101,--(UPPER(TRIM(T101))="STOCK")*--(UPPER(TRIM(AK101))="SEMESTRAL")*--(AL101+AN101&gt;0),FALSE,--(UPPER(TRIM(T101))="STOCK")*--(UPPER(TRIM(AK101))="ANUAL")*--(AL101+AM101+AN101=0),AJ101,--(UPPER(TRIM(T101))="STOCK")*--(UPPER(TRIM(AK101))="ANUAL")*--(AL101+AM101+AN101&gt;0),FALSE,--(OR(UPPER(TRIM(T101))="ACUMULADO",UPPER(TRIM(T101))="FLUJO",UPPER(TRIM(T101))="CAPACIDAD"))*--(UPPER(TRIM(AK101))="TRIMESTRAL"),AL101+AM101+AN101+AO101,--(OR(UPPER(TRIM(T101))="ACUMULADO",UPPER(TRIM(T101))="FLUJO",UPPER(TRIM(T101))="CAPACIDAD"))*--(UPPER(TRIM(AK101))="SEMESTRAL"),AM101+AO101,--(OR(UPPER(TRIM(T101))="ACUMULADO",UPPER(TRIM(T101))="FLUJO",UPPER(TRIM(T101))="CAPACIDAD"))*--(UPPER(TRIM(AK101))="ANUAL"),AO101)&lt;&gt;AJ101,FALSE,_xlfn.IFS(--(UPPER(TRIM(T101))="STOCK")*--(UPPER(TRIM(AK101))="TRIMESTRAL"),AJ101,--(UPPER(TRIM(T101))="STOCK")*--(UPPER(TRIM(AK101))="SEMESTRAL")*--(AL101+AN101=0),AJ101,--(UPPER(TRIM(T101))="STOCK")*--(UPPER(TRIM(AK101))="SEMESTRAL")*--(AL101+AN101&gt;0),FALSE,--(UPPER(TRIM(T101))="STOCK")*--(UPPER(TRIM(AK101))="ANUAL")*--(AL101+AM101+AN101=0),AJ101,--(UPPER(TRIM(T101))="STOCK")*--(UPPER(TRIM(AK101))="ANUAL")*--(AL101+AM101+AN101&gt;0),FALSE,--(OR(UPPER(TRIM(T101))="ACUMULADO",UPPER(TRIM(T101))="FLUJO",UPPER(TRIM(T101))="CAPACIDAD"))*--(UPPER(TRIM(AK101))="TRIMESTRAL"),AL101+AM101+AN101+AO101,--(OR(UPPER(TRIM(T101))="ACUMULADO",UPPER(TRIM(T101))="FLUJO",UPPER(TRIM(T101))="CAPACIDAD"))*--(UPPER(TRIM(AK101))="SEMESTRAL"),AM101+AO101,--(OR(UPPER(TRIM(T101))="ACUMULADO",UPPER(TRIM(T101))="FLUJO",UPPER(TRIM(T101))="CAPACIDAD"))*--(UPPER(TRIM(AK101))="ANUAL"),AO101))</f>
        <v>1</v>
      </c>
      <c r="AR101" s="92">
        <f>+_xlfn.IFS(T101="Acumulado",X101+Z101+#REF!+AJ101,T101="Capacidad",AJ101,T101="Flujo",AJ101,T101="Reducción",AJ101,T101="Stock",AJ101)</f>
        <v>1</v>
      </c>
      <c r="AS101" s="92">
        <f>AA101</f>
        <v>1.0003</v>
      </c>
      <c r="AT101" s="31" t="s">
        <v>623</v>
      </c>
      <c r="AU101" s="341" t="s">
        <v>623</v>
      </c>
      <c r="AV101" s="165" t="s">
        <v>624</v>
      </c>
    </row>
    <row r="103" spans="1:48" x14ac:dyDescent="0.3">
      <c r="AE103" s="342"/>
      <c r="AF103" s="342"/>
    </row>
    <row r="104" spans="1:48" x14ac:dyDescent="0.3">
      <c r="A104" s="343" t="s">
        <v>625</v>
      </c>
      <c r="AE104" s="342"/>
      <c r="AF104" s="342"/>
    </row>
    <row r="105" spans="1:48" x14ac:dyDescent="0.3">
      <c r="A105" s="344" t="s">
        <v>626</v>
      </c>
      <c r="AC105" s="345">
        <v>0.66610000000000003</v>
      </c>
      <c r="AD105" s="345"/>
      <c r="AG105" s="15"/>
    </row>
    <row r="106" spans="1:48" x14ac:dyDescent="0.3">
      <c r="A106" s="346" t="s">
        <v>627</v>
      </c>
      <c r="AC106" s="15">
        <f>AC105-AC95</f>
        <v>0.53960000000000008</v>
      </c>
      <c r="AD106" s="15"/>
    </row>
  </sheetData>
  <autoFilter ref="A8:AV8" xr:uid="{C8B73D50-D734-49AE-BF97-6AB4037F6687}"/>
  <mergeCells count="413">
    <mergeCell ref="AU99:AU100"/>
    <mergeCell ref="AV99:AV100"/>
    <mergeCell ref="AN99:AN100"/>
    <mergeCell ref="AO99:AO100"/>
    <mergeCell ref="AP99:AP100"/>
    <mergeCell ref="AQ99:AQ100"/>
    <mergeCell ref="AR99:AR100"/>
    <mergeCell ref="AS99:AS100"/>
    <mergeCell ref="AH99:AH100"/>
    <mergeCell ref="AI99:AI100"/>
    <mergeCell ref="AJ99:AJ100"/>
    <mergeCell ref="AK99:AK100"/>
    <mergeCell ref="AL99:AL100"/>
    <mergeCell ref="AM99:AM100"/>
    <mergeCell ref="AB99:AB100"/>
    <mergeCell ref="AC99:AC100"/>
    <mergeCell ref="AD99:AD100"/>
    <mergeCell ref="AE99:AE100"/>
    <mergeCell ref="AF99:AF100"/>
    <mergeCell ref="AG99:AG100"/>
    <mergeCell ref="V99:V100"/>
    <mergeCell ref="W99:W100"/>
    <mergeCell ref="X99:X100"/>
    <mergeCell ref="Y99:Y100"/>
    <mergeCell ref="Z99:Z100"/>
    <mergeCell ref="AA99:AA100"/>
    <mergeCell ref="P97:P100"/>
    <mergeCell ref="Q97:Q100"/>
    <mergeCell ref="R99:R100"/>
    <mergeCell ref="S99:S100"/>
    <mergeCell ref="T99:T100"/>
    <mergeCell ref="U99:U100"/>
    <mergeCell ref="G97:G100"/>
    <mergeCell ref="H97:H98"/>
    <mergeCell ref="I97:I98"/>
    <mergeCell ref="J97:J100"/>
    <mergeCell ref="K97:K100"/>
    <mergeCell ref="L97:L100"/>
    <mergeCell ref="A97:A100"/>
    <mergeCell ref="B97:B100"/>
    <mergeCell ref="C97:C100"/>
    <mergeCell ref="D97:D100"/>
    <mergeCell ref="E97:E100"/>
    <mergeCell ref="F97:F100"/>
    <mergeCell ref="M91:M96"/>
    <mergeCell ref="N91:N96"/>
    <mergeCell ref="O91:O96"/>
    <mergeCell ref="P91:P96"/>
    <mergeCell ref="Q91:Q96"/>
    <mergeCell ref="AT91:AT100"/>
    <mergeCell ref="R95:R96"/>
    <mergeCell ref="M97:M100"/>
    <mergeCell ref="N97:N100"/>
    <mergeCell ref="O97:O100"/>
    <mergeCell ref="G91:G96"/>
    <mergeCell ref="H91:H96"/>
    <mergeCell ref="I91:I96"/>
    <mergeCell ref="J91:J96"/>
    <mergeCell ref="K91:K96"/>
    <mergeCell ref="L91:L96"/>
    <mergeCell ref="O87:O88"/>
    <mergeCell ref="P87:P88"/>
    <mergeCell ref="Q87:Q88"/>
    <mergeCell ref="AT87:AT88"/>
    <mergeCell ref="A91:A96"/>
    <mergeCell ref="B91:B96"/>
    <mergeCell ref="C91:C96"/>
    <mergeCell ref="D91:D96"/>
    <mergeCell ref="E91:E96"/>
    <mergeCell ref="F91:F96"/>
    <mergeCell ref="I87:I88"/>
    <mergeCell ref="J87:J88"/>
    <mergeCell ref="K87:K88"/>
    <mergeCell ref="L87:L88"/>
    <mergeCell ref="M87:M88"/>
    <mergeCell ref="N87:N88"/>
    <mergeCell ref="P83:P86"/>
    <mergeCell ref="Q83:Q86"/>
    <mergeCell ref="A87:A88"/>
    <mergeCell ref="B87:B88"/>
    <mergeCell ref="C87:C88"/>
    <mergeCell ref="D87:D88"/>
    <mergeCell ref="E87:E88"/>
    <mergeCell ref="F87:F88"/>
    <mergeCell ref="G87:G88"/>
    <mergeCell ref="H87:H88"/>
    <mergeCell ref="J83:J86"/>
    <mergeCell ref="K83:K86"/>
    <mergeCell ref="L83:L86"/>
    <mergeCell ref="M83:M86"/>
    <mergeCell ref="N83:N86"/>
    <mergeCell ref="O83:O86"/>
    <mergeCell ref="AT78:AT86"/>
    <mergeCell ref="A83:A86"/>
    <mergeCell ref="B83:B86"/>
    <mergeCell ref="C83:C86"/>
    <mergeCell ref="D83:D86"/>
    <mergeCell ref="E83:E86"/>
    <mergeCell ref="F83:F86"/>
    <mergeCell ref="G83:G86"/>
    <mergeCell ref="H83:H86"/>
    <mergeCell ref="I83:I86"/>
    <mergeCell ref="L78:L82"/>
    <mergeCell ref="M78:M82"/>
    <mergeCell ref="N78:N82"/>
    <mergeCell ref="O78:O82"/>
    <mergeCell ref="P78:P82"/>
    <mergeCell ref="Q78:Q82"/>
    <mergeCell ref="F78:F82"/>
    <mergeCell ref="G78:G82"/>
    <mergeCell ref="H78:H82"/>
    <mergeCell ref="I78:I82"/>
    <mergeCell ref="J78:J82"/>
    <mergeCell ref="K78:K82"/>
    <mergeCell ref="N74:N75"/>
    <mergeCell ref="O74:O75"/>
    <mergeCell ref="P74:P75"/>
    <mergeCell ref="Q74:Q75"/>
    <mergeCell ref="AT74:AT75"/>
    <mergeCell ref="A78:A82"/>
    <mergeCell ref="B78:B82"/>
    <mergeCell ref="C78:C82"/>
    <mergeCell ref="D78:D82"/>
    <mergeCell ref="E78:E82"/>
    <mergeCell ref="H74:H75"/>
    <mergeCell ref="I74:I75"/>
    <mergeCell ref="J74:J75"/>
    <mergeCell ref="K74:K75"/>
    <mergeCell ref="L74:L75"/>
    <mergeCell ref="M74:M75"/>
    <mergeCell ref="P72:P73"/>
    <mergeCell ref="Q72:Q73"/>
    <mergeCell ref="AT72:AT73"/>
    <mergeCell ref="A74:A75"/>
    <mergeCell ref="B74:B75"/>
    <mergeCell ref="C74:C75"/>
    <mergeCell ref="D74:D75"/>
    <mergeCell ref="E74:E75"/>
    <mergeCell ref="F74:F75"/>
    <mergeCell ref="G74:G75"/>
    <mergeCell ref="J72:J73"/>
    <mergeCell ref="K72:K73"/>
    <mergeCell ref="L72:L73"/>
    <mergeCell ref="M72:M73"/>
    <mergeCell ref="N72:N73"/>
    <mergeCell ref="O72:O73"/>
    <mergeCell ref="AT69:AT70"/>
    <mergeCell ref="A72:A73"/>
    <mergeCell ref="B72:B73"/>
    <mergeCell ref="C72:C73"/>
    <mergeCell ref="D72:D73"/>
    <mergeCell ref="E72:E73"/>
    <mergeCell ref="F72:F73"/>
    <mergeCell ref="G72:G73"/>
    <mergeCell ref="H72:H73"/>
    <mergeCell ref="I72:I73"/>
    <mergeCell ref="M65:M68"/>
    <mergeCell ref="N65:N68"/>
    <mergeCell ref="O65:O68"/>
    <mergeCell ref="P65:P68"/>
    <mergeCell ref="Q65:Q68"/>
    <mergeCell ref="AT65:AT68"/>
    <mergeCell ref="R67:R68"/>
    <mergeCell ref="G65:G68"/>
    <mergeCell ref="H65:H68"/>
    <mergeCell ref="I65:I68"/>
    <mergeCell ref="J65:J68"/>
    <mergeCell ref="K65:K68"/>
    <mergeCell ref="L65:L68"/>
    <mergeCell ref="A65:A68"/>
    <mergeCell ref="B65:B68"/>
    <mergeCell ref="C65:C68"/>
    <mergeCell ref="D65:D68"/>
    <mergeCell ref="E65:E68"/>
    <mergeCell ref="F65:F68"/>
    <mergeCell ref="M62:M64"/>
    <mergeCell ref="N62:N64"/>
    <mergeCell ref="O62:O64"/>
    <mergeCell ref="P62:P64"/>
    <mergeCell ref="Q62:Q64"/>
    <mergeCell ref="AT62:AT64"/>
    <mergeCell ref="G62:G64"/>
    <mergeCell ref="H62:H64"/>
    <mergeCell ref="I62:I64"/>
    <mergeCell ref="J62:J64"/>
    <mergeCell ref="K62:K64"/>
    <mergeCell ref="L62:L64"/>
    <mergeCell ref="P52:P61"/>
    <mergeCell ref="Q52:Q61"/>
    <mergeCell ref="AT52:AT61"/>
    <mergeCell ref="R59:R60"/>
    <mergeCell ref="A62:A64"/>
    <mergeCell ref="B62:B64"/>
    <mergeCell ref="C62:C64"/>
    <mergeCell ref="D62:D64"/>
    <mergeCell ref="E62:E64"/>
    <mergeCell ref="F62:F64"/>
    <mergeCell ref="J52:J61"/>
    <mergeCell ref="K52:K61"/>
    <mergeCell ref="L52:L61"/>
    <mergeCell ref="M52:M61"/>
    <mergeCell ref="N52:N61"/>
    <mergeCell ref="O52:O61"/>
    <mergeCell ref="AT48:AT51"/>
    <mergeCell ref="A52:A61"/>
    <mergeCell ref="B52:B61"/>
    <mergeCell ref="C52:C61"/>
    <mergeCell ref="D52:D61"/>
    <mergeCell ref="E52:E61"/>
    <mergeCell ref="F52:F61"/>
    <mergeCell ref="G52:G61"/>
    <mergeCell ref="H52:H61"/>
    <mergeCell ref="I52:I61"/>
    <mergeCell ref="L48:L51"/>
    <mergeCell ref="M48:M51"/>
    <mergeCell ref="N48:N51"/>
    <mergeCell ref="O48:O51"/>
    <mergeCell ref="P48:P51"/>
    <mergeCell ref="Q48:Q51"/>
    <mergeCell ref="F48:F51"/>
    <mergeCell ref="G48:G51"/>
    <mergeCell ref="H48:H51"/>
    <mergeCell ref="I48:I51"/>
    <mergeCell ref="J48:J51"/>
    <mergeCell ref="K48:K51"/>
    <mergeCell ref="N45:N47"/>
    <mergeCell ref="O45:O47"/>
    <mergeCell ref="P45:P47"/>
    <mergeCell ref="Q45:Q47"/>
    <mergeCell ref="AT45:AT47"/>
    <mergeCell ref="A48:A51"/>
    <mergeCell ref="B48:B51"/>
    <mergeCell ref="C48:C51"/>
    <mergeCell ref="D48:D51"/>
    <mergeCell ref="E48:E51"/>
    <mergeCell ref="H45:H47"/>
    <mergeCell ref="I45:I47"/>
    <mergeCell ref="J45:J47"/>
    <mergeCell ref="K45:K47"/>
    <mergeCell ref="L45:L47"/>
    <mergeCell ref="M45:M47"/>
    <mergeCell ref="P38:P41"/>
    <mergeCell ref="Q38:Q41"/>
    <mergeCell ref="AT38:AT42"/>
    <mergeCell ref="A45:A47"/>
    <mergeCell ref="B45:B47"/>
    <mergeCell ref="C45:C47"/>
    <mergeCell ref="D45:D47"/>
    <mergeCell ref="E45:E47"/>
    <mergeCell ref="F45:F47"/>
    <mergeCell ref="G45:G47"/>
    <mergeCell ref="J38:J41"/>
    <mergeCell ref="K38:K41"/>
    <mergeCell ref="L38:L41"/>
    <mergeCell ref="M38:M41"/>
    <mergeCell ref="N38:N41"/>
    <mergeCell ref="O38:O41"/>
    <mergeCell ref="AT36:AT37"/>
    <mergeCell ref="A38:A41"/>
    <mergeCell ref="B38:B41"/>
    <mergeCell ref="C38:C41"/>
    <mergeCell ref="D38:D41"/>
    <mergeCell ref="E38:E41"/>
    <mergeCell ref="F38:F41"/>
    <mergeCell ref="G38:G41"/>
    <mergeCell ref="H38:H41"/>
    <mergeCell ref="I38:I41"/>
    <mergeCell ref="M36:M37"/>
    <mergeCell ref="N36:N37"/>
    <mergeCell ref="O36:O37"/>
    <mergeCell ref="P36:P37"/>
    <mergeCell ref="Q36:Q37"/>
    <mergeCell ref="R36:R37"/>
    <mergeCell ref="G36:G37"/>
    <mergeCell ref="H36:H37"/>
    <mergeCell ref="I36:I37"/>
    <mergeCell ref="J36:J37"/>
    <mergeCell ref="K36:K37"/>
    <mergeCell ref="L36:L37"/>
    <mergeCell ref="A36:A37"/>
    <mergeCell ref="B36:B37"/>
    <mergeCell ref="C36:C37"/>
    <mergeCell ref="D36:D37"/>
    <mergeCell ref="E36:E37"/>
    <mergeCell ref="F36:F37"/>
    <mergeCell ref="L34:L35"/>
    <mergeCell ref="M34:M35"/>
    <mergeCell ref="N34:N35"/>
    <mergeCell ref="O34:O35"/>
    <mergeCell ref="P34:P35"/>
    <mergeCell ref="Q34:Q35"/>
    <mergeCell ref="F34:F35"/>
    <mergeCell ref="G34:G35"/>
    <mergeCell ref="H34:H35"/>
    <mergeCell ref="I34:I35"/>
    <mergeCell ref="J34:J35"/>
    <mergeCell ref="K34:K35"/>
    <mergeCell ref="N29:N33"/>
    <mergeCell ref="O29:O33"/>
    <mergeCell ref="P29:P33"/>
    <mergeCell ref="Q29:Q33"/>
    <mergeCell ref="AT29:AT35"/>
    <mergeCell ref="A34:A35"/>
    <mergeCell ref="B34:B35"/>
    <mergeCell ref="C34:C35"/>
    <mergeCell ref="D34:D35"/>
    <mergeCell ref="E34:E35"/>
    <mergeCell ref="H29:H33"/>
    <mergeCell ref="I29:I33"/>
    <mergeCell ref="J29:J33"/>
    <mergeCell ref="K29:K33"/>
    <mergeCell ref="L29:L33"/>
    <mergeCell ref="M29:M33"/>
    <mergeCell ref="P23:P26"/>
    <mergeCell ref="Q23:Q26"/>
    <mergeCell ref="AT23:AT26"/>
    <mergeCell ref="A29:A33"/>
    <mergeCell ref="B29:B33"/>
    <mergeCell ref="C29:C33"/>
    <mergeCell ref="D29:D33"/>
    <mergeCell ref="E29:E33"/>
    <mergeCell ref="F29:F33"/>
    <mergeCell ref="G29:G33"/>
    <mergeCell ref="J23:J26"/>
    <mergeCell ref="K23:K26"/>
    <mergeCell ref="L23:L26"/>
    <mergeCell ref="M23:M26"/>
    <mergeCell ref="N23:N26"/>
    <mergeCell ref="O23:O26"/>
    <mergeCell ref="AT20:AT22"/>
    <mergeCell ref="A23:A26"/>
    <mergeCell ref="B23:B26"/>
    <mergeCell ref="C23:C26"/>
    <mergeCell ref="D23:D26"/>
    <mergeCell ref="E23:E26"/>
    <mergeCell ref="F23:F26"/>
    <mergeCell ref="G23:G26"/>
    <mergeCell ref="H23:H26"/>
    <mergeCell ref="I23:I26"/>
    <mergeCell ref="M20:M22"/>
    <mergeCell ref="N20:N22"/>
    <mergeCell ref="O20:O22"/>
    <mergeCell ref="P20:P22"/>
    <mergeCell ref="Q20:Q22"/>
    <mergeCell ref="R20:R22"/>
    <mergeCell ref="G20:G22"/>
    <mergeCell ref="H20:H22"/>
    <mergeCell ref="I20:I22"/>
    <mergeCell ref="J20:J22"/>
    <mergeCell ref="K20:K22"/>
    <mergeCell ref="L20:L22"/>
    <mergeCell ref="A20:A22"/>
    <mergeCell ref="B20:B22"/>
    <mergeCell ref="C20:C22"/>
    <mergeCell ref="D20:D22"/>
    <mergeCell ref="E20:E22"/>
    <mergeCell ref="F20:F22"/>
    <mergeCell ref="M16:M18"/>
    <mergeCell ref="N16:N18"/>
    <mergeCell ref="O16:O18"/>
    <mergeCell ref="P16:P18"/>
    <mergeCell ref="Q16:Q18"/>
    <mergeCell ref="R17:R18"/>
    <mergeCell ref="G16:G18"/>
    <mergeCell ref="H16:H18"/>
    <mergeCell ref="I16:I18"/>
    <mergeCell ref="J16:J18"/>
    <mergeCell ref="K16:K18"/>
    <mergeCell ref="L16:L18"/>
    <mergeCell ref="P13:P14"/>
    <mergeCell ref="Q13:Q14"/>
    <mergeCell ref="R13:R14"/>
    <mergeCell ref="AT13:AT19"/>
    <mergeCell ref="A16:A18"/>
    <mergeCell ref="B16:B18"/>
    <mergeCell ref="C16:C18"/>
    <mergeCell ref="D16:D18"/>
    <mergeCell ref="E16:E18"/>
    <mergeCell ref="F16:F18"/>
    <mergeCell ref="J13:J14"/>
    <mergeCell ref="K13:K14"/>
    <mergeCell ref="L13:L14"/>
    <mergeCell ref="M13:M14"/>
    <mergeCell ref="N13:N14"/>
    <mergeCell ref="O13:O14"/>
    <mergeCell ref="AT9:AT12"/>
    <mergeCell ref="A13:A14"/>
    <mergeCell ref="B13:B14"/>
    <mergeCell ref="C13:C14"/>
    <mergeCell ref="D13:D14"/>
    <mergeCell ref="E13:E14"/>
    <mergeCell ref="F13:F14"/>
    <mergeCell ref="G13:G14"/>
    <mergeCell ref="H13:H14"/>
    <mergeCell ref="I13:I14"/>
    <mergeCell ref="M9:M12"/>
    <mergeCell ref="N9:N12"/>
    <mergeCell ref="O9:O12"/>
    <mergeCell ref="P9:P12"/>
    <mergeCell ref="Q9:Q12"/>
    <mergeCell ref="R9:R10"/>
    <mergeCell ref="G9:G12"/>
    <mergeCell ref="H9:H12"/>
    <mergeCell ref="I9:I12"/>
    <mergeCell ref="J9:J12"/>
    <mergeCell ref="K9:K12"/>
    <mergeCell ref="L9:L12"/>
    <mergeCell ref="A9:A12"/>
    <mergeCell ref="B9:B12"/>
    <mergeCell ref="C9:C12"/>
    <mergeCell ref="D9:D12"/>
    <mergeCell ref="E9:E12"/>
    <mergeCell ref="F9:F12"/>
  </mergeCells>
  <printOptions horizontalCentered="1" verticalCentered="1"/>
  <pageMargins left="0.39370078740157483" right="0.39370078740157483" top="0.39370078740157483" bottom="0.39370078740157483" header="0.39370078740157483" footer="0.31496062992125984"/>
  <pageSetup paperSize="5" scale="10" fitToHeight="0" orientation="landscape" r:id="rId1"/>
  <headerFooter>
    <oddFooter>&amp;L_x000D_&amp;1#&amp;"Arial Narrow"&amp;10&amp;K000000 Clasificada</oddFooter>
  </headerFooter>
  <colBreaks count="1" manualBreakCount="1">
    <brk id="46" max="150"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PROGRAMACION PEI 2026</vt:lpstr>
      <vt:lpstr>'PROGRAMACION PEI 2026'!Área_de_impresión</vt:lpstr>
      <vt:lpstr>'PROGRAMACION PEI 2026'!Títulos_a_imprimir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carolina monroy</dc:creator>
  <cp:lastModifiedBy>carolina monroy</cp:lastModifiedBy>
  <dcterms:created xsi:type="dcterms:W3CDTF">2026-01-30T21:33:31Z</dcterms:created>
  <dcterms:modified xsi:type="dcterms:W3CDTF">2026-01-30T21:36:37Z</dcterms:modified>
</cp:coreProperties>
</file>