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intic.sharepoint.com/sites/GrupoPlaneacinEstratgica/Documentos compartidos/General/DOCUMENTOS GITPS/03 PES-PEI/2026/ARCHIVOS PUBLICADOS 2026/SEGUIMIENTO 1T 2026/"/>
    </mc:Choice>
  </mc:AlternateContent>
  <xr:revisionPtr revIDLastSave="5" documentId="8_{1531A1D3-C2E6-481F-B66A-3D41A8F701CB}" xr6:coauthVersionLast="47" xr6:coauthVersionMax="47" xr10:uidLastSave="{613235E1-6BE3-4F18-AC84-6ED44D114E95}"/>
  <bookViews>
    <workbookView xWindow="-108" yWindow="-108" windowWidth="23256" windowHeight="12456" xr2:uid="{8DF0711D-816B-48A5-9FF1-A1D54E629FA6}"/>
  </bookViews>
  <sheets>
    <sheet name="SEGUIMIENTO PES 2026 1T" sheetId="1" r:id="rId1"/>
    <sheet name="conv" sheetId="2" r:id="rId2"/>
    <sheet name="hist modif " sheetId="3" r:id="rId3"/>
  </sheets>
  <externalReferences>
    <externalReference r:id="rId4"/>
    <externalReference r:id="rId5"/>
  </externalReferences>
  <definedNames>
    <definedName name="_xlnm._FilterDatabase" localSheetId="0" hidden="1">'SEGUIMIENTO PES 2026 1T'!$A$8:$BV$107</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'SEGUIMIENTO PES 2026 1T'!$A$1:$BV$114</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'SEGUIMIENTO PES 2026 1T'!$1:$8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R107" i="1" l="1"/>
  <c r="BG107" i="1"/>
  <c r="BF107" i="1"/>
  <c r="BR106" i="1"/>
  <c r="BG106" i="1"/>
  <c r="BF106" i="1"/>
  <c r="BR105" i="1"/>
  <c r="BG105" i="1"/>
  <c r="BS105" i="1" s="1"/>
  <c r="BF105" i="1"/>
  <c r="BG104" i="1"/>
  <c r="BF104" i="1"/>
  <c r="BR103" i="1"/>
  <c r="BG103" i="1"/>
  <c r="BS103" i="1" s="1"/>
  <c r="BF103" i="1"/>
  <c r="BR102" i="1"/>
  <c r="BG102" i="1"/>
  <c r="BF102" i="1"/>
  <c r="BG98" i="1"/>
  <c r="BS98" i="1" s="1"/>
  <c r="BF98" i="1"/>
  <c r="AV98" i="1"/>
  <c r="BR97" i="1"/>
  <c r="BG97" i="1"/>
  <c r="BF97" i="1"/>
  <c r="BR95" i="1"/>
  <c r="BR94" i="1"/>
  <c r="BG94" i="1"/>
  <c r="BS94" i="1" s="1"/>
  <c r="BF94" i="1"/>
  <c r="BR93" i="1"/>
  <c r="BG93" i="1"/>
  <c r="BF93" i="1"/>
  <c r="BG92" i="1"/>
  <c r="BR91" i="1"/>
  <c r="BG91" i="1"/>
  <c r="BS91" i="1" s="1"/>
  <c r="BF91" i="1"/>
  <c r="BR89" i="1"/>
  <c r="BG89" i="1"/>
  <c r="BS89" i="1" s="1"/>
  <c r="BF89" i="1"/>
  <c r="BR87" i="1"/>
  <c r="BG87" i="1"/>
  <c r="BF87" i="1"/>
  <c r="BG86" i="1"/>
  <c r="BS86" i="1" s="1"/>
  <c r="BF86" i="1"/>
  <c r="AV86" i="1"/>
  <c r="BG85" i="1"/>
  <c r="BB85" i="1"/>
  <c r="AZ85" i="1"/>
  <c r="BG84" i="1"/>
  <c r="BF84" i="1"/>
  <c r="BG83" i="1"/>
  <c r="BF83" i="1"/>
  <c r="BR82" i="1"/>
  <c r="BG82" i="1"/>
  <c r="BF82" i="1"/>
  <c r="BR80" i="1"/>
  <c r="BG80" i="1"/>
  <c r="BF80" i="1"/>
  <c r="BR79" i="1"/>
  <c r="BG79" i="1"/>
  <c r="BF79" i="1"/>
  <c r="BR78" i="1"/>
  <c r="BG78" i="1"/>
  <c r="BF78" i="1"/>
  <c r="BR77" i="1"/>
  <c r="BG77" i="1"/>
  <c r="BF77" i="1"/>
  <c r="BR76" i="1"/>
  <c r="BG76" i="1"/>
  <c r="BF76" i="1"/>
  <c r="BG75" i="1"/>
  <c r="BS75" i="1" s="1"/>
  <c r="BF75" i="1"/>
  <c r="AV75" i="1"/>
  <c r="BR74" i="1"/>
  <c r="BG74" i="1"/>
  <c r="BS74" i="1" s="1"/>
  <c r="BB74" i="1"/>
  <c r="AX74" i="1"/>
  <c r="BG73" i="1"/>
  <c r="BF73" i="1"/>
  <c r="BR72" i="1"/>
  <c r="BG72" i="1"/>
  <c r="BS72" i="1" s="1"/>
  <c r="BF72" i="1"/>
  <c r="BR71" i="1"/>
  <c r="BG71" i="1"/>
  <c r="BS71" i="1" s="1"/>
  <c r="BF71" i="1"/>
  <c r="BG70" i="1"/>
  <c r="BG69" i="1"/>
  <c r="BF69" i="1"/>
  <c r="BG67" i="1"/>
  <c r="BF67" i="1"/>
  <c r="BR66" i="1"/>
  <c r="BG66" i="1"/>
  <c r="BF66" i="1"/>
  <c r="BG65" i="1"/>
  <c r="BF65" i="1"/>
  <c r="BG64" i="1"/>
  <c r="BS64" i="1" s="1"/>
  <c r="BF64" i="1"/>
  <c r="BR64" i="1" s="1"/>
  <c r="BG63" i="1"/>
  <c r="BF63" i="1"/>
  <c r="BR62" i="1"/>
  <c r="BG62" i="1"/>
  <c r="BS62" i="1" s="1"/>
  <c r="BF62" i="1"/>
  <c r="BG61" i="1"/>
  <c r="BS61" i="1" s="1"/>
  <c r="BF61" i="1"/>
  <c r="AV61" i="1"/>
  <c r="BR60" i="1"/>
  <c r="BG60" i="1"/>
  <c r="BF60" i="1"/>
  <c r="BG59" i="1"/>
  <c r="BF59" i="1"/>
  <c r="BR59" i="1" s="1"/>
  <c r="BR58" i="1"/>
  <c r="BG58" i="1"/>
  <c r="BF58" i="1"/>
  <c r="BG57" i="1"/>
  <c r="BF57" i="1"/>
  <c r="BG56" i="1"/>
  <c r="BF56" i="1"/>
  <c r="BG55" i="1"/>
  <c r="BS55" i="1" s="1"/>
  <c r="BF55" i="1"/>
  <c r="AV55" i="1"/>
  <c r="BG54" i="1"/>
  <c r="BF54" i="1"/>
  <c r="BR53" i="1"/>
  <c r="BG53" i="1"/>
  <c r="BS53" i="1" s="1"/>
  <c r="BF53" i="1"/>
  <c r="BR52" i="1"/>
  <c r="BG52" i="1"/>
  <c r="BS52" i="1" s="1"/>
  <c r="BF52" i="1"/>
  <c r="BR50" i="1"/>
  <c r="BG50" i="1"/>
  <c r="BS50" i="1" s="1"/>
  <c r="BF50" i="1"/>
  <c r="AI50" i="1"/>
  <c r="BR49" i="1"/>
  <c r="BG49" i="1"/>
  <c r="BF49" i="1"/>
  <c r="AI49" i="1"/>
  <c r="BR48" i="1"/>
  <c r="BG48" i="1"/>
  <c r="BF48" i="1"/>
  <c r="AI48" i="1"/>
  <c r="BS47" i="1"/>
  <c r="BR47" i="1"/>
  <c r="BG47" i="1"/>
  <c r="BF47" i="1"/>
  <c r="AI47" i="1"/>
  <c r="BR46" i="1"/>
  <c r="BG46" i="1"/>
  <c r="BF46" i="1"/>
  <c r="AI46" i="1"/>
  <c r="BG45" i="1"/>
  <c r="BS45" i="1" s="1"/>
  <c r="BF45" i="1"/>
  <c r="AV45" i="1"/>
  <c r="BR44" i="1"/>
  <c r="BG44" i="1"/>
  <c r="BF44" i="1"/>
  <c r="AI44" i="1"/>
  <c r="BR43" i="1"/>
  <c r="BG43" i="1"/>
  <c r="BS43" i="1" s="1"/>
  <c r="BF43" i="1"/>
  <c r="BR42" i="1"/>
  <c r="BG42" i="1"/>
  <c r="BF42" i="1"/>
  <c r="BR41" i="1"/>
  <c r="BG41" i="1"/>
  <c r="BS41" i="1" s="1"/>
  <c r="BF41" i="1"/>
  <c r="BR40" i="1"/>
  <c r="BG40" i="1"/>
  <c r="BF40" i="1"/>
  <c r="AI40" i="1"/>
  <c r="BR39" i="1"/>
  <c r="BG39" i="1"/>
  <c r="BF39" i="1"/>
  <c r="AI39" i="1"/>
  <c r="BR38" i="1"/>
  <c r="BG38" i="1"/>
  <c r="BF38" i="1"/>
  <c r="AI38" i="1"/>
  <c r="BR37" i="1"/>
  <c r="BG37" i="1"/>
  <c r="BS37" i="1" s="1"/>
  <c r="BF37" i="1"/>
  <c r="AI37" i="1"/>
  <c r="AI36" i="1"/>
  <c r="W36" i="1"/>
  <c r="BS35" i="1"/>
  <c r="AV35" i="1"/>
  <c r="BS34" i="1"/>
  <c r="BR34" i="1"/>
  <c r="AI34" i="1"/>
  <c r="BG33" i="1"/>
  <c r="BF33" i="1"/>
  <c r="AI33" i="1"/>
  <c r="BG32" i="1"/>
  <c r="BS32" i="1" s="1"/>
  <c r="BF32" i="1"/>
  <c r="AV32" i="1"/>
  <c r="BR31" i="1"/>
  <c r="BG31" i="1"/>
  <c r="BS31" i="1" s="1"/>
  <c r="BF31" i="1"/>
  <c r="AI31" i="1"/>
  <c r="BG30" i="1"/>
  <c r="BS30" i="1" s="1"/>
  <c r="AV30" i="1"/>
  <c r="BS29" i="1"/>
  <c r="BR29" i="1"/>
  <c r="AI29" i="1"/>
  <c r="BG28" i="1"/>
  <c r="BS28" i="1" s="1"/>
  <c r="BF28" i="1"/>
  <c r="AV28" i="1"/>
  <c r="BR27" i="1"/>
  <c r="BG27" i="1"/>
  <c r="BF27" i="1"/>
  <c r="AI27" i="1"/>
  <c r="BG26" i="1"/>
  <c r="AI26" i="1"/>
  <c r="BG25" i="1"/>
  <c r="BG24" i="1"/>
  <c r="BG23" i="1"/>
  <c r="BR22" i="1"/>
  <c r="BG22" i="1"/>
  <c r="BS22" i="1" s="1"/>
  <c r="BF22" i="1"/>
  <c r="BG21" i="1"/>
  <c r="BG18" i="1"/>
  <c r="BF18" i="1"/>
  <c r="BR18" i="1" s="1"/>
  <c r="BG17" i="1"/>
  <c r="BF17" i="1"/>
  <c r="BG16" i="1"/>
  <c r="BS16" i="1" s="1"/>
  <c r="AX16" i="1"/>
  <c r="BF16" i="1" s="1"/>
  <c r="BG15" i="1"/>
  <c r="BS15" i="1" s="1"/>
  <c r="BF15" i="1"/>
  <c r="BR15" i="1" s="1"/>
  <c r="BG14" i="1"/>
  <c r="BF14" i="1"/>
  <c r="BG13" i="1"/>
  <c r="BS13" i="1" s="1"/>
  <c r="BF13" i="1"/>
  <c r="BG12" i="1"/>
  <c r="BF12" i="1"/>
  <c r="BR12" i="1" s="1"/>
  <c r="BR11" i="1"/>
  <c r="BG11" i="1"/>
  <c r="BS11" i="1" s="1"/>
  <c r="BF11" i="1"/>
  <c r="BR10" i="1"/>
  <c r="BG10" i="1"/>
  <c r="BF10" i="1"/>
  <c r="BR9" i="1"/>
  <c r="BG9" i="1"/>
  <c r="BS9" i="1" s="1"/>
  <c r="BF9" i="1"/>
  <c r="BS40" i="1" l="1"/>
  <c r="BS46" i="1"/>
  <c r="BS97" i="1"/>
  <c r="BS39" i="1"/>
  <c r="BS106" i="1"/>
  <c r="BS10" i="1"/>
  <c r="BF74" i="1"/>
  <c r="BS93" i="1"/>
  <c r="BF85" i="1"/>
  <c r="BS12" i="1"/>
  <c r="BS102" i="1"/>
  <c r="BS27" i="1"/>
  <c r="BS38" i="1"/>
  <c r="BS42" i="1"/>
  <c r="BS82" i="1"/>
  <c r="BS87" i="1"/>
  <c r="BS48" i="1"/>
  <c r="BS107" i="1"/>
  <c r="BS18" i="1"/>
  <c r="BS44" i="1"/>
  <c r="BS49" i="1"/>
  <c r="BS58" i="1"/>
  <c r="BS59" i="1"/>
  <c r="BS60" i="1"/>
  <c r="BS66" i="1"/>
  <c r="BS76" i="1"/>
  <c r="BS77" i="1"/>
  <c r="BS78" i="1"/>
  <c r="BS79" i="1"/>
  <c r="BS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tc={5F8135A8-78D7-4407-A782-51454AE68C86}</author>
    <author>tc={3E832E85-8046-46C2-AE4F-F896E4DEA193}</author>
    <author>Angie Katherine Otalora Ochoa</author>
    <author>CAROLINA</author>
    <author>tc={89E63AC0-EF7C-45F3-988A-CCA3833694BA}</author>
    <author>tc={B2F92AF1-1797-436A-8927-CBE4B5192E1B}</author>
    <author>tc={CF55A1C5-5402-448B-AB21-60E30DE43DCA}</author>
    <author>tc={27CEE4CE-5204-4446-9B28-85CE9CD8B9E4}</author>
    <author>tc={0FE10654-8FBD-40FF-B241-25A07F79D21A}</author>
    <author>tc={261FEF2C-A709-4056-98E7-224F70C4BD02}</author>
    <author>tc={248F5E7C-286C-4CEF-B84B-45B04DF4D27A}</author>
    <author>tc={09848651-FAD0-412C-AACB-3B9ABB97BFFE}</author>
    <author>tc={9689669B-537B-429D-A765-D7D88BDE5250}</author>
    <author>tc={6F098EF2-F5AF-451A-9C1A-97842ED53CA6}</author>
    <author>tc={8F64B7C6-5BCB-4E45-8D86-B3A66AC5CEDD}</author>
    <author>tc={9833734B-FFB0-4FD7-9C56-0303AB391051}</author>
    <author>tc={47E838AB-90AB-4D37-AD2C-80198BE43778}</author>
    <author>tc={B2053E46-2686-48F8-AB6F-B8BB646EC0DD}</author>
    <author>tc={5D6D7DCA-199A-4CAD-84FF-5FE70B53C48F}</author>
    <author>tc={87B685D4-3A69-455C-A6AD-55FF6E1EA2EF}</author>
    <author>tc={15C8DA8F-ECA8-4B96-BAB1-FFCAD4ECB13C}</author>
    <author>tc={96770612-8ADC-4731-82A5-D540EFAC4F20}</author>
    <author>tc={9B0BD24D-0E59-460D-B5EF-E2942C25C0F1}</author>
    <author>tc={90ACBE37-4616-4E81-AEA2-1034F8DA8AE5}</author>
  </authors>
  <commentList>
    <comment ref="U8" authorId="0" shapeId="0" xr:uid="{5AC24F01-16C3-488D-900A-A42922C758D1}">
      <text>
        <r>
          <rPr>
            <sz val="11"/>
            <color theme="1"/>
            <rFont val="Calibri"/>
            <family val="2"/>
            <scheme val="minor"/>
          </rPr>
          <t>Carolina:
para completar y revisar una vez se tengan las hv de los indicadores</t>
        </r>
      </text>
    </comment>
    <comment ref="AW8" authorId="1" shapeId="0" xr:uid="{5F8135A8-78D7-4407-A782-51454AE68C86}">
      <text>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la lista desplegable la opción que se ajuste a lo requerido</t>
      </text>
    </comment>
    <comment ref="AV9" authorId="2" shapeId="0" xr:uid="{3E832E85-8046-46C2-AE4F-F896E4DEA19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18 de marzo se solicita desde el area modificacion pasando de 2000 a 4311, esta pendiente oficializacion en plan de accion</t>
      </text>
    </comment>
    <comment ref="AE15" authorId="3" shapeId="0" xr:uid="{044DBF43-0A06-4C4C-920F-9E02FD3F5224}">
      <text>
        <r>
          <rPr>
            <sz val="11"/>
            <color theme="1"/>
            <rFont val="Calibri"/>
            <family val="2"/>
            <scheme val="minor"/>
          </rPr>
          <t xml:space="preserve">Angie Katherine Otalora Ochoa:
Registrar </t>
        </r>
      </text>
    </comment>
    <comment ref="J20" authorId="4" shapeId="0" xr:uid="{F2C65731-D48C-4600-92DD-3F2D1037BCBC}">
      <text>
        <r>
          <rPr>
            <sz val="11"/>
            <color theme="1"/>
            <rFont val="Calibri"/>
            <family val="2"/>
            <scheme val="minor"/>
          </rPr>
          <t>CAROLINA:
TRASLADO DE RECURSOS EN TRAMITE</t>
        </r>
      </text>
    </comment>
    <comment ref="AK29" authorId="5" shapeId="0" xr:uid="{89E63AC0-EF7C-45F3-988A-CCA3833694B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702
Meta 2025: 2000</t>
      </text>
    </comment>
    <comment ref="AV29" authorId="6" shapeId="0" xr:uid="{B2F92AF1-1797-436A-8927-CBE4B5192E1B}">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REZAGO 2025</t>
      </text>
    </comment>
    <comment ref="AK30" authorId="7" shapeId="0" xr:uid="{CF55A1C5-5402-448B-AB21-60E30DE43DC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702
Meta 2025: 2000</t>
      </text>
    </comment>
    <comment ref="AD34" authorId="8" shapeId="0" xr:uid="{27CEE4CE-5204-4446-9B28-85CE9CD8B9E4}">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resolución 519 de 2025</t>
      </text>
    </comment>
    <comment ref="AK34" authorId="9" shapeId="0" xr:uid="{0FE10654-8FBD-40FF-B241-25A07F79D21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rezago 1.309
Meta 2025: 1000 bolsa tecnologica
Total: 2.309</t>
      </text>
    </comment>
    <comment ref="AV34" authorId="10" shapeId="0" xr:uid="{261FEF2C-A709-4056-98E7-224F70C4BD02}">
      <text>
        <t>[Comentario encadenado]
Su versión de Excel le permite leer este comentario encadenado; sin embargo, las ediciones que se apliquen se quitarán si el archivo se abre en una versión más reciente de Excel. Más información: https://go.microsoft.com/fwlink/?linkid=870924
Comentario:
    Validar cual seria la meta</t>
      </text>
    </comment>
    <comment ref="AK35" authorId="11" shapeId="0" xr:uid="{248F5E7C-286C-4CEF-B84B-45B04DF4D27A}">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2024: rezago 1.309
Meta 2025: 1000 bolsa tecnologica
Total: 2.309</t>
      </text>
    </comment>
    <comment ref="T36" authorId="12" shapeId="0" xr:uid="{09848651-FAD0-412C-AACB-3B9ABB97BFFE}">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inactiva para 2026</t>
      </text>
    </comment>
    <comment ref="AD36" authorId="13" shapeId="0" xr:uid="{9689669B-537B-429D-A765-D7D88BDE5250}">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 519 de 2025</t>
      </text>
    </comment>
    <comment ref="AD37" authorId="14" shapeId="0" xr:uid="{6F098EF2-F5AF-451A-9C1A-97842ED53CA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 519 de 2025</t>
      </text>
    </comment>
    <comment ref="AD38" authorId="15" shapeId="0" xr:uid="{8F64B7C6-5BCB-4E45-8D86-B3A66AC5CEDD}">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la meta de acuerdo con la res 519 de 2025</t>
      </text>
    </comment>
    <comment ref="AD39" authorId="16" shapeId="0" xr:uid="{9833734B-FFB0-4FD7-9C56-0303AB391051}">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la meta de acuerdo con la res 519 de 2025</t>
      </text>
    </comment>
    <comment ref="AD40" authorId="17" shapeId="0" xr:uid="{47E838AB-90AB-4D37-AD2C-80198BE43778}">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meta de acuerdo con la res 519 de 2025</t>
      </text>
    </comment>
    <comment ref="T41" authorId="18" shapeId="0" xr:uid="{B2053E46-2686-48F8-AB6F-B8BB646EC0DD}">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creada para la vigencia 2026</t>
      </text>
    </comment>
    <comment ref="T42" authorId="19" shapeId="0" xr:uid="{5D6D7DCA-199A-4CAD-84FF-5FE70B53C48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Meta creada para la vigencia 2026
</t>
      </text>
    </comment>
    <comment ref="AD44" authorId="20" shapeId="0" xr:uid="{87B685D4-3A69-455C-A6AD-55FF6E1EA2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Disminución de meta de acuerdo con la resolución 519 del 31 de diciembre 2025 </t>
      </text>
    </comment>
    <comment ref="T50" authorId="21" shapeId="0" xr:uid="{15C8DA8F-ECA8-4B96-BAB1-FFCAD4ECB13C}">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incluida en la res 519 de 2025</t>
      </text>
    </comment>
    <comment ref="AV85" authorId="22" shapeId="0" xr:uid="{96770612-8ADC-4731-82A5-D540EFAC4F20}">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5000 para la vigencia peroen mi excel voy a tener en cuenta el tema de la tipologia “capacidad y se indluye la linea base y serian 32822</t>
      </text>
    </comment>
    <comment ref="AY103" authorId="23" shapeId="0" xr:uid="{9B0BD24D-0E59-460D-B5EF-E2942C25C0F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3000 EN LA PROGRAMACIO QUE SON LOS QUE CORRESPONDEN AL SOBRECUMPLIMIENTO DEL MES DE DICIEMBRE DE 2025, ESTO SOLO EN PES DADO QUE PLAN DE ACCION ES ANUAL Y PES CUATRIENIAL</t>
      </text>
    </comment>
    <comment ref="AZ103" authorId="24" shapeId="0" xr:uid="{90ACBE37-4616-4E81-AEA2-1034F8DA8AE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3000 EN LA PROGRAMACIO QUE SON LOS QUE CORRESPONDEN AL SOBRECUMPLIMIENTO DEL MES DE DICIEMBRE DE 2025, ESTO SOLO EN PES DADO QUE PLAN DE ACCION ES ANUAL Y PES CUATRIENIAL</t>
      </text>
    </comment>
  </commentList>
</comments>
</file>

<file path=xl/sharedStrings.xml><?xml version="1.0" encoding="utf-8"?>
<sst xmlns="http://schemas.openxmlformats.org/spreadsheetml/2006/main" count="2292" uniqueCount="1128">
  <si>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</si>
  <si>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</si>
  <si>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</si>
  <si>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</si>
  <si>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</si>
  <si>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</si>
  <si>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</si>
  <si>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</si>
  <si>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</si>
  <si>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</si>
  <si>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</si>
  <si>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</si>
  <si>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</si>
  <si>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</si>
  <si>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</si>
  <si>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</si>
  <si>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EJECUCION 2026</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</si>
  <si>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</si>
  <si>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</si>
  <si>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</si>
  <si>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</si>
  <si>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</si>
  <si>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</si>
  <si>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</si>
  <si>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</si>
  <si>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</si>
  <si>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</si>
  <si>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</si>
  <si>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</si>
  <si>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</si>
  <si>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</si>
  <si>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</si>
  <si>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cuantitativo 4T_2025</t>
  </si>
  <si>
    <t>Avance Acumulado 2025 (AA+AB+AD)</t>
  </si>
  <si>
    <t>CIERRE EJECUCION META 2025</t>
  </si>
  <si>
    <t>REZAGO (cuantitativo) 2026 (CUANDO APLIQUE)</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</si>
  <si>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</si>
  <si>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</si>
  <si>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</si>
  <si>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</si>
  <si>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</si>
  <si>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</si>
  <si>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2025_4T</t>
  </si>
  <si>
    <t>RESUMEN CORTO AVANCE ACUMULADO EN TODA LA VIGENCIA</t>
  </si>
  <si>
    <t>JUSTIFICACION DE INCUMPLIMIENTO (REZAGO PARA 2026)  O SOBRECUMPLIMIENTO</t>
  </si>
  <si>
    <t>LINK SOPORTES/EVIDENCIAS</t>
  </si>
  <si>
    <t>meta 2026</t>
  </si>
  <si>
    <t>PERIODICIDAD DE MEDICION</t>
  </si>
  <si>
    <t>VALOR PROGRAMADO 1T 2026</t>
  </si>
  <si>
    <t>AVANCE EJECUTADO 1T 2026</t>
  </si>
  <si>
    <t>VALOR PROGRAMADO 2T 2026</t>
  </si>
  <si>
    <t>AVANCE EJECUTADO 2T 2026</t>
  </si>
  <si>
    <t>VALOR PROGRAMADO 3T 2026</t>
  </si>
  <si>
    <t>AVANCE EJECUTADO 3T 2026</t>
  </si>
  <si>
    <t>VALOR PROGRAMADO 4T 2026</t>
  </si>
  <si>
    <t>AVANCE EJECUTADO 4T 2026</t>
  </si>
  <si>
    <t>TOTAL PROGRAMADO 2026</t>
  </si>
  <si>
    <t>TOTAL AVANCE ACUMULADO 2026</t>
  </si>
  <si>
    <t>AVANCE CUALITATIVO 1T 2026</t>
  </si>
  <si>
    <t>JUSTIFICACION DEL RETRASO Y OBSERVACIONES  1T 2026</t>
  </si>
  <si>
    <t>AVANCE CUALITATIVO 2T 2026</t>
  </si>
  <si>
    <t>JUSTIFICACION DEL RETRASO Y OBSERVACIONES  2T 2026</t>
  </si>
  <si>
    <t>AVANCE CUALITATIVO 3T 2026</t>
  </si>
  <si>
    <t>JUSTIFICACION DEL RETRASO Y OBSERVACIONES  3T 2026</t>
  </si>
  <si>
    <t>AVANCE CUALITATIVO ACUMULADO A 31 DE DICIEMBRE DE2026_4T</t>
  </si>
  <si>
    <t>JUSTIFICACION DE INCUMPLIMIENTO O SOBRECUMPLIMIENTO</t>
  </si>
  <si>
    <t>Meta Cuatrienio</t>
  </si>
  <si>
    <t>Avance meta cuatrienio</t>
  </si>
  <si>
    <t>Dependencia Responsable</t>
  </si>
  <si>
    <t>COLUMNA PARA FILTRAR POR DEPENDENCIA</t>
  </si>
  <si>
    <t xml:space="preserve">Código iniciativa </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</si>
  <si>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</si>
  <si>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</si>
  <si>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</si>
  <si>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</si>
  <si>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</si>
  <si>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</si>
  <si>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</si>
  <si>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</si>
  <si>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</si>
  <si>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</si>
  <si>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</si>
  <si>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</si>
  <si>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</si>
  <si>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</si>
  <si>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</si>
  <si>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</si>
  <si>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</si>
  <si>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</si>
  <si>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</si>
  <si>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Para el tercer trimestre de 2025, se realizaron 2.391 verificaciones frente al cumplimiento de obligaciones a cargo de los PRST y Operadores Postales</t>
  </si>
  <si>
    <t>El indicador no presenta retraso en su ejecución.</t>
  </si>
  <si>
    <t>Para el cuarto trimestre de 2025, se realizaron 1.325 verificaciones frente al cumplimiento de obligaciones a cargo de los PRST y Operadores Postales</t>
  </si>
  <si>
    <t>Al cierre de la vigencia, la meta alcanzó un total de 5.113 verificaciones al cumplimiento de obligaciones a cargo de los PRST y Operadores Postales, superando con ello la meta programada.</t>
  </si>
  <si>
    <t>El sobrecumplimiento atiende al cumplimiento del rezago presentado en la vigencia 2024 asi como el resultado del aumento en el ritmo de ejecución de las verificaciones  al inicialmente previsto, esto en parte dado por la incorporacción de herramientas tecnologicas las cuales permitieron acelerar dicho proceso</t>
  </si>
  <si>
    <t>https://mintic.sharepoint.com/:b:/r/Dir_Vigilancia_Control/Clarity%202025/2025%20Informe%20consolidado-%20Clarity.pdf?csf=1&amp;web=1&amp;e=UBVDC2</t>
  </si>
  <si>
    <t>TRIMESTRAL</t>
  </si>
  <si>
    <t>Para el primer trimestre de 2026, se realizaron 834 verificaciones frente al cumplimiento de obligaciones a cargo de los PRST y Operadores Postales</t>
  </si>
  <si>
    <t xml:space="preserve">No aplica retraso </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</si>
  <si>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</si>
  <si>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</si>
  <si>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</si>
  <si>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</si>
  <si>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</si>
  <si>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</si>
  <si>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</si>
  <si>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</si>
  <si>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Para el tercer trimestre se adelantaron 1.271 actuaciones administrativas dentro de los términos legalmente establecidos, este sobrecumplimiento se da debió a la priorización de esfuerzos, buscando adelantar la gestión de informes e investigaciones con fecha de caducidad cercana</t>
  </si>
  <si>
    <t>Para el cuarto trimestre se adelantaron 1.689 actuaciones administrativas dentro de los términos legalmente establecidos, este sobrecumplimiento se da debió a la priorización de esfuerzos, buscando adelantar la gestión de informes e investigaciones con fecha de caducidad cercana</t>
  </si>
  <si>
    <t>Al cierre de vigencia se lograron 6.233 actuaciones administrativasdentro de los terminos legalmente establecidos.</t>
  </si>
  <si>
    <t>Al cierre de vigencia se lograron 6.233 actuaciones administrativas de las 4.970 programadas, este sobrecumplimiento atiende a la priorizacion de investigaciones con fechas de caducidad cercana</t>
  </si>
  <si>
    <t xml:space="preserve">Para el primer trimestre se adelantaron un total de 497 actuaciones administrativas de las 368 programadas,  dentro de los terminos legalmente establecidos, superando con ello la programación de los tramites administrativos a resolver y mostrando con ello la  eficiencia en los resultados obtenidos para el periodo.  </t>
  </si>
  <si>
    <t>Es preciso indicar que el sobrecumplimiento de la meta propuesta está dada por la contigencia presentada en la SIA, en el cual se ha dado prioridad a la investigaciones que presentan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</si>
  <si>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</si>
  <si>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</si>
  <si>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</si>
  <si>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</si>
  <si>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</si>
  <si>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</si>
  <si>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</si>
  <si>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</si>
  <si>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</si>
  <si>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Para el tercer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</si>
  <si>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Para el cuarto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</si>
  <si>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A lo largo de la vigencia 2025 se dio continuidad a la ejecución de los contratos suscritos con el fin de mejorar, desarrollar y/o actualizar las herramientas tecnológicas que apoyan la ejecución de las verificaciones  y con ello el control del cumplimiento de las obligaciones a cargo de los PRST, esta situación se ve reflejada en gran medida en el sobrecumplimiento frente a la ejecución de las verificaciones programadas.</t>
  </si>
  <si>
    <t>https://mintic.sharepoint.com/:f:/r/Dir_Vigilancia_Control/Clarity%202025/Proceso%20de%20Contrataci%C3%B3n-%20Herramientas%20tecnol%C3%B3gicas?csf=1&amp;web=1&amp;e=DfKjxu</t>
  </si>
  <si>
    <t>ANUAL</t>
  </si>
  <si>
    <t>REPORTE PROGRAMADO PARA EL 4T</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</si>
  <si>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</si>
  <si>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</si>
  <si>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</si>
  <si>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</si>
  <si>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</si>
  <si>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</si>
  <si>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</si>
  <si>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</si>
  <si>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</si>
  <si>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</si>
  <si>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</si>
  <si>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</si>
  <si>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</si>
  <si>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</si>
  <si>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</si>
  <si>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faltante, aunque esta instalado el servicio, en este momentos el contratista no está realizando o adelantando mas acciones técnicas para aprobarlo, dado que esta en curso un presunto incumplimiento y en el momento las audiencias fueron paradas por parte del tribunal, se espera pronto el reinicio.</t>
  </si>
  <si>
    <t>Respecto al proyecto Nacional de Alta Velocidad, de los 37 areas no municipalizadas- ANM establecidas en la meta, ya se tienen 36 en operación y se instaló 1 en Yavaraté, con tecnología de microonda, sin embargo esta instalación no logró quedar aprobada.</t>
  </si>
  <si>
    <t>Respecto al proyecto Nacional de Alta Velocidad, de los 37 Areas no municipalizadas- ANM establecidos en la meta, ya se tienen 36 en operación y se instaló en Yavaraté, con tecnología de microonda, sin embargo esta instalación no quedó aprobada, porque el proyecto entró en un presunto incumplimiento.</t>
  </si>
  <si>
    <t>Con respecto al municipio faltante, aunque está instalado el servicio, en este momento el contratista no está realizando o adelantando mas acciones técnicas para aprobarlo, dado que se encuentra en curso un presunto incumplimiento y en el momento las audiencias fueron detenidas por parte del tribunal, debido a la vacancia judicial, las mismas reiniciarán en enero de 2026.</t>
  </si>
  <si>
    <t>https://mintic-my.sharepoint.com/:f:/g/personal/acbonilla_mintic_gov_co/IgCcoV561EZOTJzLUrAra3XEAZqs40xu-0xTYInzhwUP6fo?email=esierram%40mintic.gov.co&amp;e=8YmmCi</t>
  </si>
  <si>
    <t>Respecto al proyecto Nacional de Alta Velocidad, de los 37 areas no municipalizadas- ANM establecidas en la meta, ya se tienen 36 en operación, se realizo la prorroga y adición  del contrato de  interventoria conforme la aprobación de las vigencias futuras</t>
  </si>
  <si>
    <t>se instaló 1 en Yavaraté, con tecnología de microonda, sin embargo esta instalación no logró quedar aprobada teniendo presente que se inicio el tramite de presunción de incumplimiento lo que conllevo al sometimiento al tribunal de arbitramento de la cual se esta en espera de la desición</t>
  </si>
  <si>
    <t>https://mintic-my.sharepoint.com/:f:/g/personal/esierram_mintic_gov_co/IgAw1LOIt_cIQIc17JupKNYjAWt3BpSCJUi8QDqEGY8J2Ag</t>
  </si>
  <si>
    <t xml:space="preserve">2.1 Dirección de Infraestructura </t>
  </si>
  <si>
    <t>E1-L1-2000</t>
  </si>
  <si>
    <t>Municipios/Áreas no
municipalizadas
(AMN) en operación
Proyecto Alta
Velocidad (INDICADOR DE REZAGO)</t>
  </si>
  <si>
    <t xml:space="preserve">No se presetan avance </t>
  </si>
  <si>
    <t>Teniendo presente que se inicio el tramite de presunción de incumplimiento lo que conllevo al sometimiento al tribunal de arbitramento de la cual se esta en espera de la desición en virtud de la continuidad del convenio</t>
  </si>
  <si>
    <t>Municipios conectados en Operación Proyecto Fibra Óptica</t>
  </si>
  <si>
    <t>stock</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</si>
  <si>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</si>
  <si>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</si>
  <si>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</si>
  <si>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</si>
  <si>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Se tienen los 788 municipios instalados. El proyecto se encuentra en fase de operación.</t>
  </si>
  <si>
    <t>El proyecto en la vigencia presentó el cumplimiento en la instalación de los 788 municipios del alcance, en la vigencia 2025 se encontraba ya en fase de Operación</t>
  </si>
  <si>
    <t>A la fecha se continua con la prestación del servicio en 787 municipios, se realizo la prorroga y adición  del contrato de  interventoria conforme la aprobación de las vigencias futuras</t>
  </si>
  <si>
    <t>El municipio pendiente se debe al Evento  de Fuerza Mayor No. 20 radicado mediante comunicado PNFO-DIRINFRA-UTFO-345-2026  No. 262040298, asociado al municipio de López de Micay, previamente suspendido y reconocido, con vigencia desde el 1 de febrero hasta el 30 de abril de 2026.</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</si>
  <si>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</si>
  <si>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</si>
  <si>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</si>
  <si>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</si>
  <si>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</si>
  <si>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</si>
  <si>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</si>
  <si>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</si>
  <si>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El avance de los hogares conectados a junio 30 de 2025 representa la suma de los accesos que se lograron con la implementación de los proyectos de Líneas de Fomento I, Líneas de fomento II, comunidades de conectividad y entes territoriales (Boyacá, Mompox, Caldas, Atlantico y Nte de Santander)</t>
  </si>
  <si>
    <t>El avance de los hogares conectados a septiembre 30 de 2025 representa la suma de los accesos que se lograron con la implementación de los proyectos de Líneas de Fomento I, Líneas de fomento II, comunidades de conectividad,conectividad para cambiar vidas y entes territoriales (Boyacá, Mompox, Pueblos Palafitos, Caldas, Vaupes, Valle del Cauca, Atlántico y Nte. Santander)</t>
  </si>
  <si>
    <t>El avance de los hogares conectados a diciembre 31 de 2025 representa la suma de los accesos que se lograron con la implementación de los proyectos de Líneas de Fomento I,  II y III, comunidades de conectividad,conectividad para cambiar vidas y entes territoriales.</t>
  </si>
  <si>
    <t>A lo largo de la vigencia, se presentó avance de instalación en hogares, representado en la suma de los accesos que se lograron con la implementación de los proyectos de Líneas de Fomento I, II y III, comunidades de conectividad,conectividad para cambiar vidas y entes territoriales.</t>
  </si>
  <si>
    <t>El rezago corresponde a entes territoriales incluyendo catatumbo, debido a que los desembolsos de los convenios 2024, se realizaron hasta 2025, de igual manera algunos convenios presentaron eventos de fuerza mayor que generaron modificación de los cronogramas de instalación. Respecto al proyecto lineas de fomento 1, el Contratista IDEALOGIC con 2,010 hogares, fue objeto de finalización anticipada. Por su parte el proyecto comunidades de conectividad presentó avance menor de instalaciones, donde los PBS indicaron que las causas atribuibles a dichos se retrasos se deben a factores ajenos, como lo son climáticos, de orden público, cortes de energía, modificaciones de Juntas de internet y nacionalización de equipos.</t>
  </si>
  <si>
    <t>A la fecha se logrado la instalación y puesta de servicio a 246.987 hogares en el marco de los siguientes proyectos:
- Conectividad para Cambiar Vidas AE2, AE4 y AE5: 87.508
-Linea de fomento 1.0: 19.407
-Linea de fomento 2.0: 55.008
-Linea de fomento 3.0: 226
- Comunidades de conectiviadd hogares: 84.838</t>
  </si>
  <si>
    <t>Los retrasos principalmente se deben en el caso del proyecto de conectivida para cambiar vidas por la disminución en el número de hogares por ajustes técnicos derivados de la validación de campo y del diseño de la red debido a la densidad de la vegetación, visibilidad entre el nodo de conexión y la vivienda. 
En el caso del proyectos de comunidades de conectividad los diferentes entes territoriales han manifestado demoras en instalaciones y la necesidad de prorroga en los plazos es asi como se tramito la prorroga del convenio 1403-2024 hasta el 31 de mayo de 2026.</t>
  </si>
  <si>
    <t>E1-L1-3000</t>
  </si>
  <si>
    <t xml:space="preserve"> Hogares Conectados a internet fijo en operación INDICADOR DE REZAGO)</t>
  </si>
  <si>
    <t>A la fecha se logrado la instalación y puesta de servicio a 26,264 hogares en el marco de los siguientes proyectos:
- Conectividad para Cambiar Vidas AE2, AE4 y AE5: 5.221
-Linea de fomento 3.0: 2.026
- Comunidades de conectiviadd hogares: 19.017</t>
  </si>
  <si>
    <t>Los retrasos principalmente se deben en el caso del proyecto de conectivida para cambiar vidas por la disminución en el número de hogares por ajustes técnicos derivados de la validación de campo y del diseño de la red debido a la densidad de la vegetación, visibilidad entre el nodo de conexión y la vivienda.
Linea de fomento 3 se tramito la  Resolución 00516 de 2025 donde se prorrogó el plazo de instalación de los accesos, así como la ejecución y vigencia de la Resolución 00285 de  2025 y en el caso del proyectos de comunidades de conectividad los diferentes entes territoriales han manifestado demoras en instalaciones y la necesidad de prorroga en los plazos es asi como se tramito la prorroga del convenio 1403-2024 hasta el 31 de mayo de 2026.</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</si>
  <si>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</si>
  <si>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</si>
  <si>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</si>
  <si>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</si>
  <si>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</si>
  <si>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</si>
  <si>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</si>
  <si>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</si>
  <si>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</si>
  <si>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</si>
  <si>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</si>
  <si>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Avance centros: 14057
En la Región A presenta un avance del 100% de los Centros Digitales en Operación  7468
 en la Región B, se presenta un avance del 100% de centros instalados en la linea base establecida al inicio del contrato. 6589</t>
  </si>
  <si>
    <t>En el cuarto trimestre no se presentó avance, dado que la meta se cumplió en el tercer trrimestre</t>
  </si>
  <si>
    <t>En la vigencia  se presentó avance en entros de: 14057
En la Región A presenta un avance del 100% de los Centros Digitales en Operación  7468
 En la Región B, se presenta un avance del 100% de centros instalados según la linea base establecida al inicio del contrato. 6589</t>
  </si>
  <si>
    <t>En la Región A presenta un avance del 100% de los Centros Digitales en Operación  7468
 En la Región B, se presenta un avance del 100% de centros instalados según la linea base establecida al inicio del contrato. 6589</t>
  </si>
  <si>
    <t xml:space="preserve">A la fecha no se han presentado retrasos en la instalación y puesta en servicio de los centros </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</si>
  <si>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</si>
  <si>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</si>
  <si>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</si>
  <si>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</si>
  <si>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</si>
  <si>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</si>
  <si>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</si>
  <si>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</si>
  <si>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</si>
  <si>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Al corte se tienen 1455 accesos comunitarios, correspondientes a: ZCP, entes territoriales incluyendo catatumbo y 1 Centros IA, adicionalmente 14057 centros digitales</t>
  </si>
  <si>
    <t>Al corte se tienen 1697 accesos comunitarios, correspondientes a: ZCP, entes territoriales incluyendo catatumbo y 1 Centros IA, adicionalmente 14057 centros digitales, para un total de 15.754</t>
  </si>
  <si>
    <t>En la vigencia se presentó 15,754 accesos cumunitarios, correspondiente a: centros digitales, ZCP, entes territoriales y los Centros IA</t>
  </si>
  <si>
    <t>A la fecha se logrado la instalación y puesta de servicio de 1.808 zonas en el marco de los siguientes proyectos:
- Zonas comunitarias para la paz: 1.359
- Comunidades de conectiviadd zonas: 434
- Soluciones instaladas Entes Territoriales - Escuelas: 15</t>
  </si>
  <si>
    <t>Para el caso de Zonas comunitarias para la paz, INRED a cargo de la región Sur A actualizó las pólizas a finales de marzo por lo cual sólo pudo iniciar instalaciones en abril. Y para la región Norte B por temas de requerimientos de grupos armados, las instalaciones y las visitas de verificación por parte de la interventoría se han visto afectadas
Comunidades de conectividad y soluciones instaladas Entes Terriroriales - Escuelas, los entes manifestaron  retrasos los cuales estan construendo la solicitud de modificación de los convenios en ejecución</t>
  </si>
  <si>
    <t xml:space="preserve">1.090 puntos de conectividad </t>
  </si>
  <si>
    <t>cumplido en la vigencia 2023</t>
  </si>
  <si>
    <t>meta cumplida vigencia 2023</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</si>
  <si>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</si>
  <si>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</si>
  <si>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</si>
  <si>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</si>
  <si>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</si>
  <si>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</si>
  <si>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</si>
  <si>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</si>
  <si>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</si>
  <si>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</si>
  <si>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El convenio 1309 de 2014, ya cuenta con la ejecución del 100% de los recursos en rezago 2024 y se encuentra en liquidación.</t>
  </si>
  <si>
    <t>meta cumplida en la vigencia 2025</t>
  </si>
  <si>
    <t>E1-L3-1000</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</si>
  <si>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</si>
  <si>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</si>
  <si>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</si>
  <si>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</si>
  <si>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</si>
  <si>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</si>
  <si>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</si>
  <si>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Avance en la actualización anual del Plan Maestro de Gestión de Espectro que es el documento en el cual se definen las diferentes necesidades de espectro a analizar, el alcance inicial de los estudios necesarios para dar atención a dichas necesidades y la propuesta de fecha de inicio para la ejecución de los mismos.</t>
  </si>
  <si>
    <t>(Actividades ejecutadas/Actividades planeadas) x100</t>
  </si>
  <si>
    <t>Enero: Se realizó la planificación de las contribuciones que se van a presentar en 2025
Febrero: Durante el mes de febrero se asistieron a las reuniones del WP5D y de COMTELCA, lo que permite adquirir insumos para la construcción de las posturas.
Marzo: Se asistió a la reunión del Comtelca, al MWC, al Satshow, al SG6 y al SG7, acorde con la Agenda de Participación Internacional donde se obtuvieron insumos para la construcción de posturas</t>
  </si>
  <si>
    <t>no aplica</t>
  </si>
  <si>
    <t xml:space="preserve">Abril:Las 6 actividades que contiene el plan para el año 2025 se encuentran en tiempo según cronograma.
Mayo: El avance reportado muestra una progreso constante y alineado con el cronograma establecido. Durante el primer cuatrimestre se logró completar el 32 % del plan anual, lo cual es coherente con el avance programado acumulado.
Junio: El avance reportado muestra una progreso alineado con el cronograma establecido. </t>
  </si>
  <si>
    <t>Cierre de Q3 con avance acumulado del 72%, en línea con el cronograma. Las 6 actividades del plan 2025 se mantienen “en tiempo”. Se consolidaron entregables parciales y se programaron los cierres técnicos de Q4. Sin riesgos críticos</t>
  </si>
  <si>
    <t>Octubre:Avance acumulado del 80% de acuerdo con lo dispuesto en el  cronograma. Las 6 actividades del plan 2025 se mantienen “en tiempo”. Debe adelantarse el cierre de algunas actividades.
Noviembre:Durante el mes se dio continuidad a la ejecución de las actividades previstas en el plan, manteniendo el avance acumulado en línea con el cronograma. Se encuentran en desarrollo los entregables correspondientes a la fase final de los proyectos, que finalicen en diciembre.
Diciembre: A 31 de diciembre de 2025, la ANE cuenta con un documento PMGE actualizado, incorporando una nueva metodología para la identificación de necesidades de espectro, que fortalece la planeación estratégica y prospectiva del recurso</t>
  </si>
  <si>
    <t>Durante 2025 se ejecutó el Proyecto de actualización anual del Plan Maestro de Gestión de Espectro de manera continua y conforme al cronograma. En el primer trimestre se realizó la planeación, definición de alcances e inicio de la ejecución, así como el cierre de actividades de años anteriores relacionadas con Sistemas de Transporte Inteligente e inteligencia artificial. A lo largo del año, las seis actividades del plan se mantuvieron en tiempo, alcanzando un avance del 32 % en el primer cuatrimestre, 72 % al cierre del tercer trimestre y 80 % en octubre, sin riesgos críticos. En el último trimestre se consolidaron los entregables finales. Al 31 de diciembre de 2025, la ANE cuenta con un PMGE actualizado, que incorpora una nueva metodología para la identificación de necesidades de espectro y fortalece la planeación estratégica y prospectiva del recurso.</t>
  </si>
  <si>
    <t>https://agnalespec-my.sharepoint.com/:f:/g/personal/calidad_ane_gov_co/IgDI5GqzykGoTL4aEisTxEbzAXwP_sj_cNsTaM4Y3t66clE</t>
  </si>
  <si>
    <t>Agencia Nacional del Espectro</t>
  </si>
  <si>
    <t>E1-L1-5000</t>
  </si>
  <si>
    <t>Modificación de canales de los Planes Técnicos de Radiodifusión Sonora expedidos</t>
  </si>
  <si>
    <t>Número de resoluciones expedidas</t>
  </si>
  <si>
    <t>Resoluciones que modifican los parámetros técnicos esenciales de los canales de los Planes Técnicos de Radiodifusión Sonora expedidas</t>
  </si>
  <si>
    <t>Numero de resoluciones expedidas</t>
  </si>
  <si>
    <t>Se expidió la Resolución 31 del 5 de febrero de 2025 la cual actualiza el Apéndice A del Plan Técnico Nacional de Radiodifusión Sonora en FM.</t>
  </si>
  <si>
    <t>Se realizó la finalización de la elaboración del proyecto de resolución que actualiza los apéndice A y C del Plan Técnico Nacional de Radiodifusión Sonora en FM y el apéndice D del Plan Técnico Nacional de Radiodifusión Sonora en AM. Adicionalmente se dio inicio al proceso de revisión del acto administrativo.</t>
  </si>
  <si>
    <t>julio: Se expidió la Resolución 484 del 4 de julio de 2025 la cual actualiza los apéndices A y C del Plan Técnico Nacional de Radiodifusión Sonora en FM y el apéndice D del Plan Técnico Nacional de Radiodifusión Sonora en AM.
Agosto: Se expidió la Resolución 679 del 27 de agosto de 2025 la cual actualiza el Apéndice A  del Plan Técnico Nacional de Radiodifusión Sonora en FM.
septiembre:Se expidió la Resolución 775 del 29 de septiembre de 2025 la cual actualiza el Apéndice A  del Plan Técnico Nacional de Radiodifusión Sonora en FM.</t>
  </si>
  <si>
    <t>Octubre:Durante el mes de octubre, se emitieron conceptos técnicos favorables para nueve solicitudes del servicio de radiodifusión sonora. Las modificaciones  en los parámetros técnicos de los respectivos canales serán incorporadas en la resolución que actualizará los apéndices de los planes técnicos, la cual se prevé expedir en el mes de noviembre.
Noviembre: Se expidió la quinta y última resolución que actualiza el Apéndice A del Plan Técnico Nacional de Radiodifusión Sonora. Con esta resolución, identificada con el número 1071 del 26 de noviembre de 2025, se alcanza le meta establecida para la actividad.
Diciembre: El 26 de noviembre de 2025 se expidió la Resolución 1071, correspondiente a la quinta resolución emitida durante el año. Con su expedición, se dio cumplimiento a la meta establecida para esta actividad.</t>
  </si>
  <si>
    <t>Durante 2025 la ANE avanzó en la expedición de resoluciones que modifican los parámetros técnicos esenciales de los canales de los Planes Técnicos de Radiodifusión Sonora. En febrero se expidió la Resolución 31, mediante la cual se actualizó el Apéndice A del Plan Técnico Nacional de Radiodifusión Sonora en FM. Posteriormente, se elaboraron y revisaron los proyectos de resolución para la actualización de los apéndices A y C en FM y D en AM. Entre julio y septiembre se expidieron las resoluciones 484, 679 y 775, actualizando los apéndices correspondientes. En octubre se emitieron conceptos técnicos favorables para nuevas solicitudes del servicio. Finalmente, en noviembre se expidió la Resolución 1071, quinta y última del año, con la cual se dio cumplimiento a la meta establecida para esta actividad.</t>
  </si>
  <si>
    <t>enero: Consolidación de modificaciones adelantadas desde la última resolución expedida en 2025, las cuales servirán de base para la expedición de la primera resolución en febrero / Febrero: Se expidió la Resolución 111 del 24 de febrero de 2026, la cual actualiza el Apéndice A del Plan Técnico Nacional de Radiodifusión Sonora en FM. Marzo: Consolidación de modificaciones adelantadas desde la primera resolución expedida en febrero de 2026, las cuales servirán de base para la expedición de la segunda resolución prevista para mayo.</t>
  </si>
  <si>
    <t>Adjunto</t>
  </si>
  <si>
    <t>Documentos con propuestas para definición de posiciones de Colombia en temas de espectro</t>
  </si>
  <si>
    <t>Número de documentos con propuestas para definición de posiciones de Colombia</t>
  </si>
  <si>
    <t xml:space="preserve">Se va a medir la generación de un informe que consolide todas las propuestas y gestión internacional de la entidad en cuanto a las posiciones de Colombia en temas de espectro en organismos multilaterales. </t>
  </si>
  <si>
    <t>Número de documentos que incluyan propuestas</t>
  </si>
  <si>
    <t>Enero: Se realizó la Planeación de los proyectos en el mes de enero.
Febrero:Se realizó la discusión y definición de alcance de las actividades y se comenzaron a ajecutar la actividades
Marzo: Se realizaron las 3 actividades de años anteriores en proceso de cierre con documento final Sistemas de Transporte Inteligente (ITS)
Espectro para inteligenicia artificial
Redes móviles de acceso para sectores productivos</t>
  </si>
  <si>
    <t>Abril: Durante el mes de marzo se asistió a la reunión del WP4C, de COMTELCA, y a la reunión de la RCC. En estas reuniones se levanta información para la construcción de posturas.
Se construyeron contribuciones para la 45 reunión del CCP.II
Mayo: Durante el mes de mayo se asistieron virtualmente a las reuniones del WP4A, WP5C donde se levantó información para la construcción de las posturas de la CMR-27
Se asistió al WP5A donde Colombia aportó información que refleja su postura sobre el uso libre en la banda de 6 GHz.
Colombia presidió la reunión del SG5-RG LATAM donde promovio las posturas sobre interoperabilidad
Junio: Durante el mes de junio se presideron las reuniones del Grupo de Trabajo Preparatorio de Conferencia y del Grupo de Trabajo de Gestión del Espectro
Durante esta reunión se presentaron posturas sobre los puntos de agenda de la CMR-27. Durante el mes de junio se representó a la región en la segundo reunión preparatorio de conferencia de CEPT. Colombia representó al grupo regional LATAM en la reunión del SG5 del UIT-T
Colombia participó virtualmente del WP5D y presentó su contribución sobre el uso de IMT en Colombia</t>
  </si>
  <si>
    <t>Julio: Durante el mes de Julio se desarrolló la 7 Reunión Virtual de COMTELCA y a la 2º Reunión del Grupo Preparatorio de la Conferencia de la APT para la CMR-27, y se obtuvieron insumos para construir posturas.  Agosto: Durante el mes de agosto, se desarrolló la 8 Reunión Virtual de COMTELCA y se prepararon posturas para la 46 Reunión de CITEL. 
Adicionalmente, en Bogotá, se llevó a cabo el XV Congreso Internacional de Espectro - Espectro Estratégico para Conectar el Futuro. Septiembre: Durante el mes de septiembre, se asistieron a las reuniones del ITU-R sobre el Terrestrial Broadcasting Delivery del WP 6A , Space Radiocommunication Applications del WP 7B, Remote Sensing Systems del WP 7C, Radio Astronomy del WP 7D y la 9 Reunión Virtual de COMTELCA.
Adicionalmente, se prepararon posturas para la 46 Reunión del CCP.II de CITEL y 4th RCC WG.</t>
  </si>
  <si>
    <t xml:space="preserve">Octubre:Durante el mes de octubre, se presentaron posturas en la 46 Reunión del CCP.II de CITEL y la 4th RCC WG. Adicionalmente, se prepararon insumos y se asistieron a los eventos del IMT Systems del WP 5D, Efficient Orbit/Spectrum Utilization for MSS and RDSS del WP 4C, Efficient Orbit/Spectrum Utilization for FSS and BSS del WP 4A y la 10 Reunión Virtual de COMTELCA.
Noviembre: Durante el mes de noviembre, se presentaron posturas en el Rapporteur Group on the Spectrum Monitoring Handbook del WP 1C RG y el Efficient Orbit/Spectrum Utilization for FSS and BSS del WP 4A. Asimismo, para la reunión de COMTELCA se presentó el proceso preparatorio de la CMR-27 y el Modelo de Convergencia en Colombia.
Adicionalmente, se prepararon insumos y se asistieron a los eventos del Land mobile service above 30 MHz*(excluding IMT); wireless access in the fixed service; amateur and amateur-satellite services del WP 5A, y el Fixed wireless systems; HF and other systems below 30 MHz in the fixed and land mobile services del WP 5C. También, se prepararon insumos para la 12ª Conferencia Latinoamericana de Gestión del Espectro y la DSA Global Summit 2025.
Diciembre: En el mes de diciembre se asistió presencialmente a la 1ra Sesión Interregional de Información sobre la Preparación de la CMR-27 de la Unión Internacional de Telecomunicaciones - UIT, que tuvo lugar del 3 al 5 de diciembre en Ginebra, Suiza, con Ricardo Martínez en el rol de presidente del Grupo Preparatorio de Conferencias de CITEL, liderando la delegación de la región de las Américas, junto con César Camilo Rodríguez en el rol de coordinador alterno, quienes fueron la voz de los países del continente en distintas conversaciones. Adicionalmente, se compiló y entregó el documento de posturas. </t>
  </si>
  <si>
    <t>Durante 2025 se elaboró un documento con propuestas para la definición de la posición de Colombia en temas de espectro, a partir de una planificación temprana y la recopilación sistemática de insumos técnicos. La construcción del documento se apoyó en la participación activa en reuniones y grupos de trabajo de la UIT, CITEL, COMTELCA, APT y CEPT, orientados principalmente a la preparación de la CMR-27. A lo largo del año se incorporaron aportes derivados de la presentación de contribuciones y del liderazgo de Colombia en espacios regionales e internacionales. El documento consolidó las posturas nacionales sobre el uso y la gestión del espectro. Al cierre de la vigencia, el documento fue compilado y entregado, dando cumplimiento a la meta establecida para esta actividad.</t>
  </si>
  <si>
    <t>Informe de ejecución del Plan de Monitoreo de Espectro</t>
  </si>
  <si>
    <t>Porcentaje de ejecución del Plan de Monitoreo de Espectro</t>
  </si>
  <si>
    <t>Medir el avance del Plan de Monitoreo y Supervisión del Espectro establecido para cada vigencia el cual contempla actividades de vigilancia, inspección y control, con el fin de desarrollar medidas de promoción y prevención.</t>
  </si>
  <si>
    <t>(Actividades de promoción y prevención de las actividades de vigilancia, inspección y control ejecutadas en el período de medición / actividades establecidas en el Plan de Monitoreo y Supervisión del Espectro en el periodo de medición) x 100%</t>
  </si>
  <si>
    <t>Actividades de vigilancia, inspección y control ejecutadas:
- Vigilancia: Mediciones del servicio de televisión en tecnología analógica y digital en los siguientes municipios:  Chinavita (Boyacá) 3 puntos y 36 verificaciones a operadores, Soracá (Boyacá)  3 puntos y 36 verificaciones a operadores y  Sotaquira (Boyacá)  3 puntos y 36 verificaciones a operadores 
* Se realizaron mediciones del Plan Anual de Vigilancia 2025: Banda 370-400MHz, Banda 3500 MHz, Banda 2500 MHz, Radionavegación Aeronáutica y Banda AWS.
* Se realizaron mediciones recurrentes: Banda 900 MHz, Banda RDS FM (Ocupación y parámetros), Móvil Aeronáutico, Y Banda 2400 MHz.
* Se realizaron mediciones para la atención de solicitudes fuera del Plan Anual de Vigilancia 2025
* EMR Funza: Se monitorearon las frecuencias TX 156.0625MHz y RX 151.0625MHz, para identificar posibles interferencia en el servicio.
* EMR Bogotá 3: Se realizaron monitoreos con el fin de identificar el uso no autorizado en las frecuencias: 148.375 MHz, 151 MHz, 151.6125 MHz, 152.875 MHz, 155.6 MHz, 156.0625 MHz, 156.725 MHz, 160.7125 MHz, 160.7375 MHz y 160.8125 MHz.
* EMR Pereira: Se realiza el monitoreo de las frecuencias: 149.0625 MHz, 153.6875 MHz, 154.0875 MHz, 155.6135 MHz.
* EMR Cali y Popayán: Se continúan con los monitoreos en modo directo de las frecuencias 90.1 MHz y 90.2 MHz para detectar usos no autorizados por parte de grupos armados al margen de la ley.
* Se realiza monitoreos del segmento de frecuencia 3380-3460 MHz para verificar si el segmento presenta ocupación por parte del operador Telecall.
* EMR Villavicencio: Se realizaron monitoreos con el fin de identificar el uso no autorizado en las frecuencias: 422.4 MHz, 861.9625 MHz, 862.2125 MHz, 866.0625 MHz, 866.5625 MHz, 866.8125 MHz, 867.0625 MHz, 867.3125 MHz, 867.5625 MHz, 867.8125 MHz, 868.0625 MHz, 868.3125 MHz, 866.5625 MHz, 866.8125 MHz, 867.0625 MHz, 867.3125 MHz, 867.5625 MHz, 867.8125 MHz, 868.0625 MHz, 868.3125 MHz, 868.7875 MHz, 154.3875 MHz, 161.4875 MHz, 5492 MHz y 5739 MHz.
- Inspección:  69 verificaciones en campo, mediante las cuales  se atendieron casos relacionados con visitas técnicas a usuarios de redes y/o servicios de radiocomunicaciones, así como también la verificación del posible uso clandestino del espectro. Éstas verificaciones se llevaron a cabo en diferentes municipios de los departamentos de Valle del Cauca, Bolívar, Cundinamarca, Boyacá, Cauca, Tolima, Santander, Antioquia, Atlántico y Cesar. Tres (3) mediciones tipo malla en Ubate, Funza y Cota (Cundinamarca), así como, tres estaciones escogidas aleatoriamente que se les había entregado certificación de conformidad, con el fin de corroborar su escenario y cumplimiento de los niveles de campos electromagnéticos.
- Control: Se proyectaron los siguientes actos administrativos: 24 de trámite, 5 decisiones de primera instancia.</t>
  </si>
  <si>
    <t>Vigilancia: Mediciones del servicio de televisión en tecnología analógica y digital en los siguientes municipios:  Granada (Meta) 5 puntos y 60 verificaciones a operadores, Puerto Concordia (Meta)  3 puntos y 36 verificaciones a operadores, Fuente de Oro (Meta)  3 puntos y 36 verificaciones a operadores, San Martin  (Meta) 5 puntos y 60 verificaciones a operadores, Villavicencio (Meta)  13 puntos y 78 verificaciones a operadores,  Cubarral (Meta)  3 puntos y 36 verificaciones a operadores, Acacias  (Meta)  5 puntos y 60 verificaciones a operadores, Puerto Lopez  (Meta)  5 puntos y 60 verificaciones a operadores, Mani (Casanare)  3 puntos y 36 verificaciones a operadores.
Se realizaron mediciones del Plan Anual de Vigilancia 2025: 
● Movil Aeronaútico: medición en el segmento 117MHz a 137MHz.
● Banda de 700 MHz: medición en el segmento 698 MHz a 803 MHz.
● Banda de 859 MHz: medición en el segmento 806 MHz a 894 MHz.
● Banda Fijo y Movil: medición en el segmento 156 MHz a 164 MHz
● Radiodifusión Sonora FM: medición en el segmento 87 MHz a 109 MHz.
-Se realizaron mediciones recurrentes: 
● Banda de 900 MHz: medición en el segmento 894 MHz a 915 MHz y 944 MHz a 960 MHz
● Banda de 2400 MHz: medición en el segmento 2400 MHz a 2483,5 MHz.
Inspección: Se realizaron sesenta y cinco (65) verificaciones en campo, mediante las cuales se atendieron casos relacionados con visitas técnicas a usuarios de redes y/o servicios de radiocomunicaciones, así como también la verificación del posible uso clandestino del espectro. Y se realizaron cuatro (4) mediciones tipo malla en los municipios de Ventaquemada, Paipa, Garagoa y Nobsa (Boyacá), así como, a estaciones escogidas aleatoriamente que se les había entregado certificación de conformidad, con el fin de corroborar su escenario y cumplimiento de los niveles de campos electromagnéticos.
Control: Se realizó la proyección de: 6 decisiones de primera instancia, 6 pliegos de cargo, 4 legalizaciones de decomiso, 1 acto solicitud de juzgado y 2 traslados de alegatos, asi mismo se realizaron 16 requerimientos y 1 memorando de improcedencia. En total 36 actos administrativos. 
Se expidieron los siguientes actos administrativos: 3 Actos de legalización de equipos decomisados, 1 Acto que ordena la imposición de medida cautelar y 1 Resolución de archivo y decomiso definitivo, de un total de  21 proyectos de actos administrativos.</t>
  </si>
  <si>
    <t>Vigilancia: Mediciones del servicio de televisión en tecnología analógica y digital en los siguientes municipios: Aipe (Huila) 3 puntos y 36 verificaciones a operadores, Tello (Huila) 3 puntos y 36 verificaciones a operadores, Baraya (Huila) 3 puntos y 36 verificaciones a operadores, Rivera (Huila) 5 puntos y 60 verificaciones a operadores, Neiva  (Huila) 9 puntos y 108 verificaciones a operadores, Palermo (Huila) 3 puntos y 36 verificaciones a operadores.
Se realizaron mediciones del Plan Anual de Vigilancia 2025: 
● BANDA 600 MHz: Medición en los segmentos 614 MHz  a 698 MHz
●BANDA 900 MHz: Medición en los segmentos 894 MHz a 960 MHz
●5 GHz - USO LIBRE: Medición en los segmentos 5150 MHz a 5250 MHz, 5250 MHz a 5350 MHz, 5350 MHz a 5450 MHz,  5450 MHz a  5650 MHz, 5650 MHz a  5750 MHz, 5750 MHz a 5850 MHz
●FIJO Y MOVIL: Medición en los segmentos 430 MHz a 440 MHz
●TRUNKING:Medición en los segmentos 804 MHz a 824 MHz y 849 MHz a 869 MHz.
Inspección: 105 verificaciones en campo, mediante las cuales se atendieron casos relacionados con visitas técnicas a usuarios de redes y/o servicios de radiocomunicaciones, así como también la verificación del posible uso clandestino del espectro. 4 mediciones tipo malla en los municipios de Manaure (La Guajira), Pradera, Zarzal y Sevilla (Valle), así como, medición CEM a estación 5G en Cali (Valle), con el fin de corroborar su escenario y cumplimiento de los niveles de campos electromagnéticos.
Control: Se proyectaron 25 requerimientos,  14 pliegos de cargos, 5 memorandos solicitudes, ,4 traslados de alegatos, 1 archivo, 1 sanción y 3 actos de pruebas. Para un total de 41 actos de trámite y 1 acto definitivo. Para un total de 52 actos de trámite y 1 acto definitivo.  Respecto a los actos expedidos tenemos que son 5 Actos de pliegos de cargos, 9 actos de legalización,  1 pruebas, 1 archivo, 2 traslados. Para un total de 18.</t>
  </si>
  <si>
    <t>Octubre:Vigilancia: Mediciones del servicio de televisión en tecnología analógica y digital en los siguientes municipios: Altamira (Huila) 3 puntos y 36 verificaciones a operadores, Guadalupe (Huila) 3 puntos y 36 verificaciones a operadores, Tarqui (Huila) 3 puntos y 36 verificaciones a operadores, Suaza (Huila) 5 puntos y 60 verificaciones a operadores, Elias  (Huila) 3 puntos y 36 verificaciones a operadores, Oparapa (Huila) 3 puntos y 36 verificaciones a operadores, Villapinzón (Cundinamarca) 5 puntos y 60 verificaciones a operadores, Salento (Quindío) 3 puntos y 36 verificaciones a operadores, Pacho ( Cundinamarca) 5 puntos y 60 verificaciones a operadores, Lenguezaque (Cundinamarca) 3 puntos y 36 verificaciones a operadores.
Se realizaron las siguientes mediciones del Plan Anual de Vigilancia 2025: 
● Fijo - Móvil:  Medición en los segmentos 400 MHz  a 450 MHz
● Señales de socorro:  Medición en los segmentos 405,9 MHz  a 406,2 MHz
● Banda 2400 MHz: Medición en los segmentos 2400 MHz  a 2483,2 MHz
● Fijo – Móvil: Medición en los segmentos 450 MHz  a 460 MHz
● Banda 6 GHz: Medición en los segmentos 5925 MHz  a 6525 MHz y 6525 MHz  a 7125 MHz 
● Banda RDS AM: Medición en los segmentos 0,53 MHz  a 1,71 MHz 
● Banda TDT: Medición en los segmentos 470 MHz  a 632 MHz 
Inspección: 69 verificaciones en campo, mediante las cuales se atendieron casos relacionados con visitas técnicas a usuarios de redes y/o servicios de radiocomunicaciones, así como también la verificación del posible uso clandestino del espectro. 4 mediciones tipo malla en los municipios de Sabaneta, Copacabana,  Girardota y Caldas  (Antioquia), , así como, medición CEM a estación 5G en Medellin(Antioquia), con el fin de corroborar su escenario y cumplimiento de los niveles de campos electromagnéticos.
Control: Se proyectaron 7 requerimientos,  6 memorandos de improcedencias, 7 actos de inicio averiguación, 5 Pliegos de cargos, 3 traslados de alegatos, 1 ordena decomiso, 1 ingreso lugar de habitación, 5 legalizaciones, 3 sanciones, 1 archivo y 1 recurso, para un total de 34 actos de trámite, 5 actos definitivos y 1 recurso. Respecto a los actos expedidos tenemos que son 7 Actos de pliegos de cargos, 1 acto de legalización,  2 pruebas, 2 archivos, 1 traslado, 1 reposición, 1 decisión, para un total de 15.
Noviembre: Vigilancia: Mediciones del servicio de televisión en tecnología analógica y digital en los siguientes municipios: Tinjacá (Boyacá) 3 puntos y 36 verificaciones a operadores, Nobsa (Boyacá) 3 puntos y 36 verificaciones a operadores, Tuta (Boyacá) 3 puntos y 36 verificaciones a operadores, Toca (Boyacá) 3 puntos y 36 verificaciones a operadores y Tota (Boyacá) 3 puntos y 36 verificaciones a operadores, Junin (Cundinamarca) 3 puntos y 36 verificaciones a operadores, Tabio (Cundinamarca) 5 puntos y 60 verificaciones a operadores,  Balboa (Risaralda) 3 puntos y 36 verificaciones a operadores, Belén de Umbría (Risaralda) 5 puntos y 60 verificaciones a operadores, Valparaiso (Antioquia) 3 puntos y 36 verificaciones a operadores, Caramanta (Antioquia) 3 puntos y 36 verificaciones a operadores, Bello (Antioquia) 13 puntos y 156 verificaciones a operadores, Puerto Nare (Antioquia) 3 puntos y 36 verificaciones a operadores, Puerto Triunfo (Antioquia) 5 puntos y 60 verificaciones a operadores, Tena (Cundinamarca) 3 puntos y 36 verificaciones a operadores, San Antonio del Tequendama ( Cundinamarca) 3 puntos y 36 verificaciones a operadores, Buenaventura (Valle del Cauca) 9 puntos y 108 verificaciones a operadores, Dagua (Valle del Cauca) 5 puntos y 60 verificaciones a operadores, Yotoco (Valle del Cauca) 3 puntos y 36 verificaciones a operadores, Velez ( Santander) 5 puntos y 60 verificaciones a operadores, Guepsa (Santander) 3 puntos y 36 verificaciones a operadores, Suaita (Santander) 3 puntos y 36 verificaciones a operadores, San Marcos (Sucre) 5 puntos y 60 verificaciones a operadores.
Se realizaron las siguientes mediciones del Plan Anual de Vigilancia 2025: 
●FIJO Y MOVIL: Medición en los segmentos 460 MHz a 470 MHz
Inspección: 62 verificaciones en campo, mediante las cuales se atendieron casos relacionados con visitas técnicas a usuarios de redes y/o servicios de radiocomunicaciones, así como también la verificación del posible uso clandestino del espectro. 6 mediciones tipo malla en los municipios de Honda y Mariquita (Tolima), Riosucio, Supia, Samana y Pensilvania (Caldas).
Control: Se proyectaron  8 requerimientos,  7 memorandos de improcedencias, 2 actos de inicio averiguación, 13 Pliegos de cargos, 1 pruebas,  4 traslados de alegatos, 1 legalizaciones, 4 sanciones, 2 archivo, para un total de 36 actos de trámite, 6 actos definitivos. Respecto a los actos expedidos tenemos que son 5 Actos de pliegos de cargos,  2 alegatos , 2 legalizaciones, 1 vinculacion, 1 averiguación,  para un total de 11.
Diciembre: Vigilancia: Mediciones del servicio de televisión en tecnología analógica y digital en los siguientes municipios: Tolú Viejo (Sucre) 3 puntos y 36 verificaciones a operadores, Coveñas (Sucre) 3 puntos y 36 verificaciones a operadores, Apartado (Antioquia), 7 puntos y  84, verificaciones a operadores, San Luis (Tolima) 3 puntos y 36 verificaciones a operadores, Chaparral (Tolima) 5 puntos y 60 verificaciones a operadores, Honda (Tolima) 5 puntos y 60 verificaciones a operadores, Villeta (Cundinamarca)  5 puntos y 60 verificaciones a operadores, Sasaima (Cundinamarca) 3 puntos y 36 verificaciones a operadores, Vianí (Cundinamarca) 3 puntos y 36 verificaciones a operadores, Buenaventura (Valle del Cauca) 9 punto y 108 verificaciones a operadores, Dagua ( Valle del Cauca) 5 puntos y 60 verificaciones a operadores, Yotoco (Valle del Cauca) 3 puntos y 36 verificaciones a operadores, San Pedro ( Valle del Cauca) 3 puntos y 36 verificaciones a operadores, Roldanillo (Valle del Cauca) 5 puntos y 60 verificaciones a operadores y Ulloa (Valle del Cauca) 3 puntos y 36 verificaciones a operadores,
Inspección: 41 verificaciones en campo, mediante las cuales se atendieron casos relacionados con visitas técnicas a usuarios de redes y/o servicios de radiocomunicaciones, así como también la verificación del posible uso clandestino del espectro, de las cuales, 3 fueron mediciones de campos electromagneticos en la ciudad de Bogotá, en las localidades de Suba y Fontibon.
Control: Se proyectaron  15  actos de tramite, y 1 decisión, así como 4 requerimientos, para un total de 20. Se expidieron  16 actos de tramite y 4 definitivos, para un total de 20.</t>
  </si>
  <si>
    <t>Durante 2025 se ejecutó el Plan de Monitoreo de Espectro mediante actividades de vigilancia, inspección y control a nivel nacional. Se realizaron mediciones técnicas en múltiples bandas del espectro, incluyendo radiodifusión sonora y televisiva, servicios móviles, aeronáuticos y bandas de uso libre, en más de 20 departamentos del país. Asimismo, se adelantaron mediciones recurrentes y atenciones a solicitudes por posibles interferencias y usos no autorizados del espectro. En materia de inspección, se efectuaron verificaciones en campo y mediciones de campos electromagnéticos para validar el cumplimiento normativo. En control, se proyectaron y expidieron actos administrativos de trámite y definitivos, incluyendo requerimientos, pliegos de cargos y sanciones. Estas acciones fortalecieron la vigilancia, inspección y control del espectro radioeléctrico, dando cumplimiento a la meta estab+AT24lecida para la vigencia.</t>
  </si>
  <si>
    <t>Informe de ejecución del Plan de Gestión del Conocimiento del Espectro</t>
  </si>
  <si>
    <t>Porcentaje de ejecución del del Plan de Gestión del Conocimiento del Espectro</t>
  </si>
  <si>
    <t>Se va a medir el avance en la ejecución del Plan de gestión del conocimiento en temas de espectro del periodo; es importante en la medida que en él se definen las actividades de gestión de conocimiento, tanto interno como externo, que realiza la entidad en temas de espectro</t>
  </si>
  <si>
    <t>(Actividades ejecutadas en el periodo de medición/ actividades planeadas en el periodo de medición) x 100%</t>
  </si>
  <si>
    <t>Enero: Se realizó la Planeación de los proyectos en el mes de enero
Febrero: Presentación con resultados del contrato (170) de (2024) por parte de la Universidad Externado de Colombia y presentación de la propuesta de agenda para el Congreso Internacional de veinte veinticinco.
Marzo: Encuentro con la Universidad Externado de Colombia relacionado con el Convenio 170 de 2024 para analizar el uso no autorizado del espectro radioeléctrico (Cartilla Informativa). Sesión de monitoreo de los compromisos posteriores al contrato (elaboración de artículo académico) por parte de la Universidad de Manizales en el marco del Convenio 163.</t>
  </si>
  <si>
    <t>1)	Se desarrolló de espacio de Innovación INNOVANE. Se llevó a cabo diferentes charlas y cursos prototipado y preparación para la comunicación del PITCH. 
2)	Documentos y términos de referencia de la Convivencia del Servicio Aeronáutico.</t>
  </si>
  <si>
    <t>julio: Se realizó el evento de premiación final del programa de Innovación InnovANE. Así mismo, los proyectos de investigación del 2025 se encuentran en etapa de contratación. Agosto:Se avanzó Los dos proyectos de investigación que fueron asignados a la universidad Nacional y a UIS. Igualmente, se realizó capacitación sobre  mejora normativa con la Universidad Externado. Septiembre: Se firmaron los convenios de los dos proyectos de investigación: 1) redes multipropósito y 2) compatibilidad entre el servicio móvil aeronáutico y radiodifusión. Se inició el diplomado para funcionarios de la ANE sobre "Análisis de Impacto Normativo para la Mejora Regulatoria en Colombia"</t>
  </si>
  <si>
    <t>Octubre: Durante el mes de octubre se avanzó en el desarrollo de  dos proyectos de investigación de CTI: i) Redes multipropósito Fase 2 y ii) Compatibilidad servicio móvil aeronáutico y servicios de radiodifusión. Se continua con el diplomado para funcionarios de la ANE sobre "Análisis de IMpacto Normativo paa la Mejora Regulatoria en Colombia".
Noviembre: Durante el mes de noviembre se continuó con el desarrollo de dos proyectos de investigación de CTI: i) Redes multipropósito Fase 2 y ii) Compatibilidad servicio móvil aeronáutico y servicios de radiodifusión. Así mismo, se concluyó el diplomado para funcionarios de la ANE sobre "Análisis de Impacto Normativo paa la Mejora Regulatoria en Colombia" y se realizó una visita técnica por parte de la Universidad Nacional y la Universidad Julio Garavito  a las instalaciones de la ANE donde se impartió una capacitación en relación con las actividades que desarrolla la entidad en materia de gestión, planeación, vigancia y control, y apoyo en la asignación del espectro radioeléctrico en Colombia.
Diciembre: Durante el mes de diciembre se culminó el desarrollo de dos proyectos de investigación de CTI: i) Redes multipropósito Fase 2 y ii) Compatibilidad servicio móvil aeronáutico y servicios de radiodifusión. Así mismo, se terminaron dos estudios de compatibilidad para i) la identificación de nuevas bandas de frecuencia para la operación futura de las IMT  y ii) la convivencia entre el Servicio Móvil por Satélite (SMS) y las redes terrestres IMT.</t>
  </si>
  <si>
    <t>Durante 2025 se ejecutó el Plan de Gestión del Conocimiento del Espectro mediante la planeación y desarrollo de proyectos de investigación, innovación y formación. Se avanzó en la articulación con universidades a través de convenios y contratos orientados al análisis del uso del espectro, la compatibilidad entre servicios y las redes multipropósito. Se desarrolló y culminó el programa de innovación InnovANE y se realizó el Congreso Internacional de Espectro 2025. Asimismo, se ejecutó el diplomado en Análisis de Impacto Normativo para funcionarios de la ANE, fortaleciendo capacidades institucionales. Al cierre de la vigencia, se culminaron dos proyectos de investigación de CTI y estudios de compatibilidad para nuevas bandas IMT y la convivencia entre servicios satelitales y redes terrestres, dando cumplimiento a la meta establecida.</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</si>
  <si>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</si>
  <si>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</si>
  <si>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</si>
  <si>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</si>
  <si>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</si>
  <si>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 xml:space="preserve">El indicador corresponde a la relación Matricula de sedes educativas públicas de pais Vs a la cantidad de herramientas tecnologicas con las que cuentan las sedes educativas pùblicas del pais/ (Portatil + Fijo+ tabletas) - Relación de estudiantes por computo </t>
  </si>
  <si>
    <t xml:space="preserve"> (Matricula total) /  (Total Computadores (Portatil + Fijo+ tabletas)</t>
  </si>
  <si>
    <t>Para el 1T, la Entidad continua estableciendo la relación de 4 estudiantes por equipo</t>
  </si>
  <si>
    <t>Para el 2T, la Entidad continua estableciendo la relación de 4 estudiantes por equipo</t>
  </si>
  <si>
    <t>El indicador corresponde a la relación Matricula de sedes educativas públicas de pais Vs a la cantidad de herramientas tecnologicas con las que cuentan las sedes educativas pùblicas del pais/ (Portatil + Fijo+ tabletas) - Relación de estudiantes por computo la cual en la vigencia continua siendo 4</t>
  </si>
  <si>
    <t xml:space="preserve">De acuerdo con la base de datos suministrada por MEN con corte a octubre 2025, se enceuntra que la matricula definida corresponde a: 7.231.211 y la relación de equipos con los que cuentan las sedes educativas es de: 1.631.706 equipos portatil y fijos; lo cual representa una relación 4.4 </t>
  </si>
  <si>
    <t>programacion anual se reporta en el 4T</t>
  </si>
  <si>
    <t>Computadores para Educar</t>
  </si>
  <si>
    <t>E1-L3-2000</t>
  </si>
  <si>
    <t>Terminales de cómputo con contenidos digitales entregadas a  sedes educativas</t>
  </si>
  <si>
    <t xml:space="preserve">Esta meta consiste en entregar equipos de cómputo a sedes educativas públicas, bibliotecas públicas y casas de la cultura. </t>
  </si>
  <si>
    <t xml:space="preserve">Sumatoria de equipos entregados  de cómputo a sedes educativas públicas, bibliotecas públicas y casas de la cultura. </t>
  </si>
  <si>
    <t>Para el 1T la entidad avanzo con la entrega a sedes educativas de equipos de computo correspondientes al rezago del año 2024</t>
  </si>
  <si>
    <t>Para el 2T la entidad avanzo con la entrega de 3,496  a sedes educativas de equipos de computo correspondientes al rezago del año 2024</t>
  </si>
  <si>
    <t xml:space="preserve">Para el 3T la entidad avanzo con la entrega de 4,925 equipos de cómputo a sedes educativas, equipos que corresponden al rezago del año 2024. </t>
  </si>
  <si>
    <t xml:space="preserve">Con respecto a 2025 para este trimestre se confirma la adquisición de equipos vigencia 2025, compra para la cual CPE iniciará las pruebas de muestreo de calidad. </t>
  </si>
  <si>
    <t>Para el 4T la entidad avanzo con la entrega de 665 equipos de cómputo a sedes educativas, equipos que corresponden al rezago del año 2024. Es importante aclarar que dado el incremento de equipos de computo adquiridos la meta para vigencia 2025 es incrementada pasando de 9.680 a 14.793 equipos, lo cual se encuentra reflejado en el rezago, incremento establecido de acuerdo con la resolución 519 de 31 de diciembre de 2025</t>
  </si>
  <si>
    <t>Al cierre de la vigencia se presenta la entrega de 35.752 equipos de computo a sedes educativas públicas, entrega correspondiente a rezago establecido en la vigencia 2024.Es importante aclarar que dado el incremento de equipos de computo adquiridos la meta para vigencia 2025 es incrementada pasando de 9.680 a 14.793 equipos, lo cual se encuentra reflejado en el rezago, incremento establecido de acuerdo con la resolución 519 de 31 de diciembre de 2025</t>
  </si>
  <si>
    <t>El incumplimiento en la ejecución de la meta corresponde a mejoras en las especificaciones técnicas de los equipos de computo a adqurir asi como a la gestión y tramite respectivo adquisición  que logro finalizar en el segundo semestre de 2025. Es importante aclarar que dado el incremento de equipos de computo adquiridos la meta para vigencia 2025 es incrementada pasando de 9.680 a 14.793 equipos, lo cual se encuentra reflejado en el rezago, incremento establecido de acuerdo con la resolución 519 de 31 de diciembre de 2025</t>
  </si>
  <si>
    <t>SEMESTRAL</t>
  </si>
  <si>
    <t>programacion semestral</t>
  </si>
  <si>
    <t>Terminales de cómputo con contenidos digitales entregadas a  sedes educativas (INDICADOR DE REZAGO)</t>
  </si>
  <si>
    <t>Terminales de cómputo con contenidos digitales entregadas a sedes educativas para uso de docentes</t>
  </si>
  <si>
    <t>Esta meta consiste en entregar equipos de cómputo a docentes pertenecientes a sedes educativas públicas, bibliotecas públicas y casas de la cultura, una vez los docentes realizan la formacion otorgada por CPE</t>
  </si>
  <si>
    <t>Sumatoria de equipos entregados  de cómputo a a docentes pertenecientes a sedes educativas públicas, bibliotecas públicas y casas de la cultura una vez los docentes realizan la formacion otorgada por CPE</t>
  </si>
  <si>
    <t>Para el 1T la entidad se encuentra en la fase de planeación para despacho de equipos de computo para personal docente, se proyecta a iniciar entrega en el 2 semestre del año</t>
  </si>
  <si>
    <t>Para el 2T la entidad se encuentra en la actualización de estrategia de formación; con el fin de iniciar la ejecución y despacho de equipos de computo</t>
  </si>
  <si>
    <t>Para el 3T se realizó la actualización de la estrategia de formación, dando inicio en el mes de agosto a las convocatorias de formación para docentes y estudiantes, las cuales permitirán iniciar los procesos de formación que culminarán con la validación de requisitos para entrega de equipos a docentes.</t>
  </si>
  <si>
    <t>En el mes de agosto a las convocatorias de formación para docentes y estudiantes, las cuales permitirán iniciar los procesos de formación que culminarán con la validación de requisitos para entrega de equipos a docentes.</t>
  </si>
  <si>
    <t>Para el 4T la entidad avanzo con la entrega de 1.298 equipos de cómputo a sedes educativas, equipos para uso docente que corresponden al rezago del año 2024, razón por la cual el rezago establecido corresponde a las entregas que debieron efectuarse con la adquisición 2025</t>
  </si>
  <si>
    <t>Al cierre de la vigencia se presenta la entrega de 1.298 equipos de computo a sedes educativas públicas para uso docente, entrega correspondiente a rezago establecido en la vigencia 2024.De esta manera la cantidad establecida en el rezago corresponde al ajuste de metas requerida para 2025 y a la cantidad de equipos adquridos en esta vigencia</t>
  </si>
  <si>
    <t>El incumplimiento en la ejecución de la meta corresponde a mejoras en las especificaciones técnicas de los equipos de computo a adqurir asi como a la gestión y tramite respectivo adquisición  que logro finalizar en el segundo semestre de 2025, asi como la modificación de la nueva estrategia. . Es importante aclarar que dado el incremento de equipos de computo adquiridos la meta para vigencia 2025  es incrementada pasando de 9.680 a 14.793 equipos, lo cual se encuentra reflejado en el rezago.</t>
  </si>
  <si>
    <t>Terminales de cómputo con contenidos digitales entregadas a sedes educativas para uso de docentes (INDICADOR DE REZAGO)</t>
  </si>
  <si>
    <t>Estudiantes de sedes educativas oficiales beneficiados con el servicio de apoyo en tecnologías de la información y las comunicaciones para la educación</t>
  </si>
  <si>
    <t xml:space="preserve">Esta meta consiste en realizar el conteo de estudiantes beneficiados con la entrega de computadores y laboratorios y se mide con la matrícula de las sedes educativas beneficiadas.  </t>
  </si>
  <si>
    <t xml:space="preserve">Sumatoria de estudiantes (de acuerdo con la matricula de las sedes educativas pùblicas beneficadas) beneficiados con la entrega de computadores y laboratorios  </t>
  </si>
  <si>
    <t>La actividad se tiene planeada reportar al finalizar la totalidad de entrega de equipos de computo; razón por la cual se proyecta a reportat en el mes de diciembre 2025</t>
  </si>
  <si>
    <t>Para el 2T con la entrega de 30,162 equipos de computo se ha beneficiado a 321,321 estudiantes matriculados en las sedes que recibieron beneficio.</t>
  </si>
  <si>
    <t>Para el 3T con la entrega de 4.925 equipos de computo se ha beneficiado a 56.812 estudiantes matriculados en las sedes que recibieron beneficio. Con lo cual se reporta el acumulado de 378.043</t>
  </si>
  <si>
    <t>Para el 4T la entidad con la entrega de equipos de computo, se logro un avance de 167.110 estudaintes beneficiados.</t>
  </si>
  <si>
    <t>Al cierre de la vigencia y de acuerdo con las entregas registrada se dio un sobrecumplimiento en la meta establecida teniendo en cuenta que la meta corresponde a una proyección de matricula de las sedes a beneficiar, dato que es susceptible a cambios de acuerdo con las variaciones de matricula en las sedes</t>
  </si>
  <si>
    <t>El sobrecumplimiento en la meta corresponde a que la meta es unaa proyección de matricula de las sedes a beneficiar, dato que es susceptible a cambios de acuerdo con las variaciones de matricula en las sedes. De igual forma la meta presento variacion de acuerdo con lo establecido de acuerdo con la resolución 519 de 31 de diciembre de 2025</t>
  </si>
  <si>
    <t>Estudiantes de sedes educativas oficiales beneficiados con el servicio de apoyo en tecnologías de la información y las comunicaciones para la educación (INDICADOR DE REZAGO)</t>
  </si>
  <si>
    <t>Requerimientos técnicos atendidos</t>
  </si>
  <si>
    <t>Esta meta consiste en atender las inquietudes y requerimientos presentadas por los beneficiarios e interesados, orientando y direccionando su atención. El proceso de Servicio al Cliente ha desarrollado diferentes niveles de atención, dependiendo de las necesidades de la comunidad educativa cuenta con un servicio post entrega conformado por 3 niveles de atención; para asegurar la disponibilidad permanente de las soluciones tecnológicas entregadas por la entidad</t>
  </si>
  <si>
    <t>Cantidad de casos radicados a traves de las diferentes lineas de atenciòn (telefonica, redes sociales y correos electronicos)/Cantidad de casos atendidos *100</t>
  </si>
  <si>
    <t xml:space="preserve">En el 1T La entidad gestióno la totalidad de PQRS radicados, en donse de presentaron un total de 962 casos </t>
  </si>
  <si>
    <t xml:space="preserve">Del 01 abril al 30 de junio de 2025, se han registrado 11.842 casos de PQRS registrados en la mesa de servicio durante el mes de abril a junio; los cuales fueron atendidos y direccionados a los especialistas correspondientes. </t>
  </si>
  <si>
    <t>Del 01 de julio al 30 de septiembre de 2025, se registraron 1.571 casos (195 información general – 905 Peticiones – 20 Quejas – 1 sugerencia - 149 Soporte Técnico Primer nivel – 281 Soporte Técnico Segundo nivel y 5 soporte técnico tercer nivel. Adicionalmente el 100% de los casos de PQRS registrados en la mesa de servicio durante el trimestre fueron atendidos y direccionados a los especialistas correspondientes. Los casos cerrados se gestionaron en un plazo promedio de 2 días hábiles.</t>
  </si>
  <si>
    <t>Para el 4T la entidad conto con el registro de 792 casos correspondientes a casos de información general – Peticiones –  Quejas –  reclamos -  felicitación - y Soporte Técnico Primer nivel –  Soporte Técnico Segundo nivel). Adicionalmente el 100% de los casos de PQRS registrados en la mesa de servicio fueron direccionados a los especialistas correspondientes de forma inmediata. Los casos cerrados se gestionaron en un plazo promedio de 5 días hábiles.</t>
  </si>
  <si>
    <t>Al cierre de la vigencia se reporta que la Entidad realizo reporte y atención a la totalidad de los casos registrados en la mesa de servicios</t>
  </si>
  <si>
    <t>Del 01 de enero al 31 de marzo de 2026, se registraron  1.861 casos, correspondientes a: 647 información general – 1.025 Peticiones – 8 Quejas – 31 reclamos  - 136 Soporte Técnico Primer nivel - 7 Soporte Técnico Segundo Nivel y 7 Soporte Técnico tercer nivel</t>
  </si>
  <si>
    <t xml:space="preserve"> Sedes educativas oficiales con acceso a terminales de cómputo con contenidos precargados, laboratorios de innovación y kits de tecnologías para aprender </t>
  </si>
  <si>
    <r>
      <t xml:space="preserve">Esta meta consiste en entregar laboratorios de innovación educativa compuestos por una impresora 3D, una pantalla interactiva, un kit de ingeniería STEM, un gestor de contenidos, incluyendo el pack de recursos pedagógicos integrado por cartillas, manuales y video (1309).  </t>
    </r>
    <r>
      <rPr>
        <sz val="16"/>
        <color rgb="FFFF0000"/>
        <rFont val="Arial Narrow"/>
        <family val="2"/>
      </rPr>
      <t>Para la vigencia 2025 la entrega corresponde a elementos de la bolsa tecnologica (1000 sedes beneficiadas con elementos de la bolsa tecnologica)</t>
    </r>
  </si>
  <si>
    <t xml:space="preserve">Cantidad de Sedes educativas beneficiadas con nuevas tecnologías equivalen a sedes educativas con laboratorios, se determina que la relación es de 1 a 1; entrega de 1 laboratorio a 1 sede educativa. </t>
  </si>
  <si>
    <t>En el 1T La entidad proyecta iniciar la entrega de laboratorios en el segundo semestre del año, una vez se realice el proceso de focalización</t>
  </si>
  <si>
    <t>En el 2T La entidad se encuentra en la actualización de estrategia de formación; con el fin de iniciar la ejecución y despacho de laboratorios para beneficio de sedes educativas públicas</t>
  </si>
  <si>
    <t>Para el 3T se realizó la actualización de la estrategia de formación, dando inicio en el mes de agosto a las convocatorias de formación para docentes y estudiantes, las cuales permitirán iniciar los procesos de formación que culminarán con la validación de requisitos para entrega de laboratorios a sedes.</t>
  </si>
  <si>
    <t>En el mes de agosto a las convocatorias de formación para docentes y estudiantes, las cuales permitirán iniciar los procesos de formación que culminarán con la validación de requisitos para entrega de laboratorios para sede.</t>
  </si>
  <si>
    <t xml:space="preserve">Para el 4T la entidad realizo la entrega de 310 laboratorios en 310 sedes, presentando avance en la meta; sin embargo y de acuerdo con la nueva estrategia y las adquisiciones realizadas para la vigencia se presento incremento en la meta, lo cual se refleja en la resolución 519 de 31 de diciembre de 2025, rezago que se encuentra establecido </t>
  </si>
  <si>
    <t>Al cierre de la vigencia se presenta un rezago y un incremento en la meta de acuerdo con la nueva estrategia y la adquisición de elementos de la bolsa tecnologica, lo cual se encuentra establecido en la resolución 519 de 31 de diciembre de 2025</t>
  </si>
  <si>
    <t>El incumplimiento de la meta corresponde a modificaciones en la estrategia de la entidad, lo cual modifico la focalización de sedes a beneficiar. Para esta vigencia la focalización corresponde a un proceso de convocatorias tendientes brindar mayores oportunidades a las sedes educativas que cuenten con proyectos pedagogicos  con necesidad de herraientas tecnologicas, por lo cual el rezago corresponde a la identificacion de necesidades de las sedes que se postularon a dichas convocatorias.</t>
  </si>
  <si>
    <t xml:space="preserve"> Sedes educativas oficiales con acceso a terminales de cómputo con contenidos precargados, laboratorios de innovación y kits de tecnologías para aprender  (INDICADOR DE REZAGO)</t>
  </si>
  <si>
    <t>Servicio de educación para el trabajo en temas de uso pedagógico de tecnologías de la información y las comunicaciones</t>
  </si>
  <si>
    <t xml:space="preserve">Docentes formados en uso pedagógico de tecnologías de la información y las comunicaciones. </t>
  </si>
  <si>
    <t>Esta meta consiste en formar y acompañar a 2.000 docentes a través del componente de formación del Proyecto Misional de Innovación Educativa; el cual busca atender las necesidades y demandas de los actores que confluyen alrededor de la comunidad educativa: docentes, directivos docentes, estudiantes, padres, madres de familia y/o cuidadores, al tiempo que promueve la implementación de acciones orientadas a impulsar procesos de transformación en las prácticas educativas, mediante la innovación con uso de tecnología.  </t>
  </si>
  <si>
    <t>Cantidad de docentes certificados en el componente de formación del Proyecto Misional de Innovación Educativa actores que confluyen alrededor de la comunidad educativa</t>
  </si>
  <si>
    <t>En el 1T se realizo la formación de docentes correspondientes a formación rezago de los años 2023 (609) y 2024 (917)</t>
  </si>
  <si>
    <t xml:space="preserve">En el 2T La entidad se encuentra en la actualización de estrategia de formación; con el fin de iniciar la ejecución de formacion docente </t>
  </si>
  <si>
    <t>En el marco del redireccionamiento de la entidad se ha redefinido la estrategia de formación de computadores para educar, desde un enfoque integral y territorial. Esta estrategia proyecta ser desarrollada a partir del mes de agosto. </t>
  </si>
  <si>
    <t>En el 3T de acuerdo con la validación de evidencias de formación de la vigencia 2024, se realiza el reporte de 436 docentes formados. 
Se inicia el reporte de formación docentes de la vigencia 2025, reportando 737 docentes para un total de reporte de 1.173 docentes formados</t>
  </si>
  <si>
    <t>Para el 4T la entidad registro la formación de 9.024 docentes a traves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</si>
  <si>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Al cierre de la vigencia se registra la formación de 9.024 docentes a traves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</si>
  <si>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El sobrecumplimiento en la meta corresponde a la nueva estrategia definida por la entidad, brindado mayor dinamismo a la formacion y  pedagogia.</t>
  </si>
  <si>
    <t>Docentes formados en procesos educativos con tecnologías digitales</t>
  </si>
  <si>
    <t>De acuerdo con lo programado. En el marco de la implementación de la estrategia de formación dirigida a estudiantes, docentes y representantes de familia para el desarrollo de capacidades en el uso de la tecnología, la creación de centros de interés en programación y el fortalecimiento de iniciativas escolares, Computadores para Educar suscribió el contrato 61-26 con las universidades EAFIT, Corporación Universitaria Minuto de Dios – UNIMINUTO y la Institución Universitaria Tecnológico Central.
A través de este contrato se atenderán 2.400 establecimientos educativos en el marco de la Convocatoria 1 de Tecnologías para Aprender.
A la fecha, se avanza en el alistamiento pedagógico y operativo, así como en la conformación del equipo de mentores que realizará los procesos de formación y acompañamiento a docentes, estudiantes y familias.</t>
  </si>
  <si>
    <t>Implementar encuentros, eventos y espacios de participación y/o formación con las comunidades educativas en el marco de la estrategia de formación integral de CPE 2026</t>
  </si>
  <si>
    <t xml:space="preserve">Esta meta consiste en realizar los eventos Educa Digital® Nacional y Educa Regionales; estos son espacios creados para fomentar la socialización y el intercambio de experiencias significativas de aprendizaje con uso de tecnología y aprender sobre tendencias en educación y el desarrollo de habilidades digitales, a partir de encuentros presenciales donde participan docentes, directivos docentes, estudiantes y comunidad educativa en general. Durante 2023 se desarrollará un encuentro nacional con una participación estimada de 300 personas y 16 encuentros regionales con una participación estimada de 100 personas cada uno. </t>
  </si>
  <si>
    <t>Cantidad de eventos realizados</t>
  </si>
  <si>
    <t>En el 1T no se reporta la realización de eventos, toda vez que la Entidad proyectó iniciar la gestión de eventos  en el 2 semestre de 2025</t>
  </si>
  <si>
    <t>En el 2T La entidad se encuentra en la actualización de estrategia de formación; con el fin de iniciar la ejecución de eventos</t>
  </si>
  <si>
    <t>En el 3T la entidad realizó 15 eventos; en los cuales se dio inicio a la implementación de encuentros y espacios de participación con las comunidades educativas en el marco de la estrategia de formación integral de CPE</t>
  </si>
  <si>
    <t xml:space="preserve">Para el 4t la entidad registro la realización de 7 eventos tipo campamento, asi como eventos de formación a la comunidad educativa, eventos que van en linea con la implementación de la nueva estrategia de la entidad tendiente a fortalecer las estraegias de formación y pedagogia con la comuidad educativa </t>
  </si>
  <si>
    <t>Al cierre de la vigencia se registra el cumplimiento de la meta a traves de las diferentes estrategias de formación implementadas en esta vigencia, lo cual conto con gran participación y acogida por parte de la comunidad educativa.</t>
  </si>
  <si>
    <t>En relación con las actividades de eventos, actualmente avanza la preparación del primer Campamento 2026 “Tecnologías para Aprender”.
En esta actividad se han convocado 21 instituciones educativas previamente seleccionadas, en las cuales se desarrollarán talleres formativos en inteligencia artificial, robótica, observatorio astronómico, diseño e impresión 3D, entre otros espacios orientados al fortalecimiento de habilidades en ciencia, tecnología e innovación.</t>
  </si>
  <si>
    <t>Estudiantes participantes en procesos de formación que integran la tecnología, en centros de Interés o iniciativas escolares</t>
  </si>
  <si>
    <t>Esta meta consiste en realizar experiencias creativas con uso de tecnología; estas son actividades pedagógicas para estudiantes y docentes que acompañan y buscan desarrollar las habilidades necesarias en los estudiantes para ser competentes en los nuevos entornos que ofrece la industria 4.0. </t>
  </si>
  <si>
    <t>Cantidad de estudiantes acompañados en procesos educativos</t>
  </si>
  <si>
    <t>En el 1T se realizo la formación de estudiantes correspondientes a formación rezago de los años 2023 (9500) y 2024 (10154)</t>
  </si>
  <si>
    <t xml:space="preserve">En el 2T La entidad se encuentra en la actualización de estrategia de formación; con el fin de iniciar la ejecución de acompañamiento de estudiantes </t>
  </si>
  <si>
    <t>En el 3T La entidad se encuentra en la definición de lineamientos para inicio de convocatoria de formación a estudiantes y padres de familia, los cuales se planean ejecuctar en el último trimestre de la vigencia.</t>
  </si>
  <si>
    <t>Para el 4t la entidad registró el acompañamiento de 42.399 estudiantes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</si>
  <si>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Para el cierre de la vigencia se registró el acompañamiento de 62.053 estudiantes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</si>
  <si>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 xml:space="preserve">Familias y comunidad educativa que participan en procesos de formación en el uso de Tecnologías </t>
  </si>
  <si>
    <t>Esta meta consiste en realizar la Escuela TIC Familia; programa que busca fortalecer las habilidades y competencias de padres, madres de familia y todas aquellas personas que tienen bajo su cuidado niños, niñas y adolescentes para que puedan estimular y acompañar la formación y el sano desarrollo de sus hijos e hijas en el entorno digital. Durante 2023, 3.000 padres de familia serán beneficiados con contenidos formativos a través de la conformación de comunidades de aprendizaje por medio de la aplicación WhatsApp.  </t>
  </si>
  <si>
    <t>Cantidad de personas capacitadas</t>
  </si>
  <si>
    <t>En el 1T no se reporta capacitación de personas, toda vez que la Entidad proyectó iniciar la gestión de eventos  en el 2 semestre de 2025</t>
  </si>
  <si>
    <t xml:space="preserve">En el 2T La entidad se encuentra en la actualización de estrategia de formación; con el fin de iniciar la ejecución de capacitacion </t>
  </si>
  <si>
    <t>Para el 4t la entidad registró la sensibilización de 4.772 padres de familia o acompañantes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</si>
  <si>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Para el cierre de la vigencia se registróla sensibilización de 4.772 padres de familia o acompañantes a través de las diferentes estrategias de formación implementadas en esta vigencia, lo cual conto con gran participación y acogida por parte de la comunidad educativa, permitiendo el cumplimiento de la meta definida, De igual forma la nueva estrategia implementada por la entidad definicio el incremento en la meta, lo cual se refleja en la resolución 519 de 31 de diciembre de 2025.</t>
  </si>
  <si>
    <t>Alcanzar 800 nuevos Centros de Interés creados en programación y tecnologías (Línea base 2025 - 700)</t>
  </si>
  <si>
    <t>Esta meta consiste en la creación de una estrategia pedagógica en tecnología y programación dirigida a estudiantes, que promueve su formación integral y articula diversas áreas del conocimiento, promoviendo el aprendizaje activo, participativo y crítico.</t>
  </si>
  <si>
    <t>Cantidad de centros de interes creados</t>
  </si>
  <si>
    <t>Alcanzar 700 Centros de Interés en diferentes áreas de conocimiento fortalecidos con integración de tecnologías (Línea base 2025 - 600)</t>
  </si>
  <si>
    <t>Esta meta consiste en el fortalecimiento formativo de centros de interés ya existentes en diversas áreas del conocimiento que buscan integrar la tecnología en sus procesos pedagógicos.</t>
  </si>
  <si>
    <t>Cantidad de centros de interes acompañados</t>
  </si>
  <si>
    <t>Diseñar una estrategia de Gestión del Conocimiento para fortalecimiento de implementación, evaluación y sostenibilidad de los programas de educación digital de Computadores para Educar.</t>
  </si>
  <si>
    <t>Esta meta consiste en la elaboración de un documento de diseño de una estrategia de gestión de conocimiento para fortalecimiento de implementación, evaluación y sostenibilidad de los programas de educación digital de Computadores para Educar.</t>
  </si>
  <si>
    <t>Documento elaborado</t>
  </si>
  <si>
    <t>Servicio de recolección y gestión de residuos electrónicos</t>
  </si>
  <si>
    <t>Equipos obsoletos retomados</t>
  </si>
  <si>
    <t>La retoma consiste en efectuar una gestión y disposición adecuada de los terminales en desuso, para lo cual se deben focalizar las sedes educativas y realizar el alistamiento de los terminales en las bolsas suministradas por la entidad, para la posterior recolección por parte de la transportadora, quien realiza la recolección y transporte de equipos y elementos de cómputo que cumplieron su ciclo de vida. </t>
  </si>
  <si>
    <t xml:space="preserve">Cantidad de equipos retomados </t>
  </si>
  <si>
    <t xml:space="preserve">En el 1T la entidad inicio actividad de retoma de 5410 equipos obsoletos entregados por sedes educativas públicas </t>
  </si>
  <si>
    <t xml:space="preserve">En el 2T La entidad no presenta avance, sin embargo dicha meta se encuentra cumplida de acuerdo con lo planeado en su ejecución </t>
  </si>
  <si>
    <t xml:space="preserve">En el 3T La entidad no presenta avance, sin embargo dicha meta se encuentra sin retraso, de aceurdo con lo planeado en su ejecución </t>
  </si>
  <si>
    <t>Para el 4t la entidad realizó la retoma de  4.114  equipos obsoletos, lo cual representa un gran avance en la metas; sin embargo es importante precisar que de acuerdo con la nueva estrategia implementada, se efectuo a traves de la resolución 519 de 31 de diciembre de 2025 la modificacion de la meta, en donde la entidad realizo un fortalecimiento a la linea de formación lo cual implico dicha variacion en la meta para la vigencia 2025, de igual forma se establece el rezago para 2026.</t>
  </si>
  <si>
    <t>Para el cierre de la vigencia la entidad realizó la retoma de  9.524 equipos obsoletos, lo cual representa un gran avance en la metas; sin embargo es importante precisar que de acuerdo con la nueva estrategia implementada, se efectuo a traves de la resolución 519 de 31 de diciembre de 2025 la modificacion de la meta, en donde la entidad realizo un fortalecimiento a la linea de formación lo cual implico dicha variacion en la meta para la vigencia 2025, de igual forma se establece el rezago para 2026.</t>
  </si>
  <si>
    <t>El incumplimiento de la meta corresponde a modificaciones en la estrategia de la entidad, lo cual implico mayor fortalecimiento a la linea de formación, lo cual implico dicha variacion en la meta para la vigencia 2025, de igual forma se establece el rezago para 2026.Esta modificación se efectuo a través de la resolución 519 de 31 de diciembre de 2025</t>
  </si>
  <si>
    <t>Equipos obsoletos retomados (INDICADOR DE REZAGO)</t>
  </si>
  <si>
    <t>Residuos electrónicos dispuestos correctamente. (Demanufactura)</t>
  </si>
  <si>
    <t>Esta meta consiste en ejecutar el plan retoma; que se realiza desde la recepción de los equipos que culminaron su vida útil; una vez llegan al Centro Nacional de Aprovechamiento de Residuos Electrónicos CENARE, de forma manual bajo una línea de trabajo continúa se obtienen los materiales que compone un equipo de cómputo de manera limpia, aumentando la productividad del trabajo realizada en término de toneladas/diarias y manteniendo la seguridad del personal.  </t>
  </si>
  <si>
    <t>Cantidad de equipos demanufacturados, en toneladas</t>
  </si>
  <si>
    <t xml:space="preserve">En el 1Tcon la activiad de retoma se da inicio a la demanufactura reportando 15,94 toneladas </t>
  </si>
  <si>
    <t>En el 2T la entidad reporta avance en la demanufactura de 14,43 toneladas, acumulando un avance de 30 tolenadas</t>
  </si>
  <si>
    <t>En el 3T la entidad reporta avance en la demanufactura de 64,9 toneladas, acumulando un avance de 95,29 tolenadas</t>
  </si>
  <si>
    <t>Para el 4t la entidad realizó la demanufactura de 11,88 toneladas de equipos obsoletos, lo cual representa cumplimiento en la meta.</t>
  </si>
  <si>
    <t>Para el cierre de la vigencia la entidad realizó la demanufactura de 107 toneladas de equipos obsoletos,dando cumplimiento a la meta de la entidad.</t>
  </si>
  <si>
    <t>Durante el primer trimestre de la vigencia 2026 se ha realizado la demanufactura de 2,34 toneladas de residuos electronicos equivalente a un avance de 5,85% de la meta establecida para la vigencia. 
Adicional, se adelantaron actividades de revisión, clasificación y alistamiento de equipos obsoletos que seran objeto de demanufactura, lo cuales permitiran garantizar la adecuada ejecución del indicador en los siguientes trimestres.</t>
  </si>
  <si>
    <t>Elaborar los Kits para procesos de aprendizaje elaborados con residuos eléctricos y electrónicos</t>
  </si>
  <si>
    <t>Esta meta consiste en la conformación de KIT RAEE que está a cargo del proceso de Sostenibilidad Ambiental de Computadores para Educar, este kit está compuesto por los residuos de aparatos eléctricos y/o electrónicos - RAEE obtenidos del proceso de demanufactura realizado en CENARE. Para el año 2023 realizará la elaboración de 1000 KITS, para los cuales se mantiene el esquema de elaboración definido por fases, dado las múltiples actividades y tareas que conforman el armado de este componente. </t>
  </si>
  <si>
    <t>Cantidad de kit RAEE elaborados</t>
  </si>
  <si>
    <t>En el 1T no se reporta la realización de KITS RAEE, toda vez que la Entidad proyectó iniciar la gestión de eventos  en el 2 semestre de 2025</t>
  </si>
  <si>
    <t>En el 2T  se reporta la realización de 200 KITS RAEE</t>
  </si>
  <si>
    <t>En el 3T se reporta la realización de 500 KITS RAEE; de esta manera se da por cumplida la meta de la vigencia</t>
  </si>
  <si>
    <t>En el 4T la entidad ya contaba con el cumplimiento de la meta definida.</t>
  </si>
  <si>
    <t>Para el cierre de la vigencia la entidad realizó la elaboración de 500 kits RAEE,dando cumplimiento a la meta de la entidad.</t>
  </si>
  <si>
    <t>Durante el primer trimestre de la vigencia 2026 no se registraron avances en la elaboración de kits para procesos de aprendizaje con residuos eléctricos y electrónicos, en coherencia con la programación definida en el plan de acción para este periodo.
No obstante, se adelantaron actividades de verificación en inventario de la existencia de los residuos que componen los kit RAEE así como tambien se inicio con las actividades de separación, clasificación, pruebas de funcionamiento y limpieza final.</t>
  </si>
  <si>
    <t>Personas de la comunidad capacitadas en la correcta disposición de residuos de aparatos eléctricos y electrónicos</t>
  </si>
  <si>
    <t>Esta meta consiste en capacitar a 2.000 personas de la comunidad educativa en temas de RAEE; a través del fomento de educación ambiental a toda la comunidad educativa por medio de sensibilizaciones presenciales sobre la correcta manipulación y almacenamiento de los residuos de aparatos eléctricos y/o electrónicos – RAEE, previniendo un daño ambiental por el desconocimiento de sus impactos negativos como también fortalecer la conciencia ambiental acerca de los componentes peligrosos y su afectación estableciendo lineamientos claros que permitan el manejo ambientalmente responsable de dichos componentes.  </t>
  </si>
  <si>
    <t>Cantidad de personas de la comunidad capacitadas</t>
  </si>
  <si>
    <t>En el 1T no se reporta capacitación en temas RAEE, toda vez que la Entidad proyectó iniciar la gestión de eventos  en el 2 semestre de 2025</t>
  </si>
  <si>
    <t xml:space="preserve">En el 2T  de acuerdo con la realización de talleres de innovacion y robotica, se determinan sensibilizaciones en temas RAEE,  beneficiando a 793 estudiantes y docentes </t>
  </si>
  <si>
    <t>En el 3T  de acuerdo con la realización de talleres de innovacion y robotica, se determinan sensibilizaciones en temas RAEE,  beneficiando a 837  estudiantes; lo cual determina un acumulado de 1630 personas sensibilizadas.</t>
  </si>
  <si>
    <t>Para el 4t la entidad realizó la sensibilización de retoma de 1.195 personas en temas RAEE, lo cual representa cumplimiento en la meta de la vigencia.</t>
  </si>
  <si>
    <t>Para el cierre de la vigencia la entidad realizó la sensibilización de elaboración de 2.825 personas capacitadas, dando cumplimiento a la meta de la entidad.</t>
  </si>
  <si>
    <t>Durante el primer trimestre de 2026, la actividad orientada a capacitación de personas de la comunidad, no presentó avance en coherencia con la programación definida en el plan de acción para este periodo.
No obstante, Computadores para Educar mantuvo activa la sensibilización de la comunidad educativa por medio de sus canales oficiales en redes sociales, resaltando la trascendencia de su gestión ambiental.
A través de estos medios digitales se difundieron contenidos orientados a evidenciar el impacto favorable de su labor, especialmente en el ámbito ambiental, derivado de la entrega de equipos tecnológicos que han culminado su ciclo de uso en las instituciones educativas. Asimismo, se promovió la importancia de extender la vida útil de estos dispositivos mediante prácticas responsables de reutilización, reacondicionamiento y aprovechamiento sostenible.</t>
  </si>
  <si>
    <t>Eventos De Difusión Realizados</t>
  </si>
  <si>
    <t>Esta meta consiste en la realización de eventos de retoma masiva de equipos y elementos de cómputo en las sedes educativas o entes territoriales que cuenten con la disponibilidad de entrega de equipos obsoletos. </t>
  </si>
  <si>
    <t xml:space="preserve">Eventos de retoma realizados </t>
  </si>
  <si>
    <t>En el 1T no se reporta realización de eventos, toda vez que la Entidad proyectó iniciar la gestión de eventos  en el 2 semestre de 2025</t>
  </si>
  <si>
    <t>En el 2T no se reporta realización de eventos, toda vez que la Entidad proyectó iniciar la gestión de eventos  en el 2 semestre de 2025</t>
  </si>
  <si>
    <t xml:space="preserve">En el 3T no se reporta realización de eventos, la entidad inicia con la  planeación de eventos, los cuales tendran inicio en el último trimestre del año </t>
  </si>
  <si>
    <t>Para el 4t la entidad realizó 6 eventos, lo cual representa cumplimiento en la meta de la vigencia.</t>
  </si>
  <si>
    <t>Para el cierre de la vigencia la entidad realizó 6 eventos de retoma, dando cumplimiento a la meta de la entidad.</t>
  </si>
  <si>
    <t>Durante el primer trimestre de 2026, la actividad relacionada con la realización de eventos de difusión para la sensibilización de las comunidades educativas en el manejo ambiental adecuado de los AEE no presentó avances, en coherencia con la programación definida. Esta actividad se encuentra planificada para ejecutarse en fases posteriores del proyecto, una vez se consoliden los procesos preparatorios y las condiciones necesarias para su adecuada implementación. En consecuencia, su desarrollo se mantiene previsto para los siguientes periodos, garantizando que las acciones de sensibilización y fortalecimiento de capacidades técnicas se realicen de manera oportuna y con el impacto esperado en los territorios.</t>
  </si>
  <si>
    <t>Clubes Técnicos Escolares dotados</t>
  </si>
  <si>
    <t>La meta es crear Clubes Técnicos Escolares para que estudiantes reparen y reutilicen equipos, fortaleciendo competencias técnicas, liderazgo y sostenibilidad ambiental, midiendo cuántas instituciones los implementan</t>
  </si>
  <si>
    <t>Cantidad de clubes técnicos creados</t>
  </si>
  <si>
    <t xml:space="preserve">Servicio de asistencia técnica - Complemento	</t>
  </si>
  <si>
    <t>Terminales de cómputo con contenidos digitales entrega Directa</t>
  </si>
  <si>
    <t>Esta meta consiste en la entregar directa de equipos de cómputo a estudiantes, menores de edad ubicados en zonas urbanas, rurales, apartadas y de difícil acceso, e I.E.S. </t>
  </si>
  <si>
    <t>Cantidad de equipos entregados  de cómputo a estudiantes, menores de edad ubicados en zonas urbanas, rurales, apartadas y de difícil acceso, e I.E.S. </t>
  </si>
  <si>
    <t>En el 1T se realizo la entrega directa de equipos de computo a estudiantes menores de edad correspondientes a entrega rezago de2024</t>
  </si>
  <si>
    <t>En el 2T se realizo la entrega directa de 7,075 equipos de computo a estudiantes menores de edad correspondientes a entrega rezago de 2024</t>
  </si>
  <si>
    <t>En el 3T se realizo la entrega directa de 3. 463 equipos de computo a estudiantes menores de edad correspondientes a entrega rezago de 2024</t>
  </si>
  <si>
    <t>Para el 4T la entidad avanzo con la entrega directa de 2.900 equipos de cómputo a sestudiantes, los cuales corresponden al rezago del año 2024.</t>
  </si>
  <si>
    <t>Al cierre de la vigencia se presenta la entrega de 40.657 equipos de computo a estudiantes, entrega correspondiente a rezago establecido en la vigencia 2024.De esta manera la cantidad establecida en el rezago corresponde al ajuste de metas requerida para 2025 y a la cantidad de equipos adquridos en esta vigencia. Esta modificación se efectuo a través de la resolución 519 de 31 de diciembre de 2025</t>
  </si>
  <si>
    <t>El incumplimiento en la ejecución de la meta corresponde a mejoras en las especificaciones técnicas de los equipos de computo a adqurir asi como a la gestión y tramite respectivo adquisición  que logro finalizar en el segundo semestre de 2025, asi como la modificación de la nueva estrategia. . Es importante aclarar que dada la necesidad de fortalecimiento en la linea de formación fue necesario  la modificación  del meta lo cual  se efectuo a través de la resolución 519 de 31 de diciembre de 2025</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</si>
  <si>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</si>
  <si>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</si>
  <si>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</si>
  <si>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</si>
  <si>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</si>
  <si>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</si>
  <si>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</si>
  <si>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</si>
  <si>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</si>
  <si>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</si>
  <si>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</si>
  <si>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Se seleccionaron 451 recursos pedagógicos de 196 docentes para el banco digital. Se realizaron 4 visitas, 88 talleres presenciales, 11.268 mentorías, 605 encuentros colaborativos y se formaron 318 docentes rurales con entrega de kits Biobots. Avanza convocatoria Andina-Orinoquía-Insular.</t>
  </si>
  <si>
    <t>Se seleccionaron 451 recursos pedagógicos elaborados por 196 docentes que conformarán el banco digital de recursos para la enseñanza del pensamiento computacional a nivel nacional, se realizaron 4 visitas de observación sobre implementación de las guías en los nodos. Se han realizado 45 talleres presenciales correspondientes a la primera jornada de formación presencial con pares expertos y 43 talleres correspondientes a la segunda jornada, se han desarrollado 11.268 mentorías, se han llevado a cabo 419 encuentros colaborativos correspondientes a la primera ronda de formación y 186 encuentros colaborativos de la segunda. se han formado 318 docentes de escuelas rurales correspondientes a las cohortes de formación caribe II, Pacífico I, pacífico II y Amazonía, entregando 318 kits del juego Biobots para su implementación en aula, se avanzó en la construcción del documento de términos y condiciones que se usará para la convocatoría de la cohorte de formación región Andina, Orinoquía e Insular</t>
  </si>
  <si>
    <t>Estudiante beneficiados componente 2: 84.514 estudiantes en 420 sedes (sedes de transferencia).
Estudiantes beneficiados en componente 3: 8.720 estudiantes en 168 sedes (sedes rurales). Estudiantes beneficiados: 93.234</t>
  </si>
  <si>
    <t>El sobrecumplimiento del indicador en aproximadamente un 3.5% se debe a que la estimación de la meta de estudiantes beneficiados se realizó a partir de una proyección de la matrícula SIMAT del año 2023, al ser la matrícula una variable no controlable era previsible que el reporte no fuera exacto.</t>
  </si>
  <si>
    <t>Se concluyeron exitosamente los encuentros regionales dirigidos a docentes de zonas rurales y rurales dispersas a nivel nacional. Durante estas jornadas, se fortalecieron las competencias en pensamiento computacional mediante metodologías "desconectadas" y el uso de herramientas pedagógicas como BioBots. Asimismo, se dio continuidad a la transferencia de conocimiento en el manejo y aplicación didáctica de la tarjeta micro:bit, cumpliendo con el enfoque diferencial y de apropiación tecnológica para comunidades minoritarias.</t>
  </si>
  <si>
    <t>El desfase frente a la meta trimestral de 5.000 personas formadas se debe a que el primer trimestre se centró exclusivamente en la etapa de alistamiento, diseño de contenidos y estructuración pedagógica bajo el contrato 1166 de 2026. La ejecución de las metas de formación está supeditada a la vinculación del equipo mínimo y la contratación del operador logístico, procesos que se encuentran en fase de cierre y validación. Una vez formalizada la operatividad del aliado (Universidad de Pamplona) y realizado el lanzamiento oficial, se procederá con el despliegue masivo para recuperar la curva de cumplimiento.</t>
  </si>
  <si>
    <t>https://mintic-my.sharepoint.com/:f:/g/personal/jferia_mintic_gov_co/IgAQkwcahrisRpuK7g2btE9rARd_7MJ28Tdi7O9sKcfG0uw?e=8l9Ztl</t>
  </si>
  <si>
    <t>Dirección de Apropiación</t>
  </si>
  <si>
    <t>E1-L3-3000</t>
  </si>
  <si>
    <t>Formaciones en habilidades digitales</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</si>
  <si>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</si>
  <si>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</si>
  <si>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llevó a cabo la apertura del programa Ciberpaz Formaciones, en el marco del Convenio No. 1423-2025. Este lanzamiento habilitó el proceso de inscripciones,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</si>
  <si>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Se llevó a cabo la apertura del programa Ciberpaz Formaciones, en el marco del Convenio No. 1423-2025. Este lanzamiento habilitó el proceso de inscripciones, disponible a través de la página oficial de la Universidad de Pamplona: https://www.unipamplona.edu.co/ciberpaz/, donde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</si>
  <si>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Para el cierre de la vigencia se realizaron  40.708 certicacion procesos de formación en todo el territorio colombiano, desarrollados en modalidad virtual en el marco del convenio suscrito con la Universidad de Pamplona. La cobertura alcanzada permitió una amplia participación a nivel nacional, destacándose los departamentos de Norte de Santander, Caquetá, Cesar, Bogotá D.C., Santander y Magdalena, entre otros. En cuanto a la demanda formativa, los cursos con mayor acogida fueron “Inteligencia Artificial para Docentes”, “IA para el Diseño y la Edición de Material Digital” y “IA para el Emprendimiento y la Innovación”, evidenciando un alto interés en el fortalecimiento de capacidades digitales aplicadas a la educación, la creación de contenidos y el desarrollo productivo.</t>
  </si>
  <si>
    <t>La meta de formaciones en habilidades digitales se estableció en 35.330 personas; no obstante, se logró formar a 40.808 beneficiarios, lo que representa un sobrecumplimiento del 15,5 %. Este resultado obedece principalmente a la alta demanda de la oferta formativa, la optimización de las estrategias de convocatoria y cobertura territorial, y la implementación de modalidades flexibles de formación, que permitieron ampliar el alcance del programa sin afectar la calidad de los procesos.</t>
  </si>
  <si>
    <t>Durante el primer trimestre de 2026, el programa Ciberpaz formalizó el contrato 1166 de 2026 con la Universidad de Pamplona para la formación en habilidades digitales de 15.000 ciudadanos. Tras concluir la fase de alistamiento y estructuración de contenidos en febrero, el trimestre cierra con el avance significativo de la contratación de las 44 personas del equipo mínimo y el progreso en la validación del operador logístico, garantizando así las condiciones técnicas para el inicio de la operación y el cumplimiento de las metas establecidas.</t>
  </si>
  <si>
    <t>El avance respecto a la meta de 337.666 personas sensibilizadas para este periodo se ha visto afectado por la extensión en los tiempos de acreditación de obligaciones contractuales por parte del aliado. Al ser una estrategia de impacto masivo, el inicio de las actividades requiere la firmeza en la contratación del operador logístico y la debida diligencia en el equipo de trabajo territorial. Actualmente, la supervisión adelanta las acciones administrativas necesarias para asegurar que el aliado inicie la operación en el menor tiempo posible y garantice el cumplimiento del alcance ambicioso del proyecto.</t>
  </si>
  <si>
    <t>https://mintic-my.sharepoint.com/:f:/g/personal/jferia_mintic_gov_co/IgA2d3kngFZ7QqQeOMlTYajAAZ4O6ID2mb1ThYy_9Fe-Oz8?e=8GTXsc</t>
  </si>
  <si>
    <t>Comunicaciones relevadas entre personas sordas y oyentes a través del servicio del
Centro de Relevo</t>
  </si>
  <si>
    <t>Capacidad</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</si>
  <si>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</si>
  <si>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</si>
  <si>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Desde el 4 de septiembre se han realizado 455 llamadas. El 44 % en Bogotá, 15 % en Cundinamarca y 12 % en Huila. Se han efectuado comunicaciones por demanda. El servicio de llamadas está disponible en: https://signosenred.gov.co/home con un acumulado total de 3.217.749</t>
  </si>
  <si>
    <t>Desde el 4 de septiembre se han realizado un total de 455 llamadas a través del servicio de atención telefónica, fortaleciendo la comunicación inclusiva entre personas sordas y oyentes. Estas acciones han permitido garantizar un acceso efectivo y oportuno a la información y a los servicios institucionales. Las llamadas se han desarrollado principalmente bajo la modalidad de comunicación por demanda, respondiendo directamente a las necesidades de las personas usuarias. Del total de comunicaciones relevadas, el 44 % corresponde a Bogotá, el 15 % a Cundinamarca y el 12 % a Huila, reflejando un avance significativo en la cobertura y uso del servicio en distintas regiones del país. Este indicador evidencia el impacto positivo del Centro de Relevo en la reducción de barreras comunicativas y en el fortalecimiento de los canales de atención accesibles. Para conocer más sobre el servicio, con un total de acumulado de 3.217.749</t>
  </si>
  <si>
    <t>Durante la vigencia 2025, el servicio consolidó un total de 7.274 llamadas efectivas, lo que evidencia un uso sostenido del canal por parte de la población usuaria y confirma su pertinencia como herramienta de apoyo a la comunicación inclusiva. Este resultado permitió identificar patrones de uso, necesidades específicas y oportunidades de mejora, generando insumos relevantes para el fortalecimiento y proyección futura del servicio.</t>
  </si>
  <si>
    <t>Al cierre de 2025 se avanzó con 3.224.568 llamadas, representando un 76% de avance sobre la meta del cuatrienio. Específicamente en la vigencia 2025 se lograron 7.274 llamadas. Factores como cambio de operador, baja demanda de llamadas han limitado el cumplimiento de la meta prevista en la vigencia</t>
  </si>
  <si>
    <t xml:space="preserve"> La meta establecida no se alcanzó en su totalidad debido a factores de carácter estructural, técnico y poblacional. La población sorda usuaria de la Lengua de Señas Colombiana es limitada y heterogénea, y una proporción significativa no utiliza de manera intensiva servicios de llamadas mediadas por tecnologías digitales, ya sea por contar con mecanismos de comunicación más autónomos o por priorizar otros canales.</t>
  </si>
  <si>
    <t>Durante el primer trimestre, la gestión de Signos en Red se enfocó en la reestructuración del proceso contractual. Tras la reformulación del anexo técnico, el periodo cierra en marzo con la recepción y análisis de observaciones al RFI por parte de interesados. Este proceso, coordinado con la oficina de contratación, permite consolidar el estudio de mercado necesario para definir la ruta de trabajo y asegurar su viabilidad.</t>
  </si>
  <si>
    <t>El retraso en el cumplimiento de la meta de comunicaciones relevadas se debe a la imposibilidad de suscribir el contrato inicial en enero, luego de que el proponente no cumpliera con los requisitos. Esta situación, sumada a las restricciones de la Ley de Garantías, obligó a una reformulación de la estrategia de contratación y del anexo técnico durante febrero y marzo. Actualmente, el proyecto se encuentra en etapa de análisis de mercado y consolidación de información técnica para garantizar que el nuevo proceso de selección sea financieramente viable y operativo, proyectando el inicio de la prestación del servicio para el segundo semestre de 2026.</t>
  </si>
  <si>
    <t>https://mintic-my.sharepoint.com/:f:/g/personal/jferia_mintic_gov_co/IgCeXmaQAokoQIxdAaAudzfwAcel0quJx6ekhGiuA7mgRQs?e=U6u60u</t>
  </si>
  <si>
    <t>Comunicaciones relevadas entre personas sordas y oyentes a través del servicio del Centro de Relevo (INDICADOR DE REZAGO)</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</si>
  <si>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</si>
  <si>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</si>
  <si>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</si>
  <si>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</si>
  <si>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</si>
  <si>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</si>
  <si>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</si>
  <si>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</si>
  <si>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</si>
  <si>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</si>
  <si>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</si>
  <si>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</si>
  <si>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</si>
  <si>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</si>
  <si>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</si>
  <si>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Durante el trimestre, la Dirección de Gobierno Digital avanzó en la divulgación del IGD mediante socializaciones internas, publicación del tablero interactivo y coordinación de la estrategia regional de comunicaciones. Además, participó en la revisión técnica de la propuesta de actualización del MIPG y presentó al Consejo de Desempeño Institucional conceptos clave sobre la articulación de la política de Gobierno Digital en la nueva dimensión Estado Abierto.</t>
  </si>
  <si>
    <t>No se presenta retraso en la ejecución; los indicadores mencionados han mostrado avances concretos después del primer semestre de 2025. Sin embargo, el resultado consolidado se reflejará en la vigencia 2026, dado que el reporte FURAG se realiza con periodicidad anual.</t>
  </si>
  <si>
    <t>Se dió cumplimiento al  plan de trabajo establecido para medir el índice de Gobierno Digital a través del cual  se conoce en cuánto  han avanzado las entidades nacionales en la implementación de los lineamientos  de la Política de Gobierno Digital en la vigencia inmediatamente anterior..  Esta medición tiene como fuente de datos el FURAG y se aplica a las entidades públicas con periodicidad anual y con vigencia vencida. En cuanto al resultado logrado, se supera la meta propuesta para la vigencia 2024 definida en el PND gracias a la implementación de diferentes estrategias e iniciativas de la Dirección de Gobierno Digital enfocadas a apoyar a las entidades públicas y sus funcionarios en el conocimiento de la Política de Gobierno Digital.</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</si>
  <si>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nacionales.</t>
  </si>
  <si>
    <t>https://mintic.sharepoint.com/:f:/g/gel/IgALkjFiCDThT6cKXcd-9zXXAZvKOWXV3sS7PISiYeviG8s?e=LlLvk2</t>
  </si>
  <si>
    <t>Durante el primer trimestre, se ha continuado con la coordinación técnica con el DAFP, con el fin de dar respuesta adecuada a los requerimientos allegados por parte de los sujetos obligados de la Política de Gobierno Digital frente al diligenciamiento de las preguntas relacionadas con dicha política en el instrumento FURAG del Orden Nacional. Este proceso ha permitido mantener la articulación institucional necesaria y asegurar la coherencia técnica en la formulación y revisión de los insumos, fortaleciendo el acompañamiento a las entidades en el cumplimiento de sus obligaciones. Si bien ya se cuenta con un profesional especializado en temas de mediciones dentro de la Dirección de Gobierno Digital, se requiere un lapso adecuado para consolidar su curva de aprendizaje, lo que podría implicar que algunas respuestas se brinden en el límite de los plazos establecidos.</t>
  </si>
  <si>
    <t>https://mintic.sharepoint.com/:f:/g/gel/IgAIMVsjvWAbQq2fDta7m5KbAecR4KvWSNC3g7RJGIBUrn8?e=6IDgIA
https://gobiernodigital.mintic.gov.co/portal/Mediciones/</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</si>
  <si>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</si>
  <si>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</si>
  <si>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</si>
  <si>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</si>
  <si>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</si>
  <si>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</si>
  <si>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Durante el trimestre, la Dirección de Gobierno Digital realizó socializaciones internas del IGD, publicó el tablero interactivo y entregó insumos para la estrategia regional de comunicaciones. Se aplicó la prueba piloto del cuestionario reducido a 630 entidades territoriales, identificando riesgos que respaldan mantener el instrumento completo. Además, en el Comité Técnico Relación Estado-Ciudadano, se definió que la Política de Gobierno Digital no incluirá criterios diferenciales en el FURAG, conforme a lineamientos técnicos y al Decreto 767 de 2022.</t>
  </si>
  <si>
    <t>Se dió cumplimiento al plan de trabajo establecido para medir el índice de Gobierno Digital a través del cual se conoce cuánto  han avanzado las entidades territoriales en la implementación de los lineamientos  de la Política de Gobierno Digital en la vigencia inmediatamente anterior..  Esta medición  tiene como fuente de datos el FURAG y se aplica a las entidades públicas con periodicidad anual y con vigencia vencida. En cuanto al resultado logrado, se supera la meta propuesta para la vigencia 2024 definida en el PND gracias a la implementación de diferentes estrategias e iniciativas de la Dirección de Gobierno Digital enfocadas a apoyar a las entidades públicas y sus funcionarios en el conocimiento de la Política de Gobierno Digital.</t>
  </si>
  <si>
    <t>Se cumplió el plan de trabajo para medir el Índice de Gobierno Digital, con base en el FURAG y aplicado anualmente a entidades públicas. El resultado superó la meta del PND 2024 gracias a las estrategias de la Dirección de Gobierno Digital orientadas a fortalecer el conocimiento y la implementación de la política en las entidades territoriales.</t>
  </si>
  <si>
    <t>https://mintic.sharepoint.com/:f:/g/gel/IgDqD_EP-lNgQbISejazhs3gAfGzKEJxdk2dSNYG0gNKJ1g?e=meRi7P</t>
  </si>
  <si>
    <t>Durante el primer trimestre, se ha continuado con la coordinación técnica con el DAFP, con el fin de dar respuesta adecuada a los requerimientos allegados por parte de los sujetos obligados de la Política de Gobierno Digital frente al diligenciamiento de las preguntas relacionadas con dicha política en el instrumento FURAG del Orden Territorial. Este proceso ha permitido mantener la articulación institucional necesaria y asegurar la coherencia técnica en la formulación y revisión de los insumos, fortaleciendo el acompañamiento a las entidades en el cumplimiento de sus obligaciones. Si bien ya se cuenta con un profesional especializado en temas de mediciones dentro de la Dirección de Gobierno Digital, se requiere un lapso adecuado para consolidar su curva de aprendizaje, lo que podría implicar que algunas respuestas se brinden en el límite de los plazos establecidos.</t>
  </si>
  <si>
    <t>https://mintic.sharepoint.com/:f:/g/gel/IgCGrroSwoD2TaXHxBWFkSekAQdGprUZxg8nJSRNS_5d1Ao?e=wjgEgS
https://gobiernodigital.mintic.gov.co/portal/Mediciones/</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</si>
  <si>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</si>
  <si>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</si>
  <si>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</si>
  <si>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</si>
  <si>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</si>
  <si>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</si>
  <si>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</si>
  <si>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</si>
  <si>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Al corte al tercer trimestre, se reporta un avance significativo de 5405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</si>
  <si>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tercer trimestre (3T), ya que todas las actividades se desarrollaron conforme al cronograma establecido. La planificación y ejecución han permitido el cumplimiento de los plazos previstos.</t>
  </si>
  <si>
    <t>Al corte al tercer trimestre, se reporta un avance significativo de 12.765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</si>
  <si>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 xml:space="preserve">Durante la vigencia se dieron 12.765 personas certificadas en los cursos ofrecidos a través de la estrategia TalentoGovTech, liderada por la Dirección de Gobierno Digital. </t>
  </si>
  <si>
    <t>https://mintic.sharepoint.com/:f:/g/gel/IgCGDkeQHJedQYuwfYeuMzmFATinYbjNnWDMs_HheI5BbwE?e=P2M0vf</t>
  </si>
  <si>
    <t>Al primer trimestre de 2026, la estrategia TalentoGovTech, liderada por la Dirección de Gobierno Digital, alcanza 3.805 personas certificadas a través de 21 cursos, lo que representa un 95,1 % de cumplimiento frente a la meta 2026 de 4.000 certificaciones. Este resultado refleja un desempeño sobresaliente y una ejecución anticipada de los objetivos establecidos.
Del total de certificaciones, 1.856 corresponden a servidores públicos y 1.949 a ciudadanos, consolidando el enfoque de fortalecimiento del talento institucional y la democratización del conocimiento digital.
Los cursos con mayor demanda han sido Seguridad Digital (1.632 certificaciones), Inteligencia Artificial Aplicada (1.009), Power BI (714) y PETI (500), evidenciando una alta priorización en competencias clave para la transformación digital, la toma de decisiones basadas en datos y la gestión tecnológica del Estado.
En conjunto, estos avances posicionan a TalentoGovTech como un habilitador estratégico para el desarrollo de capacidades digitales del sector público y del ecosistema ciudadano, con impactos directos en la modernización institucional y la adopción efectiva de tecnologías emergentes.</t>
  </si>
  <si>
    <t>https://gobiernodigital.mintic.gov.co/portal/Cursos-Talento-GovTech/</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</si>
  <si>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</si>
  <si>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</si>
  <si>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</si>
  <si>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</si>
  <si>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</si>
  <si>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81%, con 648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</si>
  <si>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Durante el tercer trimestre (3T), no se presentaron retrasos, ya que todas las actividades se desarrollaron conforme al cronograma establecido. La adecuada planificación y ejecución permitieron el cumplimiento oportuno de los plazos, garantizando el desarrollo eficiente de las acciones programadas.</t>
  </si>
  <si>
    <t>Se registra un progreso del 100,6%, con 805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</si>
  <si>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805 entidades del orden nacional y territorial que han abierto, actualizado o implementado el uso de datos abiertos. Consulta en el link:https://www.datos.gov.co/stories/s/Reportes-Portal-Nacional-Datos-Abiertos/pvyw-9yqs#tablero-de-control-de-activos-de-datos-abiertos</t>
  </si>
  <si>
    <t>https://mintic.sharepoint.com/:f:/g/gel/IgCHpjmmnv07RoWEoWmWdVJkAZGMejF0H3T7DT-s6yMKhLk?e=PW32X6</t>
  </si>
  <si>
    <t>A corte de marzo de 2026, se registra un avance de 277 entidades del orden nacional y territorial que aperturan, actualizan o usan datos abiertos, en el marco de la estrategia de aprovechamiento de datos abiertos de Gobierno Digital.
Este resultado refleja un incremento significativo en la actualización y publicación de conjuntos de datos, impulsado por las acciones de fortalecimiento desarrolladas durante el periodo. En particular, se destacan las capacitaciones enfocadas en la gestión de conjuntos de datos obligatorios, así como la disposición de guías prácticas y espacios de acompañamiento masivo, que han facilitado a las entidades la apertura, actualización y uso efectivo de la información.
El avance reportado es consistente con las actividades ejecutadas y puede ser verificado a través del tablero oficial de seguimiento del Portal Nacional de Datos Abiertos, el cual consolida el estado de los activos de información gestionados por las entidades:</t>
  </si>
  <si>
    <t>https://www.datos.gov.co/stories/s/Reportes-Portal-Nacional-Datos-Abiertos/pvyw-9yqs#tablero-de-control-de-activos-de-datos-abiertos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</si>
  <si>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</si>
  <si>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</si>
  <si>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</si>
  <si>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</si>
  <si>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</si>
  <si>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</si>
  <si>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</si>
  <si>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</si>
  <si>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</si>
  <si>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</si>
  <si>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</si>
  <si>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t>Durante el segundo semestre del año, se adelantaron las siguientes acciones:
SENATIC: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GENERACION TIC: El proyecto estuvo en ejecución hasta el 30 de julio y alcanzó sus metas proyectadas. Sin embargo, en el proceso de liquidación, se confirmó una sobrejecución, en lo que se identificó 11.457 personas certificadas.
TALENTO TECH: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SOCIEDAD DIGITAL: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</si>
  <si>
    <t xml:space="preserve">Durante el tercer trimestre del año, se adelantaron las siguientes acciones:
SENATEC: En el marco de las acciones de seguimiento al componente de articulación con la media técnica, durante este trimestre se reportan las cohortes 1 y 2 planeadas para este componente del proyecto en ejecución. Este proceso se viene desarrollando en 28 departamentos, 335 municipios y 1118 instituciones educativas. La cohorte I se encuentra ejecutando el proceso conocido como etapa productiva y la cohorte II la etapa lectiva. En cuanto al seguimiento efectuado desde el Mintic, se avanzó sustancialmente en el desarrollo de la fase II de visitas de seguimiento dirigida a la etapa productiva de la cohorte I. En este proceso se logró la realización de 91 visitas a igual numero de instituciones educativas presentes en 25 de las 28 entidades territoriales vinculadas al programa. En estas visitas se han   analizado 547 proyectos de 240 fichas (cursos) cuyos avances fueron presentados por los aprendices. Para el mes de septiembre se realiazó la legalización del rezago correspondiente al mes de julio de 2025, así mismo se esta a la espera de la legalización del quinto desembolso correspondiente al 80% para de esa manera desembolsar el sexto pago.  
AVANZATEC: Se realizó el lanzamiento del ciclo 2 de inscripciones a nivel nacional a la fecha hemos visitado 8 ciudades y llevado a cabo el lanzamiento nacional 	por 	redes sociales. Se ejecutaron masterclass con sesiones virtuales (1 sesión) a nivel nacional con masterclass certificadas y presenciales (7 sesiones). Completando 57 masterclass en lo corrido del año. Adicionalmente, se han realizado reuniones estratégicas virtuales con aliados en territorio para apoyo en divulgación en la Alcaldía de Itagüí, Gobernación de Archipiélago de San Andrés, Universidad De Cartagena, Alcaldía Dorada Caldas, Sena Antioquia, Fenalco del Sinú. Adicionalmente realizamos gestiones importantes para divulgación e incentivos a nivel nacional. 
Se ejecutó el Plan mentores con Cisco realizando sesión en vivo de motivación para la convocatoria. La empresa Telefónica rifó dos tablets a beneficiarios y se está gestionando comunicación en medios digitales. EDG-Cisco se están finalizando los TyC para lanzar incentivo de vouchers internacionales gratis para beneficiarios. Frente a la plataforma empleabilidad THT se ejecutó masterclass junto al aliado para contar con más beneficiarios en plataforma. Oracle otorgará vouchers a certificados en cursos 2024 y 2025. Aliados Divulgación. 
TALENTO TECH: En este periodo se llevó a cabo el seguimiento en la formación de personas en habilidades digitales, y conforme a los términos establecidos en los documentos contractuales para la ejecución, SCAIPROYEKTA 	SAS 	BIC 	ha cumplido 	con lo dispuesto en la cláusulas segunda y quinta del contrato, así como en el numeral 7 del anexo técnico. El seguimiento del proyecto Talento Tech se llevó a cabo con la realización de reuniones y revisión de ejecución y avances de los componentes que hace parte de este proyecto. Teniendo así la información y los entregables que demuestran el buen desarrollo del proyecto. 
Se adelantaron las acciones de verificación a la formación académica a través de las sesiones virtuales y visitas presenciales realizadas a los contratistas de formación de acuerdo con el cronograma de formación establecido por cada operador.
La interventoría ha venido adelantando seguimientos semanales y mensuales con los contratos 1512, 1513, 1514, 1515, 1516, 1517, 1518, 2126, 2127 del 2024, y los contratos 1107 y 1012 del 2025, en las cuales se valida el cumplimiento y condiciones contractuales, así mismo, ha informado a la supervisión sobre situaciones que presentan los contratos para el cumplimiento de sus obligaciones contractuales, e incluso a emitido oficios donde expone inquietudes respecto a la ejecución acorde al anexo técnico y al contrato. 
GENERACIÓN TIC: El proyecto ya alcanzó sus metas proyectadas. Estuvo en ejecución hasta el 30 de julio. Se encuentra en etapa de cierre. Continúa el proceso de liquidación. 
SOCIAL TECH: Este proyecto inicio en el mes de agosto y en este momento cuenta con más de 5mil personas inscritas. La plataforma de formación cuenta con los contenidos para los cinco cursos. Se han contratado 30 conferencistas para las charlas Tech y se cuenta con 28 formadores contratados para las sesiones sincrónicas
Se ha gestionado alianza con Coomeva y se enviaron 27k correos de invitación a inscribirse.
</t>
  </si>
  <si>
    <t xml:space="preserve">Durante el cuarto trimestre del año, se adelantaron las siguientes acciones:
SENATIC: Respecto al componente de cursos cortos, a la fecha, el equipo del proyecto ha legalizado 158.957 certificados en la presente vigencia, logrando 190 mil acumulados lo que representa un 75% de cumplimiento en el cuatrienio.
En cuando a la línea de articulación con la educación media, se reporta la vinculación de 68 mil aprendices en formación. Actualmente se está realizando un seguimiento técnico pedagógico con enfoque de visitas de validación en la etapa productiva y el acompañamiento a las ferias de emprendimiento / de proyectos productivos. Se validaron el 100% de los portafolios que dan cuenta de 1.196. Se tiene proyectado realizar las ceremonias de certificación al ciclo I de formación, con el fin de culminar exitosamente esté proceso.
TALENTO TECH: Durante el periodo, se cuenta con 217 mil inscritos a nivel nacional, 113 mil matriculados y se han certificado 91 mil personas en lo que va del proyecto, de las cuales para el 2025 se han reportado 59 mil, logrando un 100% de cumplimiento de la meta programada. Se realizaron los trámites de la radicación de los pagos programados para la vigencia 2025. El único pago sujeto a reserva corresponde al contrato N.º 1107 del 2025, operador de Bogotá, asociado al Pago 3.
AVANZATEC: Este programa no tiene operadores, la formación es impartida directamente por los gigantes tecnológicos aliados. Tenemos una meta para este año de 38.404 personas certificadas, a la fecha se cuentan con 39 mil beneficiarios, lo cual representa el 103% de cumplimiento en la presente vigencia.
A la fecha, se han ejecutado 92 masterclass con la participación de aproximadamente 15 mil personas. Se firmo los Memorandos de Entendimiento (MOU) con Books &amp; Books y THT como aliados estratégicos. En diciembre se hizo el cierre de la convocatoria de becas de inglés con Books and Books teniendo como ganadores a 219 personas. Convocatoria mentores Cisco inició con tener 3 mentores y 45 estudiantes y se decide extender hasta 2026. Se definió realizar evento empleabilidad con THT y Xertify el 2026. Se realizo el pasado 18 de diciembre una sesión de cierre de gestión con todos los aliados.
GENERACION TIC: El proyecto ya alcanzó sus metas proyectadas. Estuvo en ejecución hasta el 30 de julio. Se encuentra en etapa de cierre. El 18 del mes de noviembre se radico la solicitud de liquidación en la dirección de contratación con numero de radicado 252192880. Estamos en espera de respuesta por parte de contractual. </t>
  </si>
  <si>
    <t>Durante la vigencia se logró un avance significativo en la formación de talento digital, con más de 270 mil personas certificadas y/o formadas a través de cursos cortos, programas especializados, masterclass y procesos de articulación con educación media. Las acciones desarrolladas permitieron fortalecer habilidades técnicas, digitales y productivas en todo el territorio nacional, alcanzando altos niveles de cumplimiento frente a las metas programadas, aunque con algunos rezagos asociados a procesos de validación y certificación.</t>
  </si>
  <si>
    <t>Se presentó rezago en el cumplimiento de la meta del proyecto SENATIC y por ende del indicador PES- PEI, por las siguientes razones: 
- El cumplimiento de la meta 2025 de colombianos formados, se vió afectado principalmente por cuellos de botella administrativos y académicos asociados al proceso de certificación, el cual es competencia exclusiva del SENA. La verificación de evidencias, validación de requisitos documentales y consolidación de juicios evaluativos debe ser realizada por los Centros de Formación, procesos que coinciden con los cierres académicos de la oferta regular del SENA (articulación institucional, programas técnicos y tecnológicos), generando una alta carga operativa que limita la capacidad de cierre simultáneo de los aprendices SENATEC dentro de la vigencia.
- Frente a los técnicos formados en articulación con la media, se cuenta con un total de 27.488 jóvenes formados, los cuales están en proceso de validación por lo tanto no se reportarán sin antes realizar la respectiva confirmación.</t>
  </si>
  <si>
    <t>https://mintic.sharepoint.com/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</si>
  <si>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Durante el primer trimestre se alcanzaron un total de 56.059 formaciones. Este resultado refleja una ejecución sólida, soportada en estrategias de seguimiento técnico, ampliación de cobertura, fortalecimiento de alianzas y mejora continua en los procesos de formación y certificación.
SENATIC: El proyecto alcanzó 21.000 formaciones, asi mismo se consolidaron mecanismos de seguimiento permanente, control de registros y validación de información, lo que permitió mejorar la trazabilidad del proceso formativo. Y se fortaleció la articulación institucional y el monitoreo técnico, facilitando la toma de decisiones y el cumplimiento progresivo de metas.
AvanzaTEC: mediante el proyecto se realizaron 8.164  formaciones, ampliando la cobertura territorial y el fortalecimiento de capacidades mediante masterclass y espacios de formación, así como la implementación de estrategias de divulgación digital. También se optimizaron los procesos de atención a usuarios y gestión de PQRS, mejorando la experiencia de los beneficiarios.
Talento Tech: durante el trimestre se alcanzaron 2.106 formaciones, se trabajó en el aseguramiento de la calidad, mediante la aplicación de controles, seguimiento continuo y verificación de condiciones en los entornos de formación. Además, se consolidaron espacios de coordinación y monitoreo que garantizan la adecuada ejecución del proceso formativo.
Social Tech: El proyecto registró 24.789 formaciones en el trimestre, implementando estrategias de permanencia y retención de beneficiarios, así como el fortalecimiento de alianzas estratégicas que han contribuido al incremento en la participación. Igualmente, se promovió el acceso a procesos de certificación, mejorando la continuidad y finalización de los ciclos formativos.</t>
  </si>
  <si>
    <t>https://mintic.sharepoint.com/:f:/r/direccion_economia_digital/Documentos%20compartidos/PLANEACI%C3%93N/PLAN%20ESTRAT%C3%89GICO%20S/2023-2026/2026/Formaciones%20finalizadas%20en%20habilidades%20digitales/PRIMER%20TRIMESTRE?csf=1&amp;web=1&amp;e=k6HMlN</t>
  </si>
  <si>
    <t>Dirección de Economia Digital</t>
  </si>
  <si>
    <t>E1-L3-5000</t>
  </si>
  <si>
    <t>Formaciones finalizadas en habilidades digitales (INDICADOR DE REZAGO)</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</si>
  <si>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</si>
  <si>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</si>
  <si>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</si>
  <si>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</si>
  <si>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</si>
  <si>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</si>
  <si>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</si>
  <si>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Entre julio y septiembre se avanzó con 479.881 sensibilizaciones sobre el uso seguro y responsable de las TIC, impactando territorios de la Colombia profunda como La Guajira, el Pacífico, Cundinamarca, Norte de Santander y Cauca. con un acumulado de 753.988</t>
  </si>
  <si>
    <t>Entre julio y septiembre se logró un avance de 479.881 sensibilizaciones sobre el uso seguro y responsable de las TIC, impactando territorios de la Colombia profunda como La Guajira, el Pacífico, Cundinamarca, Norte de Santander y Cauca. Del total, el 9% corresponde a acciones en La Guajira, el 8% en Valle del Cauca y el 5% en Norte de Santander. Hemos llegado a cerca de 160 mil mujeres, así como a personas con discapacidad, víctimas del conflicto armado y comunidades campesinas, promoviendo el acceso incluyente y consciente a las tecnologías. Las sensibilizaciones se han desarrollado tanto de forma presencial como virtual, abordando temáticas clave como noticias falsas y desinformación, inteligencia artificial en perspectiva, tecnologías abiertas y de libre acceso, TIC en la crianza, entre otros temas relevantes para fortalecer las competencias digitales y promover un uso ético y crítico de las tecnologías en todo el país. Con un acumulado de 753.988  sensibilizaciones.</t>
  </si>
  <si>
    <t>Al cierre de la vigencia se alcanzó un total de 1.480.649 acciones de sensibilización, superando la meta proyectada para el año 2025 con un cumplimiento del 106%, lo que evidencia el alto impacto y alcance de la estrategia implementada. Estas acciones se desarrollaron en diversos departamentos del país, entre los que se destacan Bogotá, La Guajira, Cundinamarca, Valle del Cauca, Norte de Santander, Magdalena y Nariño, entre otros, logrando una cobertura territorial significativa en 269 municipios.
La población impactada incluye 422.939 mujeres y 48.726 personas pertenecientes a comunidades étnicas, lo que reafirma el enfoque diferencial e inclusivo de la iniciativa y su llegada efectiva a territorios históricamente priorizados, contribuyendo a la atención de la denominada Colombia profunda. A través de estas sensibilizaciones se promovió el uso seguro, responsable de las TIC fortaleciendo capacidades ciudadanas fortaleciendo capacidades ciudadanas, fomentando entornos digitales.</t>
  </si>
  <si>
    <t>Al cierre de la vigencia se realizaron 1.480.649 sensibilizaciones, alcanzando un 106% de cumplimiento en 2025. Se impactaron 269 municipios en departamentos como Bogotá, La Guajira y Nariño, beneficiando a 422.939 mujeres y 48.726 personas étnicas, promoviendo el uso seguro de las TIC</t>
  </si>
  <si>
    <t>Este desempeño estuvo asociado a la ampliación de la cobertura territorial y al fortalecimiento del enfoque diferencial, lo que facilitó una mayor participación de poblaciones priorizadas y una presencia sostenida en múltiples territorios del país. En conjunto, estos factores permitieron incrementar el impacto de las acciones desarrolladas y consolidar resultados por encima de lo programado.</t>
  </si>
  <si>
    <t>https://mintic.sharepoint.com/:f:/r/Dir_Apropiacion/Entregables%20Clarity%202025/2025_E1-L3-4000%20Internet%20Seguro%20y%20Responsable/1.CiberPaz%20Sensibilizaciones/1.1%20Personas%20sensibilizadas%20en%20el%20Uso%20Seguro%20y%20Responsable%20de%20las%20TIC?csf=1&amp;web=1&amp;e=ZCFA2I</t>
  </si>
  <si>
    <t>Durante el primer trimestre de 2026, la línea Ciberpaz Sensibilizaciones concretó la puesta en marcha del contrato 1166 con la Universidad de Pamplona, orientado a impactar a 1.057.000 personas. Tras culminar la etapa de alistamiento y estructuración de contenidos en febrero, el periodo cierra con la vinculación de las 44 personas del equipo mínimo y el avance en la selección del operador logístico para los eventos, garantizando la capacidad técnica necesaria para el cumplimiento de las metas masivas de sensibilización propuestas.</t>
  </si>
  <si>
    <t>E1-L3-4000</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</si>
  <si>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</si>
  <si>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</si>
  <si>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</si>
  <si>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</si>
  <si>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</si>
  <si>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</si>
  <si>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 xml:space="preserve">El indicador permite medir el número de Servicios Ciudadanos Digitales base: Interoperabilidad, Autenticación Digital y Carpeta Ciudadana Digital, que cuentan con la respectiva infraestructura para su operación en cada vigencia	</t>
  </si>
  <si>
    <t>Numero de servicios Ciudadanos Digitales que cuentan con su respectiva infraestructura en operación</t>
  </si>
  <si>
    <t xml:space="preserve">Desde la misionalidad de la Agencia Nacional Digital se ha sostenido la operación y brindado soporte de los 3 Servicios Ciudadanos Digitales Base (Autenticación, Interoperabilidad y Carpeta Ciudadana). Paralelamente se están realizando mesas de trabajo con la Dirección de Gobierno Digital del MinTIC para la definición y estructuración de los anexos técnicos del convenio interadministrativo de Servicios Ciudadanos Digitales para la vigencia 2025, mediante el cual se soportará, evolucionará y articularán los Servicios. </t>
  </si>
  <si>
    <t>En el Marco del convenio 1225 Actualmente la AND viene adminsitrando, soportando y asegurando tanto los SCD, como las plataformas que hace parte de su ecosistema,  garantizando la disponibilidad de la infraestructura requerida para la optima operación de los 3 servicios base.</t>
  </si>
  <si>
    <t>Durante el cuarto trimestre la Agencia Nacional Digital se ha sostenido la operación y brindado soporte de los 3 Servicios Ciudadanos Digitales Base (Autenticación, Interoperabilidad y Carpeta Ciudadana) a través de la ejecución del Convenio interadministrativo No.1225.</t>
  </si>
  <si>
    <t>Durante la vigencia, y en el Marco del Convenio Interadministrativo No.1225 de 2025, la AND continúo administrando, soportando y asegurando tanto los SCD, como las plataformas que hacen parte de su ecosistema,  garantizando la disponibilidad de la infraestructura requerida para la optima operación de los 3 servicios base.</t>
  </si>
  <si>
    <t>Se reporta el cumplimiento del indicador mediante la implementación de 156 integraciones en interoperabilidad, 66 en autenticación digital y 143 en Carpeta Ciudadana Digital, reflejando el avance en la adopción de los Servicios Ciudadanos Digitales y la integración de trámites en el ecosistema GOV.CO.</t>
  </si>
  <si>
    <t>https://365and.sharepoint.com/sites/PL-PLANEACION/Documentos%20compartidos/Forms/AllItems.aspx?id=%2Fsites%2FPL%2DPLANEACION%2FDocumentos%20compartidos%2FPlaneaci%C3%B3n%2F2026%2FInstrumentos%20de%20planeaci%C3%B3n%20%28formulaci%C3%B3n%20y%20seguimiento%29%2FPlan%20Estrat%C3%A9gico%20Sectorial%20%2D%20PES%2FSeguimiento%2FTrimestre%20I%2FSoportes&amp;viewid=a81f5759%2D5024%2D41dc%2Db9b3%2De0649d74a9c1&amp;newTargetListUrl=%2Fsites%2FPL%2DPLANEACION%2FDocumentos%20compartidos&amp;viewpath=%2Fsites%2FPL%2DPLANEACION%2FDocumentos%20compartidos%2FForms%2FAllItems%2Easpx</t>
  </si>
  <si>
    <t>Corporación Agencia Nacional Digital</t>
  </si>
  <si>
    <t>E1-L2-2000</t>
  </si>
  <si>
    <t>Entidades asistidas técnicamente*</t>
  </si>
  <si>
    <t>El indicador permite medir el número de entidades del orden nacional y territorial a las que se les brinde asistencia técnica para el aprovisionamiento e implementación de los servicios ciudadanos digitales, el cual corresponde a uno de los habilitadores de la Política de Gobierno Digital.</t>
  </si>
  <si>
    <t>Sumatoria de las entidades a las que se asiste técnicamente para su vinculación en el modelo de Servicios Ciudadanos Digitales en cada vigencia, incluyendo a las que se encuentran realizando el proceso de diagnóstico e integración de trámites a este.</t>
  </si>
  <si>
    <t>Desde la Agencia Nacional Digital durante el primer trimestre se realizó el acompañamiento a 11 entidades, con el fin de hacer la preparación para su vinculación a los Servicios Ciudadanos Digitales. Es pertinente anotar que, para concluir la fase final del acompañamiento se requiere la suscripción del Convenio de SCD para 2025.</t>
  </si>
  <si>
    <t xml:space="preserve">Desde la Agencia Nacional Digital durante el primer trimestre se realizó el acompañamiento a 57 entidades, Es pertinente anotar que, para concluir la fase final del acompañamiento se requiere la suscripción del Convenio de SCD para 2025.
Acueducto Mosquera
Agencia Nacional de Hidrocarburos
Alcadia Sincelejo
Alcaldia de aguaazul
Alcaldía de Barranquilla
Alcaldia de Bucaramanga
Alcaldia de Marinilla
Alcaldia de Nemocón
ALCALDIA DE PACHO
Alcaldía de Pacho Cundinamarca
Alcaldía de Sibaté
Alcaldia HatoNuevo Guajira
Alcaldia Ibague
Alcaldía municipal de Santuario 
Alcaldia Pacho Cundinamarca
Alcaldia Yopal
Artesanias de colombia 
Cajahonor
Codechoco
Comisión de Regulación de Comunicaciones
Comisión Nacional del Servicio Civil
Computadores Para Educar
Consejería Distrital de TIC de la Secretaría General de la Alcaldía Mayor de Bogotá
Consejo Profesional de Administración de Empresas
Consejo Profesional de Química de Colombia 
Cremil 
Departamento Administrativo de la Defensoría del Espacio Público
Direccion general maritima
E.S.E. HOSPITAL DE PALMAR DE VARELA
ESAP
Federación Nacional de Departamentos
Función Publica
Gobernación de Antioquia
Gobernación de Bolivar
Gobernación de Risaralda
Gobierno digital santander
IDIGER
Institución Universitaria Colegio Mayor del Cauca
Jefe Oficina Asesora de Planeación y Estudios Sectoriales MINTIC
La Virginia 
Minciencias
Ministerio de Relaciones Exteriores
Ministerio del Trabajo
Positiva Compañía de Seguros S.A.
Procuraduria
Secretaria de Habitat
Secretaría de Habitat
Secretaria Distrital de Hacienda de Bogotá
Secretaría Distrital de Salud
Sector Agropecuario
Sector Salud
Sector transporte
SIC Super Intendencia de Industria y Comercio
superintendencia nacional de salud - SNS 
Supersalud
Transunion  (Central de Riesgos)
Fondo de Ferrocarriles </t>
  </si>
  <si>
    <t>Se prestó la asistencia técnica en el tercer trimestre  a las siguientes entidades: 
Alcaldía de Aguazul
IGAC
MINJUSTICIA
SSF
UARIV
Alcaldía de Cali
Alcaldía de Cartagena
Alcaldía de Yopal
ARN
CISA
COLPENSIONES
CVC- Corporación Autonoma Regional del Valle del Cauca
Gobernación de Bolivar
Gobernación de Santander
IDU</t>
  </si>
  <si>
    <t>Desde la Agencia Nacional Digital durante el cuarto trimestre se realizó el acompañamiento a 33 entidades, con el fin de hacer la preparación para su vinculación a los Servicios Ciudadanos Digitales.</t>
  </si>
  <si>
    <t>La Agencia Nacional Digital (AND), en cumplimiento del Plan Estratégico Institucional y del indicador de atención a entidades en relación con los Servicios Ciudadanos Digitales (SCD), en su rol de ente articulador, brindó soporte y acompañamiento técnico a 124 entidades.</t>
  </si>
  <si>
    <t>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t>
  </si>
  <si>
    <t>El indicador presenta un cumplimiento de la meta programada para el primer trimestre, sin embargo, se adelantaron más asistencias técnicas aumentando el número de entidades asistidas a 31, evidenciando una cobertura uno a uno en el acompañamiento brindado para la integración de sus trámites y servicios al modelo de Servicios Ciudadanos Digitales y gov.co.</t>
  </si>
  <si>
    <t>Modelo operativo-financiero para lograr la autosostenibilidad de la operación de los SCD base implementado*</t>
  </si>
  <si>
    <t>El indicador permite evidenciar que se elabore, implemente y fortalezca el modelo operativo-financiero que permita lograr una ausostenibilidad de los Servicios Ciudadanos Digitales Base</t>
  </si>
  <si>
    <t>Medición de avance en la ejecución del Plan de Trabajo para la elaboración, implementación y fortalecimiento del modelo operativo-financiero que permita la autosostenibilidad de los Servicios Ciudadanos Digitales base</t>
  </si>
  <si>
    <t>En la planificación inicial de la vigencia 2025 se contempló avanzar puntualmente en dos estrategias: i) Avanzar en la realización de una consultoría de factibilidad para convertir a la AND en ente certificadora de SCD; y ii) Implementación a través de la AND de la Nube pública de Colombia. 
Propuestas que fueron presentadas, justificadas y sometidas a aprobación por parte de MINTIC, con el propósito de buscar los recursos financieros para apalancar su ejecución. Una vez surtido el proceso, tras evaluación de MINTIC y miembros de Junta, no se encontró viable su ejecución para 2025, por temas presupuestales y debido a que el proyecto de nube pública ya se está estructurando desde el Gobierno Nacional.
Sin embargo, la AND considerando la importancia de estas estrategias, tratará por medio de recursos propios, toda vez que no cuenta con aportes nación, estudiar su viabilidad.</t>
  </si>
  <si>
    <t>En junio de 2025, la Agencia Nacional Digital, en articulación con la Dirección de Gobierno Digital del Ministerio de Tecnologías de la Información y las Comunicaciones (MinTIC), avanzó en la suscripción del Convenio Interadministrativo 11225 . Este acuerdo tiene como objetivo principal garantizar la operación, el soporte, la seguridad y la evolución continua de los Servicios Ciudadanos Digitales, así como del Portal Único del Estado Colombiano: GOV.CO.
Una vez formalizado el convenio, se dio inicio a la ejecución técnica de las actividades previstas, en concordancia con los alcances definidos para la vigencia correspondiente. Estas acciones se enmarcan en el compromiso institucional de fortalecer la transformación digital del Estado, mejorar la experiencia del ciudadano en su interacción con los servicios públicos digitales y promover una gestión más eficiente, segura y transparente.</t>
  </si>
  <si>
    <t>La Agencia Nacional Digital ha avanzado en la construcción de los artefactos (Juridico, Comercial, Financiero y Tecnico)  del Modelo Operativo Financiero de Autosostenibilidad en el cual la AND operará el abordaje a las diferentes entidades del orden nacional y territorial en la vinculacion e integracion del los SCD.</t>
  </si>
  <si>
    <t>Durante el cuarto trimestre y bajo el Convenio Interadministrativo No.11225 con MinTIC se consolidaron los artefactos jurídicos, comerciales, financieros y técnicos del modelo, así como, la actualización del modelo de negocio, fortaleciendo el camino hacia la autosostenibilidad.</t>
  </si>
  <si>
    <t>Durante la vigencia 2025, el avance del indicador se concentró en la consolidación de las bases del Modelo Operativo-Financiero de autosostenibilidad de los SCD. Aunque las estrategias inicialmente previstas (consultoría para certificación de SCD e implementación de la Nube Pública) no fueron viables en la vigencia por restricciones presupuestales y definiciones del Gobierno Nacional, la AND mantuvo su análisis con recursos propios. Adicionalmente, la suscripción del Convenio Interadministrativo 11225 con MinTIC garantizó la operación y evolución de los SCD y de GOV.CO, y permitió avanzar en la construcción de los artefactos jurídicos, comerciales, financieros y técnicos del modelo, así como en la actualización del modelo de negocio, fortaleciendo el camino hacia la autosostenibilidad.</t>
  </si>
  <si>
    <t>Durante el primer trimestre se llevó a cabo la revisión del modelo operativo de negocio, analizando sus principales componentes. Se avanzó en la construcción de la estrategia de abordaje de clientes para la comercialización de los SCD, así como en la identificación de aliados expertos para apoyar la venta de los SCD, de igual manera en la estructuración de un modelo financiero base para su venta. Lo anterior, en alineación con la visión estratégica, el enfoque comercial y las capacidades actuales de la entidad.</t>
  </si>
  <si>
    <t>Desarrollos Digitales</t>
  </si>
  <si>
    <t>Productos Digitales Desarrollados</t>
  </si>
  <si>
    <t>acumulado</t>
  </si>
  <si>
    <t>El indicador permite medir el número de productos digitales desarrollados, en el marco de la asesoría y desarrollo de soluciones eficientes de transformación digital para entidades públicas y privadas</t>
  </si>
  <si>
    <t>Sumatoria de productos digitales generados a partir de los proyectos de soluciones de ciencia, innovación y tecnologias emergentes.</t>
  </si>
  <si>
    <t>ICETEX: en el periodo del informe, en el marco del proyecto de Fábrica de Software del ICETEX, se cumplió con el siguiente producto digital:
Producto desarrollado: en el aplicativo Cambio de Deudor Solidario se mejoró el Servicio de Preguntas Reto realizando integraciones con la Registraduría Nacional del Estado Civil (RNEC) y SISBÉN para robustecer el desarrollo de validación de identidad del Beneficiario; además, continuar control de cambios en los criterios para visualizar el botón cambio de Deudor Solidario así como iniciar los ajustes de los HTML para envío de correo.
Fondo Nacional del Ahorro: en el periodo del informe, en el marco del proyecto de Fábrica de Software del FNA, se cumplió con el siguiente producto digital:
Producto desarrollado: Automatización de Tableros en Azure DevOps Construcción de software  AND_FNA, se llevaron a cabo sesiones estratégicas para socializar los requerimientos y la implementación de la automatización mediante el tablero de control en Azure DevOps, asegurando una comprensión integral de los procesos. Como resultado, se estableció un flujo de trabajo que se ejecuta a través de Power Automate para la realización de diversas operaciones, facilitando la obtención de resultados a través de Power BI. 
Agencia Nacional de Infraestructura: en el periodo del informe, en el marco del proyecto de infraestructura ANI, se cumplió con:
Producto ejecutado: fortalecimiento integral de la capacidad de cómputo, seguridad de la información, almacenamiento, redes, virtualización y conexos de la infraestructura tecnológica, en el cual se realizó: instalación de la fibra para el canal MPLS; ingreso a Nébula del hardware de Hiperconvergencia, almacenamiento, Switch core y Switch de acceso; traslado al Datacenter Tier IV y las gestiones para el canal de MPLS; licenciamiento Veeam; instalación y configuración del ExaGrid; Socialización del Site Survey.</t>
  </si>
  <si>
    <t xml:space="preserve">Fondo Nacional de Ahorro: Aplicativo de Gerencia de Gestión Humana.  El objetivo de este aplicativo es centralizar la información de todos los empleados del FNA, en todas sus sedes en Colombia, en una base de datos estructurada que permita consolidar toda la información requerida para la gestión del componente del talento humano, de forma que se tenga información completa la cual permita la aplicabilidad de acciones concretas y la toma de decisiones basada en datos.
 Fondo Nacional de Ahorro:  Este proyecto busca actualizar la interfaz de usuario e incorporar nuevas funcionalidades asociadas a las preguntas de seguridad utilizadas en las aplicaciones del sistema, de modo que se fortalezcan los parámetros de seguridad de y privacidad de la información de los aplicativos internos, dando cumplimiento al respectivo habilitador de la política de Gobierno Digital.
ICETEX        CONTRATO           2023-0816          FABRICA DE SOFTWARE: Evolutivo Proyecto Sarlaft. Las principales funcionalidades entregadas del evolutivo desarrollado son las siguientes:
Modificación de Ingreso al aplicativo SARLAFT.
Parámetros de Segmentación: DANE, Delitos, Índices LA/FT, Nivel de estudio, Género, Departamento, PEP (Personas Expuestas Públicamente).
Segmentación: Cliente, Productos, Jurisdicción y Canales.
Los cambios realizados en el aplicativo SARLAFT permiten que los reportes generados consulten  información alineada con las nuevas fuentes de datos y parámetros definidos, mejorando la calidad de los análisis y la toma de decisiones.
El detalle de los ajustes de los reportes son los siguientes.
HU Control de Cambios Vistas de Datos Reporte Productos
HU Control de Cambios Vistas de Datos Reporte Cliente
HU Control de Cambios Vistas de Datos Reporte Jurisdicción
HU Control de Cambios Vistas de Datos Reporte Canales
Link del portal en ambiente Productivo.  https://aplicaciones.icetex.gov.co/SarlaftFront/login
 </t>
  </si>
  <si>
    <t xml:space="preserve"> Para el III Trimestre se realizaron la firma de 2 convenios de transformacion digital y vinculación al ecosistema digital publico colombiano, estos con Caja Honor y Gobernación de Norte de Santander.</t>
  </si>
  <si>
    <t>Fondo Nacional del Ahorro: De acuerdo con el periodo del presente reporte se ha presentado el siguiente avance en el desarrollo de nuevos aplicativos: Gestión humana 95%; Pregunta Reto 100%; Página Web Orden admistrativa 100%.</t>
  </si>
  <si>
    <t>Durante el periodo del informe, el indicador Productos Digitales Desarrollados evidenció avances significativos en el marco de los proyectos de Fábrica de Software y fortalecimiento tecnológico con entidades del orden nacional. En ICETEX se mejoró el aplicativo de Cambio de Deudor Solidario mediante integraciones con la RNEC y el SISBÉN para robustecer la validación de identidad, y se entregó el evolutivo del sistema SARLAFT, incorporando nuevos parámetros de segmentación y ajustes a los reportes que fortalecen el análisis y la toma de decisiones. En el Fondo Nacional del Ahorro se avanzó en la automatización de tableros en Azure DevOps con flujos en Power Automate y visualización en Power BI, el desarrollo del aplicativo de Gestión Humana (95%), la implementación total del módulo de Pregunta Reto, la actualización de la interfaz y funcionalidades de seguridad de los aplicativos y la puesta en producción de la página web de orden administrativa. Por su parte, la Agencia Nacional de Infraestructura ejecutó el fortalecimiento integral de su infraestructura tecnológica, mejorando capacidades de cómputo, seguridad, almacenamiento y conectividad. Adicionalmente, se suscribieron dos convenios de transformación digital con Caja Honor y la Gobernación de Norte de Santander, ampliando el ecosistema digital público colombiano.</t>
  </si>
  <si>
    <t>El indicador presenta cumplimiento en relación a la meta programada, sin embargo, se detallan los desarrollos evolutivos que se gestionaron durante el primer trimestre dentro de contratos que incluyen fábrica de soluciones/software: 
Contrato Derivado No.001 con el FNA:
• Se gestionó y completó con éxito la entrega oportuna de los certificados tributarios, garantizando el cumplimiento de las obligaciones fiscales y facilitando a los contribuyentes la documentación necesaria para sus trámites. Este logro refuerza la transparencia y la eficiencia en los procesos administrativos.
• LTV100 fue implementado y puesto en funcionamiento en el entorno de producción, tras superar satisfactoriamente todas las fases de desarrollo y pruebas.
• La versión R2 del módulo de talento humano está completamente preparada y lista para su despliegue en el entorno de pruebas UAT.
• La documentación relativa a la Ley de insolvencia, junto con la marca de Atención al cliente, fue entregada de manera eficaz y dentro de los plazos establecidos.
• Pregunta reto fue entregada, asegurando que los participantes dispongan de los recursos y orientaciones necesarias para afrontar el desafío propuesto.
Contrato No. 816 de 2023 con ICETEX:
• En el marco de las actividades del proyecto, se llevó a cabo la ejecución de desarrollos evolutivos, dentro de los cuales se realizó el despliegue del MVP 2 del proyecto Cambio de Deudor Solidario.
• Se dio inicio a la configuración transversal en los proyectos activos y priorizados por el ICETEX. Para el periodo correspondiente, se configuraron las iniciativas de Aplicación Subfondo y Bancarización, dando cumplimiento a las solicitudes y aprobaciones emitidas por la supervisión del contrato.</t>
  </si>
  <si>
    <t>Conformar una red de alianzas que permita fortalecer la generación de productos y servicios de la AND*</t>
  </si>
  <si>
    <t>El indicador permite evidenciar que se elabore, implemente y fortalezca la conformación de una red de alianzas para la Entidad que fortalezca la ejecución de los proyectos de CTI aplicada.</t>
  </si>
  <si>
    <t>Medición de avance en la ejecución del Plan de Trabajo establecido para cada vigencia para la conformación de una red de alianzas</t>
  </si>
  <si>
    <t>Desde la red de alianzas estratégicas vigente de la AND, se están desarrollando los siguientes proyectos:
ANI Collocation: Aliado HOSTDIME.
ANI Hiperconvergencia, Almacenamiento y Backup: Aliado GTS.  
ANI Adecuadiones: Aliado BIRDUN. 
ANI Redes: Aliado IKUSI.
ANI Seguridad: Aliado CONVIEST.
ICETEX Mesa de servicios: Aliado T&amp;S .
ICETEX Fábrica de Software: Aliado OPITECH.
FNA Fábrica de Software: Aliado OPITECH. 
DAFP Servicios de Nube Privada: Aliado ADA.</t>
  </si>
  <si>
    <t>Desde la red de alianzas estratégicas vigente de la AND, se están desarrollando los siguientes proyectos:
AND – Aliado Opitech: De acuerdo con las actividades relacionadas en el contrato 027 de 2025 (fecha de terminación 27 de mayo) y el contrato 111 de 2025, celebrados con el aliado OpiTech, se han desarrollado de forma satisfactoria todos los componentes en cuestión, de la misma forma se han atendido y verificado por parte del FNA los incidentes que a la fecha se han reportado.
Porcentaje de avance contrato 027 de 2025: 100%
Porcentaje de avance contrato 111 de 2025: 9%
AND - Aliado T&amp;S – Avance del 39,86% :  El Aliado T&amp;S realiza la atención de los diferentes tickets generados en el transcurso del mes de manera satisfactoria, cumpliendo con los Acuerdos de Niveles de Servicios establecidos, dando un reporte permanente a la Agencia Nacional Digital.
2.	AND - Aliado Opitech -  Avance del 40,91% : El Aliado OPITECH cumple con los objetivos de las asignaciones de desarrollo solicitadas por el ICETEX, cumpliendo con los Acuerdos de Niveles de Servicios establecidos, dando un reporte permanente a la Agencia Nacional Digital.
Contrato derivado 025–2025 
Aliado para a ejecución: ADA S.A.S.
Avance: 81% 
Estado actual: Nueva adición de $111.823.521 y prórroga por el término de un (1) mes, comprendido entre el martes 24 de junio de 2025 y el jueves 24 de julio de 2025, con el fin de: a) Completar el proceso de cierre administrativo del contrato de manera ordenada y eficiente. b) Finalizar la preparación y organización de toda la documentación requerida para el cierre contractual. c) Verificar y garantizar la entrega a satisfacción de todos los productos y servicios contemplados en el contrato.
Cliente Contrato derivado 062-2024
Avance: 100% 
Aliado para a ejecución: ADA S.A.S.
Estado actual: Se termina ejecución del contrato el 15 de junio de 2025 haciendo la entrega completa y en debida forma de los productos establecidos. Se encuentra en cierre administrativo del contrato.</t>
  </si>
  <si>
    <t>A través de las reuniones que se desarrollaron con los aliados se   fortaleció la relación comercial actualmente soportada mediante un contrato de alianza con el fin de articular la gestion comercial con las entidades de orden nacional y territorial en la consecucion de proyectos contratos que apalanquen el crecimiento y sostenibilida de la agencia nacional digital y al mismo tiempo ayudar a la transformacion digital del estado colombiano
Se les presentó oficialmente el nuevo Portafolio de Servicios Institucional, diseñado para ofrecer soluciones integrales, adaptables y de alto valor agregado para los diferentes actores del sector.
El resultado de estas actividades se refleja el impacto positivo de las acciones desarrolladas y constituyen una base sólida para la continuidad y escalabilidad de las iniciativas colaborativas.</t>
  </si>
  <si>
    <t>Con el fin de dar cumplimiento al Plan de Choque presentado ante la Junta Directivade la AND , se  fortalecio  la Red de aliados estrategicos dinamizando el rol d ellos de ellos como brazo comercial  de la entida;  esto se logro mediante la realizacion de eventos, socializacion del Brochure, facebook life, entre otras actividades con  los aliados, generandose oportunidades de negocios para la entidad, tales como las generadas con MinCIT y Supertransporte, para el desarrollo de proyectos de transformacion digital.</t>
  </si>
  <si>
    <t>Durante la vigencia 2025 se formalizaron un total de 14 alianzas estratégicas, orientadas al fortalecimiento de capacidades técnicas, tecnológicas y de innovación, así como a la ampliación del alcance de los proyectos y servicios institucionales. Estas alianzas se establecieron con empresas de reconocida trayectoria y experiencia en los sectores tecnológico, de analítica, ingeniería, desarrollo digital y soluciones especializadas, a saber: TIVIT Colombia S.A.S., Unión Temporal Colombia Digital Conectada, Open Group S.A.S., Back to Human S.A.S., Aurotech S.A.S., Unión Temporal Aurohuman, Analítica S.A.S., Globaltiz IT Solutions Colombia S.A.S., Información Localizada S.A.S. (Servinformación), SKG Tecnología S.A.S., Smart P S.A.S., Protactics S.A.S., Vialcode S.A.S., Greenergy Ingeniería y Desarrollo S.A.S. e IMC Enterprises.
Estas alianzas contribuyeron de manera significativa al cumplimiento de los objetivos estratégicos, promoviendo la colaboración interinstitucional, la transferencia de conocimiento y la generación de valor en los procesos y proyectos desarrollados durante el período evaluado.</t>
  </si>
  <si>
    <t>Con el fin de continuar fortaleciendo las capacidades institucionales de la AND durante el periodo de reporte se continúo con los acercamiento con los diferentes aliados estratégicos con el fin de identificar iniciativas de negocios con otras entidades, aprovechando el relacionamiento de estos aliados como brazo comercial de la AND en el sector Gobierno. Así las cosas, se adelantaron mesas de trabajo y espacios de articulación con el aliado Servinformación, con el fin de coordinar acciones conjuntas y estructurar la realización de un workshop presencial programado para el próximo 15 de abril, orientado al abordaje de estrategias  y tendencias  en temas de ciberseguridad.</t>
  </si>
  <si>
    <t>Servicios de Información para la
implementación de la Estrategia
de Gobierno digital</t>
  </si>
  <si>
    <t>Herramientas tecnológicas de Gobierno digital implementadas*</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</si>
  <si>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</si>
  <si>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</si>
  <si>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</si>
  <si>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</si>
  <si>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</si>
  <si>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</si>
  <si>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</si>
  <si>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</si>
  <si>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</si>
  <si>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</si>
  <si>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</si>
  <si>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</si>
  <si>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</si>
  <si>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Durante este periodo se han atendido y gestionado el 100% de los incidentes de seguridad digital reportados al ColCERT</t>
  </si>
  <si>
    <t>Durante este el cuarto trimestre se han atendido y gestionado el 100% de los incidentes de seguridad digital reportados al ColCERT</t>
  </si>
  <si>
    <t>Durante la vigencia 2025 se han atendido 696 incidentes de seguridad digital, esto equivale al 100% de los incidentes reportados</t>
  </si>
  <si>
    <t>https://mintic-my.sharepoint.com/:f:/r/personal/contacto_colcert_gov_co/Documents/OneDrive%20COLCERT/General/2025/Entregables%20Clarity%202025%20-%20GIT%20ColCERT?csf=1&amp;web=1&amp;e=7teVwZ</t>
  </si>
  <si>
    <t>En el prime trimestre de 2026 se han atendido 94 incidentes en seguridad digital, equivalentes al 100% de las solicitudes allegadas al ColCERT</t>
  </si>
  <si>
    <t>https://mintic-my.sharepoint.com/:f:/r/personal/contacto_colcert_gov_co/Documents/OneDrive%20COLCERT/General/2026/PES%202026?csf=1&amp;web=1&amp;e=47xPjp</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</si>
  <si>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</si>
  <si>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</si>
  <si>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</si>
  <si>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</si>
  <si>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</si>
  <si>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</si>
  <si>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</si>
  <si>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</si>
  <si>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En este periodo se han obtenido los licenciamientos requeridos así como se ha garantizado toda la operación que conlleva a efectuar el sistema de información para la seguridad del estado.</t>
  </si>
  <si>
    <t>En este cuarto trimestre se han obtenido los licenciamientos requeridos así como se ha garantizado toda la operación que conlleva a efectuar el sistema de información para la seguridad del estado.</t>
  </si>
  <si>
    <t>Durante la vigencia 2025 se han adquirido 6 herramientas digitales, se han integrado otras 6 herramientas y se han elaborado dasboards de monitoreo contante.</t>
  </si>
  <si>
    <t>Se ha adquirido el licenciamiento de una plataforma (sistema de información) Mailchimp.</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</si>
  <si>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</si>
  <si>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</si>
  <si>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</si>
  <si>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</si>
  <si>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</si>
  <si>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</si>
  <si>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En este periodo se han realizado las actividades previstas en los cronogramas y fechas estipulados.</t>
  </si>
  <si>
    <t>En este cuarto periodo se han realizado las actividades previstas en los cronogramas y fechas estipulados, realizando las reuniones para identificación de infraestructura critica clave para el periodo electoral 2026 y se han atendido todos los requerimientos que han allegado en ese sentido.</t>
  </si>
  <si>
    <t>Durante la vigencia 2025 se han desarrollado dos documentos: la guía para la identificación de la infraestructura critica y el documento final de 2025</t>
  </si>
  <si>
    <t>indicador programado para reportar desde 2T</t>
  </si>
  <si>
    <t>Servicio de análisis de vulnerabilidades de seguridad digital</t>
  </si>
  <si>
    <t>Personas Sensibilizadas en hábitos de seguridad digital</t>
  </si>
  <si>
    <t xml:space="preserve">A traves de este ondicador se busca concienciar a las personas en los riesgos de seguridad digital </t>
  </si>
  <si>
    <t>sumatoria del numero de personas sonsibilizadas en habitos de seguridad digital</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</si>
  <si>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</si>
  <si>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</si>
  <si>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Durante el presente periodo se sensibilizaron a 2079 en el tema: Hábitos de seguridad digital Reconoce y evita el Phishing, en el orden territorial, nacional y privado.</t>
  </si>
  <si>
    <t>Durante el cuarto trimestre se sensibilizaron a 527 personas en el tema: Hábitos de seguridad digital Reconoce y evita el Phishing, en el orden territorial, nacional y privado.</t>
  </si>
  <si>
    <t>Durante la vigencia 2025 se han sencibilizado 4192 personas en Hábitos de seguridad digital Reconoce y evita el Phishing, en el orden territorial, nacional y privado.</t>
  </si>
  <si>
    <t>Durante el 2025 se realizaron 53 jornadas de sensibilización a nivel nacional, territorial y privadas, las cuales tuvieron gran acogida.</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</si>
  <si>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</si>
  <si>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</si>
  <si>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</si>
  <si>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</si>
  <si>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Durante este periodo se han realizado el 100% de los ánalisis de vulnerabilidades solicitados al ColCERT, tanto a nivel público como privado, y se han generado las recomendaciones correspondientes.</t>
  </si>
  <si>
    <t>Durante el cuarto trimestre se han realizado el 100% de los ánalisis de vulnerabilidades solicitados al ColCERT, tanto a nivel público como privado, y se han generado las recomendaciones correspondientes.</t>
  </si>
  <si>
    <t>Durante la vigencia 2025 se han realizado 37651 análisis de vulnerabilidades, esto equivale al 100% de las solicitudes allegadas al ColCERT</t>
  </si>
  <si>
    <t>En el prime trimestre de 2026 se han atendido 12268 analisis de vulnerabilidades de sitios activos de 211 entidades publicas y privadas del orden nacional, equivalentes al 100% de las solicitudes allegadas al ColCERT+BG73:BG74</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</si>
  <si>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</si>
  <si>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</si>
  <si>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</si>
  <si>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</si>
  <si>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Formar personas en  los programas en formación en ciberseguridad estan siendo adelantados por la dirección de uso y apropiación..</t>
  </si>
  <si>
    <t>sumatoria del nuemro de personas Formaciones en habilidades digitales finalizadas</t>
  </si>
  <si>
    <t>Actualmente se esta estruturando el proceso con los respectivos documentos precontractuales de acuerdo a los tiempos previsto en el cronograma</t>
  </si>
  <si>
    <t>En este periodo se esta en proceso de contratación para un aposterior implementación.</t>
  </si>
  <si>
    <t>Durante la vigencia 2025 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esto llevo a una revisión por parte de la dirección y se replanteo la estrategia: adquirir una herramienta digital via AMP</t>
  </si>
  <si>
    <t>Durante la vigencia 2025 se logro desarrollar la formación en ciberseguridad de 800 mujeres mediante el programa SHESECURES en asociación con la OEA</t>
  </si>
  <si>
    <t>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quedando un resago de formación de 4200 personas parara la vigencia 2026</t>
  </si>
  <si>
    <t>E1-L2-4000</t>
  </si>
  <si>
    <t>Numero de Personas formadas a traves de cursos especializados en seguridad digital y participando en ejercicios de simulacros de crisis ciberneticas (INDICADOR DE REZAGO)</t>
  </si>
  <si>
    <t>Formar personas en  los programas en formación en ciberseguridad estan siendo adelantados por la dirección de uso y apropiación.</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</si>
  <si>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</si>
  <si>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</si>
  <si>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</si>
  <si>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</si>
  <si>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</si>
  <si>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</si>
  <si>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</si>
  <si>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</si>
  <si>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</si>
  <si>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</si>
  <si>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 xml:space="preserve">Durante el tercer trimestre se adelantaron un total de 107 actividades de promoción y prevención,cuyo resultado se consolidará en el informe final de promoción y prevención </t>
  </si>
  <si>
    <t>Durante el periodo se realizaron 46 actividades de promoción y prevención cuyo resultado se consolidará en el informe final de promoción y prevenció</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</si>
  <si>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</si>
  <si>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</si>
  <si>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</si>
  <si>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</si>
  <si>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</si>
  <si>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</si>
  <si>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</si>
  <si>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Durante el tercer trimestre se adelantaron un total de 107 actividades de promoción y prevención,logrando con ello un cumplimiento satisfactorio.</t>
  </si>
  <si>
    <t>Durante el primer trimestre se llevaron a cabo un total de 46 actividades de promoción y prevención, logrando con ello un cumplimiento satisfactorio</t>
  </si>
  <si>
    <t xml:space="preserve">Es preciso indicar que el sobrecumplimiento atiende a las actividades adicionales a demanda que se han presentado </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</si>
  <si>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</si>
  <si>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</si>
  <si>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</si>
  <si>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</si>
  <si>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</si>
  <si>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</si>
  <si>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</si>
  <si>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</si>
  <si>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</si>
  <si>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</si>
  <si>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</si>
  <si>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</si>
  <si>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Dentro de los proyectos normativos publicados para comentarios de los grupos de valor, se destaca el proyecto de modificación del Decreto del Registro Único de TIC, que introduce nuevas causales de archivo para los Proveedores de Redes y Servicios de Telecomunicaciones (PRST). Con el propósito de fortalecer la gestión y la calidad de la información del Registro Único de TIC (RUTIC), el Ministerio de Tecnologías de la Información y las Comunicaciones publicó para comentarios de la ciudadanía el Proyecto de Decreto que modifica el artículo 2.2.1.3.3 del Decreto 1078 de 2015, estableciendo nuevas causales de archivo para los Proveedores de Redes y Servicios de Telecomunicaciones (PRST). Esta iniciativa busca asegurar que el RUTIC refleje únicamente a los proveedores en operación y en cumplimiento de sus obligaciones, y así facilitar la formulación de políticas públicas, planes y programas sectoriales sustentados en datos actualizados y confiables.</t>
  </si>
  <si>
    <t>Se publicaron para comentarios de la ciudadanía los borradores de dos resoluciones que iniciarán Procesos de Selección Objetiva (PSO) para otorgar permisos de uso del espectro radioeléctrico a comunidades organizadas de conectividad y a proveedores de redes y servicios de telecomunicaciones que prestan el servicio de Internet fijo residencial minorista. Estas resoluciones establecen las condiciones para la asignación de permisos de uso del espectro radioeléctrico en la banda de 900 MHz, con el objetivo de ampliar el acceso a Internet en zonas rurales y apartadas del país, garantizando la igualdad de oportunidades y acercando a los ciudadanos a sus derechos y a mejores condiciones de desarrollo. A través de esta iniciativa, el Gobierno Nacional consolida acciones orientadas a la asignación eficiente del espectro radioeléctrico, promoviendo el bienestar social y la inclusión de nuevas bandas de frecuencia que fortalezcan a los pequeños prestadores de servicios de telecomunicaciones y apoyen el cierre de la brecha digital en las zonas rurales del país.</t>
  </si>
  <si>
    <t>El avance del indicador se encuentra conforme a lo planeado</t>
  </si>
  <si>
    <t>https://www.mintic.gov.co/portal/inicio/Sala-de-prensa/Noticias/426183:Avanza-proposito-del-Gobierno-de-conectar-a-las-poblaciones-rurales-y-mas-apartadas-del-pais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</si>
  <si>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</si>
  <si>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</si>
  <si>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</si>
  <si>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</si>
  <si>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</si>
  <si>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</si>
  <si>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</si>
  <si>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</si>
  <si>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</si>
  <si>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Con corte al 30 de septiembre se dio atención a 8862 solicitudes (Trámites - PQRSD), las cuales han sido presentadas por 5739 grupos de valor de la industria de comunicaciones.</t>
  </si>
  <si>
    <t>Con corte al 31 de marzo, se recibieron 3066 solicitudes (trámites y PQRSD), presentadas por 2088 solicitantes pertenecientes a los diferentes grupos de valor.</t>
  </si>
  <si>
    <t>https://mintic-my.sharepoint.com/:b:/g/personal/ldiaz_mintic_gov_co/IQA7prwVM7tQRrupuP3LaVR3AYJf8nkF5poU9p3E_I3i5x0?e=yXvkPS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</si>
  <si>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</si>
  <si>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</si>
  <si>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</si>
  <si>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</si>
  <si>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</si>
  <si>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</si>
  <si>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Durante la vigencia, el indicador se cumplió desde el primer trimestre con la expedición y publicación de los actos administrativos que dieron apertura a los procesos de selección y convocatoria del sector. En el mes de marzo se publicó la Resolución 00918 de 2025, mediante la cual se abrió la Convocatoria Pública No. 001 de 2024 para la selección objetiva y el otorgamiento de licencias de concesión del Servicio Público de Radiodifusión Sonora Comunitaria en gestión indirecta. Asimismo, se expidió la Resolución 1027 de 2025, que declaró la apertura del Proceso de Selección Objetiva No. 001 de 2025 para el otorgamiento de permisos de uso del espectro radioeléctrico en las bandas atribuidas a los servicios fijo y móvil terrestre. En los trimestres siguientes no se registraron avances adicionales, dado que la meta quedó alcanzada con las actuaciones realizadas en el primer trimestre.</t>
  </si>
  <si>
    <t>El avance se encuentra conforme a lo planeado</t>
  </si>
  <si>
    <t>https://mintic-my.sharepoint.com/:f:/g/personal/ldiaz_mintic_gov_co/IgClHw74yzU_SKnOp0FQfv3RAUZ58n8I2ZXhh1Vyrwc3aMw?e=D4YSPj</t>
  </si>
  <si>
    <t>El 21 de enero se realizó la publicación del Aviso de Convocatoria Pública No. 001 de 2026. El 30 de enero se publicaron las manifestaciones de interés para la asignación de espectro radioeléctrico en el servicio móvil fijo terrestre. El 4 de febrero se expidió la Resolución 0311 de 2026, “Por la cual se declara la apertura y se establecen las condiciones del Proceso de Selección Objetiva No. 001 de 2026, para el otorgamiento de permisos para el uso del espectro radioeléctrico en las bandas atribuidas a los servicios radioeléctricos fijo y móvil terrestre, de conformidad con el Cuadro Nacional de Atribución de Bandas de Frecuencias (CNABF)”.</t>
  </si>
  <si>
    <t>https://www.mintic.gov.co/portal/inicio/Micrositios/Seleccion-Objetiva-Asignacion-de-Espectro/</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</si>
  <si>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</si>
  <si>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</si>
  <si>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</si>
  <si>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</si>
  <si>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</si>
  <si>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</si>
  <si>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</si>
  <si>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Hasta el 30 de septiembre se realizaron varias acciones clave: el 17 de julio se solicitó formalmente apoyo a la Subdirección de Competencias Digitales para organizar un espacio de capacitación dirigido a operadores postales sobre comercio electrónico, marketing digital y fortalecimiento organizacional con tecnologías. El 30 de julio se sostuvo una reunión con dicha Subdirección para coordinar la agenda del plan de modernización. Posteriormente, el 28 de agosto se agendó una reunión para estructurar el contenido del evento del 16 de septiembre, que finalmente se llevó a cabo de forma virtual con más de 54 asistentes, en el marco del convenio Código Postal y con el apoyo del programa AVANZATEC, presentando temas de nuevas tecnologías, talento TI y comercio electrónico para la modernización del sector postal.</t>
  </si>
  <si>
    <t>La implementación de las líneas de acción del PMSP se verán reflejadas al finalizar el cuarto trimestre 2025.</t>
  </si>
  <si>
    <t>Con base en el informe de final, el cumplimiento de las líneas de acción 10, 15 y 16 del Plan de Modernización del Sector Postal se materializa a través de acciones desarrolladas entre 2022 y 2025, que incluyeron la realización de 1 foro sectorial, 2 Webinars, mesas técnicas interinstitucionales y la aplicación de encuestas diagnósticas al sector; se evaluaron 172 operadores postales habilitados, de los cuales 54 (32%) respondieron satisfactoriamente el diagnóstico de transformación digital, permitiendo caracterizar su nivel de madurez (20% incipiente, 63% básico, 9,3% intermedio y 7,4% avanzado). 
En materia de fortalecimiento tecnológico y logística (líneas 10 y 15), se estructuraron documentos con comprendía planes piloto basados en IoT y Big Data, se identificaron Pymes postales beneficiarias y se generaron insumos técnicos y de política pública con apoyo de DNP, BID y BIOS. 
Para la línea 16, se promovió la formación en comercio electrónico, marketing y competencias digitales mediante convocatorias abiertas y programas institucionales (SENATIC, Talento TI), logrando finalmente la participación de 119 asistentes en una Master Class sectorial, superando la meta mínima de capacitación prevista (54) y permitiendo el cierre efectivo de las líneas de acción del plan.</t>
  </si>
  <si>
    <t>Durante la vigencia se avanzó de manera gradual desde la fase de planeación hasta la implementación y cierre efectivo de las acciones de fortalecimiento del sector postal, en articulación con distintas dependencias del MinTIC. En el primer trimestre se definió la estrategia, se analizaron experiencias previas y se coordinaron acciones con las subdirecciones de Competencias Digitales y Transformación Sectorial para ajustar contenidos formativos y preparar la convocatoria. En el segundo trimestre se consolidó el trabajo interinstitucional, se avanzó en la gestión y depuración de contenidos formativos y bases de datos, y se analizaron insumos técnicos y documentos estratégicos para su divulgación al sector. En el tercer trimestre se ejecutaron acciones de capacitación concretas, incluyendo la realización de un evento virtual dirigido a operadores postales, con amplia participación, enfocado en comercio electrónico, nuevas tecnologías y fortalecimiento organizacional. Finalmente, al cierre de la vigencia, se materializó el cumplimiento de las líneas 10, 15 y 16 del Plan de Modernización del Sector Postal mediante foros, webinars, mesas técnicas, diagnósticos de transformación digital, estructuración de planes piloto tecnológicos y procesos de formación, superando las metas de participación previstas y consolidando insumos técnicos y de política pública para el fortalecimiento y modernización del sector.</t>
  </si>
  <si>
    <t>https://mintic-my.sharepoint.com/:f:/g/personal/ldiaz_mintic_gov_co/IgAU15a5YLsCToeEpYc0boQbASM97Eu9tJpUzpv9zy-74Og?e=ymUYY3</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</si>
  <si>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</si>
  <si>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</si>
  <si>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</si>
  <si>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</si>
  <si>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</si>
  <si>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</si>
  <si>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</si>
  <si>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</si>
  <si>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</si>
  <si>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 xml:space="preserve">Durante el tercer trimestre de 2025, el proyecto, que venía con retrasos por cambios y demoras de RTVC, avanzó y se presentó al comité asesor de transferencias.
El 5 de agosto de 2025, se remitió comunicación oficial (Rad. 252126562) a RTVC con observaciones a la solicitud de actualización de la ficha del proyecto, por valor de $11.687.204.340, señalando inconsistencias en las metas, actividades, costos unitarios y uso inadecuado de los formatos establecidos. El 7 de agosto, RTVC remitió documentos de ajustes del proyecto para revisión y se hizo reunión el 11 de agosto, con el propósito de avanzar en los ajustes requeridos.
Posteriormente, el 26 de agosto, ante el estado crítico del proyecto (semáforo en rojo), la Oficina Asesora de Planeación, Evaluación y Seguimiento (OAPES) convocó una mesa de trabajo con la Dirección de Industria y Comunicaciones y la Subdirección de Radiodifusión Sonora, con el fin de definir acciones frente al retraso en la ejecución de los recursos de transferencia a RTVC.
El 8 de septiembre, RTVC presentó una nueva propuesta de ajuste del proyecto a un valor de $9.343.712.694, para la instalación de cinco (5) nuevos estudios de emisión en las ciudades de Leticia, Tunja, Cartagena y Medellín.
Entre el 8 y el 15 de septiembre, el Ministerio TIC revisó y realizó observaciones al ajuste, justificaciones y soportes presentados, las cuales fueron atendidas por RTVC.
Como resultado, mediante radicado 251119216 del 16 de septiembre de 2025, RTVC presentó documento final de ajuste de recursos y solicitud formal de transferencia para la presente vigencia.
Finalmente, la propuesta de ajuste y la solicitud de transferencia de recursos fueron presentadas ante el Comité Asesor de Transferencias del Ministerio TIC el 19 de septiembre de 2025, instancia que recomendó al Fondo Único de TIC la suscripción de la resolución de transferencia a favor de RTVC.
</t>
  </si>
  <si>
    <t xml:space="preserve">El retraso en la ejecución del proyecto obedece principalmente a dificultades por parte de RTVC en definición del alcance del proyecto, la entrega oportuna y completa de la documentación requeridos para avanzar en la aprobación del proyecto en MINTIC.
En particular, se evidenciaron cambios inconsistencias en las metas, actividades, costos unitarios y formatos de presentación por parte de RTVC, lo que generó la necesidad de múltiples revisiones, observaciones y requerimientos por parte del Ministerio TIC, retrasando la validación técnica y financiera del proyecto.
Adicionalmente, los ajustes propuestos por RTVC en el alcance y valor del proyecto, pasando de $11.687.204.340 a $9.343.712.694, esta situación implicó una revisión detallada por parte de las dependencias competentes, con el fin de garantizar la coherencia con las metas de la iniciativa.
</t>
  </si>
  <si>
    <t>El FUTIC expidió la Resolución 00390 de octubre 1 de 2025 “Por la cual se aprueba el financiamiento del proyecto “Fortalecimiento de la radio pública en el territorio Nacional” y se ordena una transferencia a favor de Radio Televisión Nacional de Colombia – RTVC S.A.S.” por un valor de $9.343.712.694,00.
Radio Televisión Nacional de Colombia presentó a MINTIC el plan de trabajo, cronograma y plan de legalización, los días 8 y 17 de octubre de 2025 y completó y ajustó documentos el día 30 de octubre (radicado 251137842), complementados el 7 de noviembre.
La subdirección de radiodifusión sonora con radicado 252183224 de octubre 31 de 2025 remitió al GIT de presupuesto solicitud de desembolso de recursos.
La subdirección de radiodifusión sonora, por solicitud del GIT de Presupuesto, mediante radicado 252187296 de noviembre 7 de 2025 remitió al GIT de presupuesto solicitud de desembolso de recursos. 
Posterior a la solicitud, el GIT de presupuesto de la Subdirección Financiera no reportó desembolso de los recursos a favor de RTVC.
Radio Televisión Nacional de Colombia mediante comunicación con radicado 251152036 de diciembre 04 de 2025 con asunto “Aceptación parcial de recursos FUTIC – Vigencia 2025 del Proyecto “Fortalecimiento de la Radio Pública en el Territorio Nacional” informó lo siguiente:
"En atención a la reunión sostenida el 19 de noviembre de 2025 con la Señora Ministra TIC y su equipo de trabajo, en la cual se informó que no existe disponibilidad del Programa Anual de Caja (PAC) asignado al MINTIC para los meses de noviembre y diciembre de 2025, razón por la cual los desembolsos de la Resolución 00390 del 1 de octubre de 2025 se efectuarán aproximadamente en febrero de 2026, nos permitimos exponer lo siguiente.
(...)
RTVC informa oficialmente que no es posible comprometer la totalidad de los recursos transferidos del proyecto durante la vigencia 2025, debido a la dificultad y a las condiciones previamente descritas. No obstante, y en atención al compromiso presidencial adquirido para el caso del estudio de Leticia, RTVC sí recibirá el desembolso correspondiente a dicha actividad, por un valor de $1.931.008.635, y RTVC no recibirá los recursos restantes autorizados en la Resolución 00390 de 2025 para los otros cuatro estudios por valor total restante de $7.412.704.059.” (negrita fuera de texto original).
La subdirección de radiodifusión sonora mediante memorando radicado 252214952 de diciembre 18 informó acerca de la solicitud reportada por RTVC y mediante radicado 252216756 de diciembre 22, ambos dirigidos a la Subdirección financiera y al GIT de presupuesto, solicitó realizar el ajuste de reducción del registro presupuestal No. 382525 del 03/10/2025 y por consiguiente la liberación de recursos por un valor de $7.412.704.059, es decir se requirió que el registro presupuestal quedara con un saldo de $1.931.008.635, valor que deberá ser transferido y ejecutado por Radio Televisión Nacional de Colombia RTVC, conforme lo manifestado por dicha entidad.
La subdirección Financiera grupo de presupuesto, el día 23 de diciembre, confirmó que se registró la reducción del registro presupuestal RP No. 382525 así como del CDP 239925. El desembolso de recursos lo hará MINTIC en 2026, teniendo en cuenta que en 2025 no contó con recursos para el desembolso</t>
  </si>
  <si>
    <t>En la presente vigencia no se instalaron nuevas estaciones de radio. RTVC modificó la meta inicial de 4 nuevas estaciones, 4 estudios y 1 estudio mejorado por la meta de 5 nuevos estudios de emisión, ninguna estación.</t>
  </si>
  <si>
    <t>No se avanzó en el cumplimiento de la meta de 2025 teniendo en cuenta que RTVC ajustó en agosto el proyecto de $ 11.687 a $ 9.343 millones y ajustó las metas de 4 estaciones, 4 estudios y 1 estudio mejorado a 5 estudios. RTVC en diciembre, de los $9.343 millones solo aceptó recibir $1.931 millones para 1 estudio, desistió de recibir el resto. En diciembre se ajustó RP a $1931 millones. MINTIC desembolsará los $1.931 millones en 2026, a falta de recursos. La Subdirección de radidifusión sonora y la Dirección de Industria de Comunicaciones gestionó todo lo pertinente, hizo seguimiento, escaló la situación, sin embargo, RTVC por razones propias que se escapan a la acción de MINTIC y en su propia autonomía realizó varios cambios al proyecto a lo largo del año que impactaron el avance y resultados</t>
  </si>
  <si>
    <t>https://mintic-my.sharepoint.com/:f:/g/personal/dircom_mintic_gov_co/IgAYp3HZht1cRbkbHBlQzgeCATyBKEOWu9rEDvw_Kmk0XoY?e=9HKFv9</t>
  </si>
  <si>
    <t>Se dio inicio a las actividades de interacción con RTVC para la recepción y revisión de la propuesta que tienen que presentar para el proyecto 2026.La subdirección como parte de las actividades de seguimiento, citó a RTVC a reunión el día 5 de marzo con el objetivo de presentar antecedentes y estado de legalización de los recursos pendientes de la resolución 326 de 2024 la cual es un condicionante para el desembolso de los recursos iniciativa 2026</t>
  </si>
  <si>
    <t xml:space="preserve">A la fecha, RTVC no ha presentado solicitud de transferencia de recursos </t>
  </si>
  <si>
    <t>https://mintic.sharepoint.com/:f:/r/Sub_Radiodifusion_Sonora/Documentos%20compartidos/PLANEACION%20Y%20CALIDAD/PES%20y%20PEIV/2026?csf=1&amp;web=1&amp;e=RA2NSE</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</si>
  <si>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</si>
  <si>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</si>
  <si>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</si>
  <si>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</si>
  <si>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</si>
  <si>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</si>
  <si>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</si>
  <si>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</si>
  <si>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</si>
  <si>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</si>
  <si>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</si>
  <si>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</si>
  <si>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Durante julio de 2025 se registraron avances en el fortalecimiento de la televisión pública y la industria audiovisual en Colombia. Se aprobaron dos proyectos del Canal TRO: “Fortalecimiento Canal TRO 2025”, con cinco producciones que promueven la identidad del Gran Santander, y “Yarima”, enfocado en formación audiovisual para jóvenes de Barrancabermeja. Ambos fortalecen la oferta pública y las narrativas regionales.
Ese mes también se realizó el Bogotá Audiovisual Market (BAM), con participación del Ministerio TIC, 350 asistentes y más de 10 actividades formativas, impulsando el ecosistema audiovisual nacional. Paralelamente, la construcción de la sede de Teleislas alcanzó un 85,63% de avance físico, aunque con una desviación del 4,02% por retrasos logísticos y climáticos; la nueva fecha de entrega es el 9 de septiembre de 2025.
En agosto, se presentaron dos proyectos regionales: “Bojayá: La verdad desde adentro” (Telepacífico), documental de memoria y reparación simbólica, y la iniciativa del Canal TRO para promover contenidos infantiles seguros. La sede de Teleislas reportó un avance del 93%. También se realizó la ceremonia de Abre Cámara 2025, transmitida en redes de los ocho canales públicos.
Se desarrollaron espacios formativos como la charla “Nuevas Ventanas, Nuevos Negocios” con 120 asistentes, y el GIT de Medios Públicos participó en la agenda académica de los Premios Bravo, respaldados con $150 millones.
En septiembre, Teveandina presentó “Las voces del Senado: Legislatura en acción”, dirigido a jóvenes y familias para acercar el Congreso a la ciudadanía. En Andicom 2025, el GIT organizó una mesa de gerentes de TV pública y llevó a los Black Boys de Quibdó, mostrando el impacto cultural de los medios públicos.
También se realizaron charlas de innovación: “El poder de imaginar y crear con IA”, sobre oportunidades y dilemas éticos en la producción con inteligencia artificial, y “Cuando las melodías cuentan historias”, que destacó la música como motor narrativo en producciones infantiles.
Finalmente, la convocatoria Historias del Cambio durante el mes de septiembre avanzó de manera significativa en el proceso de ejecución de la convocatoria.</t>
  </si>
  <si>
    <t>Durante el último trimestre, la convocatoria Historias del Cambio avanzó de manera estructurada y conforme al cronograma establecido, culminando las fases de evaluación, selección, producción audiovisual, verificación técnica y publicación de contenidos. En este periodo se consolidaron los compromisos con los proyectos seleccionados, se ejecutó el primer desembolso y se avanzó segundo, apoyados por el funcionamiento continuo de la plataforma digital.
En cuanto a la producción y coproducción de contenidos multiplataforma, Canal TRO presentó una propuesta compuesta por dos proyectos que fortalecerán la televisión pública al contribuir a la preservación de la memoria, la identidad y el patrimonio cultural. Ambas producciones documentan historias de alto valor para el país: “Los caminos de mi vida”, un documental de seis (6) capítulos de 24 minutos, que rescata el legado musical de Omar Geles, fundamental para la identidad y el patrimonio cultural nacional, en particular del vallenato; y “Los del barrio”, un documental que narra la historia del barrio Policarpa, reconocido como símbolo de resistencia y organización social en la capital.
Estos contenidos tienen una alta importancia social, al aportar a la educación cultural y ciudadana, y se alinean con los objetivos de Canal TRO, al promover contenidos culturales, diversos y de alto valor público para las audiencias regionales y nacionales.
Por otra parte, el Grupo de Formación de Medios Públicos desarrolló con éxito una agenda estratégica orientada al fortalecimiento del ecosistema audiovisual público en Colombia, destacándose por su cobertura nacional, participación activa en escenarios internacionales y consolidación de alianzas interinstitucionales.
Se llevaron a cabo 7 charlas PAC, con la participación de expertos nacionales e internacionales, abordando temáticas como inteligencia artificial, narrativa musical, producción infantil y escritura audiovisual. En total, estas sesiones contaron con más de 400 asistentes, provenientes de canales públicos, regionales y colectivos audiovisuales.
En el marco del evento Andicom 2025, el GIT de Medios Públicos organizó una mesa de gerentes de televisión pública y gestionó la participación artística del grupo juvenil Black Boys de Quibdó, visibilizando el impacto de las estrategias del Ministerio en poblaciones jóvenes y diversas.
Finalmente, destacamos uno de los proyectos para el fortalecimiento de la infraestructura de los canales públicos: El MINTIC/FUTIC ha financiado el proyecto para la nueva sede del Canal Teleislas desde la vigencia 2023 y 2024 a través del fortalecimiento a los operadores de la televisión pública  y ha realizado seguimiento de los recursos a través del GIT de Fortalecimiento al Sistema de Medios Públicos Con una inversión de alrededor de los $26.123 millones entre el 2023 y 2025 para la construcción física de la sede, los equipos tecnológicos, la instalación de los mismos y la donación del terreno de 2.162,08 M2 para el canal por parte de RTVC, se adelantó el proyecto para que el canal Teleislas tenga su sede propia con los más altos estándares de calidad en términos de arquitectura y convirtiéndose en un espacio óptimo, icónico de la isla que cubra las necesidades del personal humano y de la operación diaria de Teleislas.
Tras dos años de ejecución de la obra, se celebró comité de obra in situ a fecha del 28 de noviembre de 2025 y se levantó el acta de terminación del contrato.  La Interventoría hace seguimiento a la programación de obra para la terminación de actividades de adecuación, detalles finales y limpieza de áreas. 
Finalmente, se realizó en acto oficial con el Presidente de la República, la gerencia y demás intervinientes en la obra haciendo entrega oficial de la nueva sede del canal TELEISLAS el 11 de diciembre de 2025.</t>
  </si>
  <si>
    <t>Como cierre del Plan Estratégico 2025, se consolidó el fortalecimiento integral del sistema de medios públicos mediante la financiación de los planes de inversión de los ocho canales regionales (Teleislas, Telecaribe, Telecafé, Teleantioquia, Telepacífico, Canal TRO, Canal Capital y Teveandina) y la asignación de recursos al operador nacional RTVC para la cofinanciación de Canal Institucional. De manera complementaria, se apoyaron proyectos orientados a la realización de nuevos contenidos multiplataforma, al fortalecimiento de la infraestructura de los canales públicos y a la formación y actualización del talento humano de creadores, productores y realizadores audiovisuales. Finalmente, se cumplió el objetivo de robustecer la programación y la producción audiovisual a través de la convocatoria Historias del Cambio, que financió cortos de ficción y promovió la creación, la innovación y la participación activa de los profesionales del sector audiovisual colombiano.</t>
  </si>
  <si>
    <t>https://mintic-my.sharepoint.com/:f:/r/personal/dmarino_mintic_gov_co/Documents/RESOLUCIONES%202023/ARCHIVO%20INTEGRATIC%202023?csf=1&amp;web=1&amp;e=18NcWj</t>
  </si>
  <si>
    <t>En el primer trimestre se aprobaron y expidieron un total de 32 resoluciones, por un valor global de $450.014.843.596. La distribución por beneficiario fue la siguiente: RTVC con 5 resoluciones; Telecaribe con 9 resoluciones; Teveandina con 4 resoluciones; Telecafé con 4 resoluciones; TRO con 4 resoluciones; Teleantioquia con 1 resolución; Telepacífico con 2 resoluciones por; Teleislas con 2 resoluciones; y Canal Capital con 1 resolución.
En el marco del primer trimestre, los operadores de televisión pública dieron inicio a la ejecución de los recursos conforme a los proyectos presentados. En su mayoría, los recursos han sido objeto de desembolso; no obstante, en el caso de RTVC, únicamente se ha efectuado un desembolso parcial correspondiente a la resolución asociada al proyecto de operación y funcionamiento.
Por otra parte, en la convocatoria Jóvenes que Transforman durante el mes de enero se dio inicio al proyecto, avanzando en la estructuración de su base conceptual y la definición del cronograma de trabajo. En febrero se consolidó el diseño del proceso de formación. Para el mes de marzo se desarrolló la estrategia de comunicaciones y se elaboraron los términos y condiciones de la convocatoria. La apertura oficial de la convocatoria se realizará el 17 de abril.
En la convocatoria Historias del Cambio durante el mes de enero se dio inicio al proyecto, avanzando en la estructuración de su base conceptual y la definición del cronograma de trabajo. En febrero se consolidó el diseño del proceso de formación y se realizaron los ajustes correspondientes a la plataforma. En marzo se desarrolló la estrategia de comunicaciones y se elaboraron los términos y condiciones de la convocatoria. La apertura oficial de la convocatoria se realizará el 17 de abril.
El proyecto Medios en Red inició su ejecución con la planeación presupuestal definida y la disposición de recursos humanos, técnicos y logísticos, conformando un equipo de 38 profesionales y 3 operadores logísticos. Se avanzó en la gestión administrativa y en la estructuración técnica del proyecto, incluyendo el diseño e implementación de la Estrategia Digital de Comunicación, el cronograma de trabajo y documentos claves de convocatoria. Asimismo, se realizaron dos encuentros territoriales: el primero en Bogotá, los días 13 y 14 de marzo, en el que se entregaron 40 materiales pedagógicos digitales y 3 audiovisuales; y el segundo en Medellín, los días 24 y 25 de marzo, donde se entregaron 102 materiales pedagógicos a los participantes (1 audiovisual, 50 digitales y 51 emergentes). 
El proyecto Conecta el País avanzó en su fase de estructuración y puesta en marcha, con la organización de la ejecución presupuestal y la consolidación del equipo de trabajo. Se definieron roles y responsabilidades, y se estructuraron y aprobaron los términos de referencia de la convocatoria dirigida a creadores de contenido, conforme a criterios técnicos, jurídicos y administrativos. En el componente técnico y de ejecución, se avanzó en la preproducción, producción y posproducción de contenidos audiovisuales, incluyendo rodajes en territorio (Yopal, Casanare) y la generación de piezas digitales para redes sociales. Asimismo, se desarrollaron acciones en territorio mediante talleres y activaciones, y se dio apertura a la convocatoria de creadores.
Con respecto al proyecto de formación, se acompañó al Canal Telecafé en la aprobación de su proyecto integral de formación, enmarcado en la Resolución 024 de 2026, y lideró la firma y legalización de convenios interadministrativos con Proimágenes y el FICCI, consolidando la plataforma institucional para la participación en los principales eventos audiovisuales del año.
En formación académica, se realizaron dos Charlas PAC virtuales con invitados nacionales e internacionales: una sobre producción audiovisual sostenible y televisión pública, y otra sobre el fenómeno de las series verticales, sus modelos de negocio y oportunidades de mercado.
En eventos estratégicos, se definió la agenda académica del GIT en el FICCI 2026 con participación de todos los medios públicos regionales, se coordinó la presencia de la Ministra y la Viceministra en Andinalink 2026, y se actualizó la plataforma www.promocionaudiovisual.co con los contenidos de formación del año.</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</si>
  <si>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</si>
  <si>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</si>
  <si>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</si>
  <si>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</si>
  <si>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</si>
  <si>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</si>
  <si>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</si>
  <si>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</si>
  <si>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</si>
  <si>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</si>
  <si>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</si>
  <si>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</si>
  <si>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Durante el tercer tirmestre se resolvieron todos los recursos de apelación en términos de ley presentados por los vigilados, de la siguiente manera: de 41 recursos recibidos se resolvieron 41 recursos para un avance del 100% del indicador.</t>
  </si>
  <si>
    <t>Durante el cuarto tirmestre se resolvieron todos los recursos de apelación en términos de ley presentados por los vigilados, de la siguiente manera: de 52 recursos recibidos se resolvieron 52 recursos para un avance del 100% del indicador.</t>
  </si>
  <si>
    <t xml:space="preserve"> Para el año 2025 se resolvieron todos los recursos de apelación en términos de ley presentados por los vigilados, de la siguiente manera: de 140 recursos recibidos se resolvieron 140 recursos para un avance del 100% del indicador.</t>
  </si>
  <si>
    <t>https://mintic.sharepoint.com/:f:/r/sites/grupoespecializadoderecursosyactuacionesadministrativas/Entregables%20Clarity%202025/2025?csf=1&amp;web=1&amp;e=g9D8Sc</t>
  </si>
  <si>
    <t>Durante el primer tirmestre se resolvieron todos los recursos de apelación en términos de ley presentados por los vigilados, de la siguiente manera: de 77 recursos recibidos se resolvieron 77 recursos para un avance del 100% del indicador.</t>
  </si>
  <si>
    <t>https://mintic.sharepoint.com/:f:/r/sites/grupoespecializadoderecursosyactuacionesadministrativas/Entregables%20Clarity%202026/2026?csf=1&amp;web=1&amp;e=KzwTNY</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</si>
  <si>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</si>
  <si>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</si>
  <si>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</si>
  <si>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</si>
  <si>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</si>
  <si>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</si>
  <si>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</si>
  <si>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</si>
  <si>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</si>
  <si>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</si>
  <si>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</si>
  <si>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</si>
  <si>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</si>
  <si>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</si>
  <si>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</si>
  <si>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</si>
  <si>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t>Durante el tercer trimestre del año, se adelantaron las siguientes acciones: 
 - TU NEGOCIO EN LÍNEA: avanzó en la estructuración de los estudios previos y se está adelantando el proceso de contratación. 
 - CONECTA CARIBE, el cual inició en el mes de septiembre contando con 960 personas inscritas de los departamentos: Atlántico (125), Bolívar (509), Cesar (19), Córdoba (31), la Guajira (46), Magdalena (122) y Sucre (108). Al cierre de septiembre se cuenta con el primer corte de personas elegidas para empezar a capacitarse.</t>
  </si>
  <si>
    <t>TU NEGOCIO EN LÍNEA En el mes de diciembre se suscribió el contrato para ejecutar el proyecto TNL2025-2026 con el cual se beneficiarán al menos 9.503 empresarios para dar cumplimiento al indicador, El contrato se suscribio el 22 de diciembre con No.1996-2025, producto de la licitación FTIC-LP-003_2025 con la Unión Temporal Estrategia 3P. La meta se cumplirá en la vigencia 2026.
CONECTA CARIBE: Se avanzó en el proceso de capacitación de más de 4500 personas, una vez se culmine este proceso se llevará a cabo la implementación de las 5650 vitrinas, razón por la cual se realizó prórroga en el tiempo (hasta el 15 de junio de 2026).</t>
  </si>
  <si>
    <t>A lo largo de la vigencia, mas de 5 mil de empresas y emprendedores adoptaron soluciones tecnológicas para la transformación digital de sus negocios, mediante acompañamiento, formación y asistencia técnica en comercio electrónico, herramientas digitales y apropiación tecnológica. Si bien se evidencian avances relevantes en cobertura y adopción, se identifican rezagos frente a la meta anual debido a ajustes contractuales, tiempos de implementación y ampliaciones de cronogramas.</t>
  </si>
  <si>
    <t xml:space="preserve">Se presentó rezago en el cumplimiento de la meta de los proyectos y por ende del indicador PES- PEI, por las siguientes razones: 
- Tu Negocio en Linea: El contrato del proyecto TNL 2025-2026 se suscribio  el 22 de diciembre con No.1996-2025, producto de la licitación FTIC-LP-003_2025 con la Unión Temporal Estrategia 3P.  por lo cual no se contó con el tiempo necesario para la ejecución de actividades propias del proyecto para realizar la convocatoria y atender a empresarios. Se cumplirá la meta en la vigencia 2026, 
- Conecta Caribe: El proyecto enfrentó diversos problemas operativos y logísticos durante su ejecución. En zonas rurales de difícil acceso los equipos tuvieron que reprogramar actividades presenciales debido a imprevistos de conectividad y transporte, lo cual generó leves retrasos en el cronograma original. Asimismo, la coordinación de las 565 cohortes a capacitar demandó ajustes de personal y recursos. Entre otras dificultades se iniciaron inscripciones el día viernes 5 de septiembre de 2025, es decir, en el segundo semestre del año. El avance que se tuvo fue en capacitaciones, sin embargo, la capacitación no es fue la meta que se tuvo para este documento. Adicionalmente, de acuerdo a encuesta inicial la cual fue la primera actividad de la capacitación, se encontró que el 75% de los inscritos no contaba con internet, lo cual tuvo un contratiempo a la hora de avanzar rápidamente en el proyecto, especialmente en la parte de implementación de la vitrina, esto no fue contemplado en la planeación del proyecto. </t>
  </si>
  <si>
    <t>https://mintic.sharepoint.com/direccion_economia_digital/Entregables%20Clarity%202025/Forms/AllItems.aspx?id=%2Fdireccion%5Feconomia%5Fdigital%2FEntregables%20Clarity%202025%2FEntregables%20Clarity%202025%2FE1%2DL2%2D7000%2F11%2E%20Tu%20Negocio%20en%20L%C3%ADnea%20%2D%20Conpes%204129&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</si>
  <si>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Se realizó la convocatoria de registro e inscripción a Tu Negocio en Linea, dando como resultado al cierre con mas de 20.000 registros completos de los cuales se seleccionaron más de 12.000 con el fin de cumplir con la meta mínima de 9.503 beneficiarios (incluye posibles deserciones). En cuanto a la fase de asistencia y acompañamiento más de 3.500 empresarios seleccionados configuraron su tienda.</t>
  </si>
  <si>
    <t>https://mintic.sharepoint.com/:f:/r/direccion_economia_digital/Documentos%20compartidos/PLANEACI%C3%93N/PLAN%20ESTRAT%C3%89GICO%20S/2023-2026/2025/Empresas%20y%20empresarios%20que%20adoptan%20tecnolog%C3%ADas%20para%20la%20transformaci%C3%B3n%20digital/I%20TRIMESTRE?csf=1&amp;web=1&amp;e=DFrBo0</t>
  </si>
  <si>
    <t>E1-L2-7000</t>
  </si>
  <si>
    <t>Empresas y/o empresarios que adoptan tecnologías para la transformación digital.(INDICADOR DE REZAGO)</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</si>
  <si>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</si>
  <si>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</si>
  <si>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</si>
  <si>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</si>
  <si>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</si>
  <si>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t xml:space="preserve">Durante el segundo semestre del año, se adelantaron las siguientes acciones:
CREA DIGITAL: 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EMPRENDIMIENTO DIGITAL: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378 en el segundo, lo que evidencia el alto interés y compromiso de los actores del ecosistema frente a la adopción de herramientas digitales para el fortalecimiento empresarial y sectorial. </t>
  </si>
  <si>
    <t xml:space="preserve">Durante el tercer semestre del año, se adelantaron las siguientes acciones:
-Crea Digital: En el marco del programa Crea Digital 2025, como parte de la línea de Fortalecimiento de Capacidades, se dio inicio a sus acciones con la realización de dos webinars internacionales en alianza con la Cumbre del Jaguar liderada por CoCrea. Con estas primeras acciones se dio inicio a la ruta de seguimiento a los beneficiarios de la industria digital, orientada a su actualización en competencias y a la apropiación de tecnologías emergentes. Durante el mes de septiembre se avanzó en la planeación del ciclo de webinars denominado “Convergencias”, programado para el mes de octubre y se realizaron las coordinaciones necesarias para la posible participación en dos espacios de gran relevancia en el marco de Colombia 4.0.
-Emprendimiento Digital: Se han realizado 13 talleres los cuales abordaron temáticas clave de innovación, transformación digital, financiera, de ciberseguridad y de comunicación estratégica. Los espacios formativos fueron: “Crea, Publica, Viraliza: El Poder de la inteligencia artificial en la Era del Contenido”, “De Cero a Profe IA: La inteligencia artificial a la orden del proceso enseñanza–aprendizaje humano y multicultural”, “Realidad Virtual como Estrategia de Conexión y Formación en el Agro”, “Finanzas sin miedo: Tomemos decisiones de dinero con cabeza fría”, “Ciberseguridad pa’ todo el mundo: La IA ya está aquí, ¿la entiendes o te va a engañar?” y “Cómo hablar con propósito sobre mi emprendimiento”. Adicionalmente, se realizaron 7  enfocados en explorar nuevas áreas y nichos digitales en sectores como energía, agro, defensa y comercio. Las temáticas desarrolladas en estos espacios fueron: “Energía renovable inteligente en la era de la tecnología profunda”, “Diseño centrado en las personas para productos digitales en entornos agroalimentarios”, “Cómo hablar con propósito sobre mi emprendimiento”, “Estrategias que protegen: toma de decisiones en el sector defensa basada en datos”, e “Impulsa tus ventas y servicios potenciando tu marca personal”. </t>
  </si>
  <si>
    <t>Una vez finalizados los procesos deformación y acompañamiento durante la vigencia 2025, se obtuvieron los siguientes resultados:
CREA DIGITAL a través de la línea de fortalecimiento de capacidades se benefició a 2.609 personas de la industria digital mediante talleres, workshops, conferencias y espacios formativos especializados orientados al desarrollo de capacidades técnicas, creativas y estratégicas. Los procesos abordaron temáticas como inteligencia artificial aplicada a la creación audiovisual, cine y tecnología, marketing digital, promoción de contenidos y reflexión ética sobre el uso de tecnologías emergentes.
EMPRENDIMIENTO DIGITAL se desarrolló una estrategia integral de formación y acompañamiento que combinó acciones técnicas y espacios especializados para cerrar brechas de conocimiento, promover la apropiación tecnológica y fortalecer el ecosistema de innovación y emprendimiento digital del país. Se implementó una ruta de entrenamientos de alta aplicabilidad para el sector productivo, con énfasis en el uso práctico de tecnologías como Inteligencia Artificial y Realidad Virtual, así como en nichos técnicos de alto valor, deep tech y toma de decisiones basadas en datos. De manera complementaria, se abordaron capacidades clave para la sostenibilidad de los emprendimientos, incluyendo finanzas, ciberseguridad, ética tecnológica, comunicación efectiva y upskilling. La estrategia tuvo cobertura nacional, operó bajo un modelo híbrido y se apoyó en un kit de herramientas formativas, desarrollando más de 100 talleres y beneficiando a 17.035 ciudadanos y emprendedores.</t>
  </si>
  <si>
    <t>Se superaron las metas previstas para la vigencia en cuanto a ciudadanos con herramientas para el emprendimiento digital alcanzando mas de 19 mil beneficiados, gracias a la ejecución de rutas formativas, talleres especializados y procesos de fortalecimiento de capacidades en tecnologías emergentes, innovación, gestión empresarial y sostenibilidad. El modelo híbrido y la cobertura nacional permitieron un impacto positivo y un sobrecumplimiento del indicador.</t>
  </si>
  <si>
    <t xml:space="preserve">Se presentó sobrecumplimiento en el cumplimiento de la meta de personas de la industria digital beneficiadas mediante el proyecto Emprendimiento Digital y por ende del indicador PES- PEI, por las siguientes razones: 
Durante la vigencia y en el marco del componente de fortalecimiento de actores regionales del programa de emprendimiento digital, se implementó una agenda de intervención territorial orientada a la aplicación práctica de habilidades digitales mediante talleres especializados en modalidades presencial, híbrida y virtual. Las acciones de formación se estructuraron en tres ejes temáticos que ofrecieron una cobertura integral del ciclo de los emprendimientos digitales: apropiación de inteligencia artificial para la productividad, con énfasis en la creación, diseño y comercialización de soluciones con IA; fortalecimiento en marketing digital y tracción comercial; y modelado de negocio e innovación con propósito, enfocado en la ideación, prototipado y definición de modelos de negocio sostenibles. </t>
  </si>
  <si>
    <t>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t>
  </si>
  <si>
    <t>En el primer trimestre se firmaron los convenios interadministrativos 1088, 1089 y 777 de 2026 para el desarrollo de los proyectos Crea Digital, Colombia 5.0 y Emprendimiento Digital.
Crea Digital: formalizó el Plan de Fortalecimiento, el cual iniciará ejecución durante abril y con el que se espera beneficiar durante el 2026 a 1.000 personas con conocimientos transmitidos a través de webinars.
Emprendimiento Digital: se realizaron 9 talleres presenciales en 7 ciudades: Tolú, Lorica, Manizales, Medellín, Bello, Barranquilla y Riohacha. Asimimo, 3 talleres virtuales. En total se han beneficiado a 606 ciudadanos y/o emprendedores digitales o de base tecnológica.
Colombia 5.0: se realizaron los eventos en Manizales y Medellín. Se encuentran en depuración las bases de datos para contar con cifras de participación.</t>
  </si>
  <si>
    <t>https://mintic.sharepoint.com/:f:/r/direccion_economia_digital/Documentos%20compartidos/PLANEACI%C3%93N/PLAN%20ESTRAT%C3%89GICO%20S/2023-2026/2026/Ciudadanos%20con%20herramientas%20para%20el%20emprendimiento%20digital/I%20TRIMESTRE?csf=1&amp;web=1&amp;e=hebTNe</t>
  </si>
  <si>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</si>
  <si>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</si>
  <si>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</si>
  <si>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</si>
  <si>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</si>
  <si>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t>Durante el segundo semestre del año, se adelantaron las siguientes acciones:
CREA DIGITAL: Se firmó convenio interadministrativo con CoCrea e inició la ejecución del proyecto. Se dio apertura a la inscripción en la convocatoria el 26 de junio.
COLOMBIA 4.0: Se firmó convenio interadministrativo con Teveandina para el desarrollo del proyecto. Se están realizando los trámites pertinentes para el perfeccionamiento del convenio y poder iniciar la ejecución.
EMPRENDIMIENTO DIGITAL: Se aprobó en comité de contratación la suscripción de un convenio interadministrativo con iNNpulsa para el desarrollo del proyecto.
INTERNACIONALIZACIÓN:  Se firmó convenio interadministrativo con PorColombia para el desarrollo del proyecto. Se están realizando los trámites pertinentes para el perfeccionamiento del convenio y poder iniciar la ejecución.</t>
  </si>
  <si>
    <t>Durante el tercer semestre del año, se adelantaron las siguientes acciones:
-Crea Digital: Se realizó el proceso de convocatoria que tuvo como resultado la selección de los 18 beneficiarios, con la publicación, el 3 de septiembre, de la lista para las 4 categorías de la convocatoria. Durante las semanas siguientes se adelantó el proceso de formalización de la Asistencia Técnica con cada beneficiario.
-Colombia 4.0: inició la gira de Colombia 4.0 en Villavicencio,-Meta: 21 y 22 de agosto​, continuando con Popayán-Cauca: 27 y 28 de agosto​, Neiva-Huila: 11 y 12 de septiembre​, Tunja-Boyacá: 18 y 19 de septiembre​ y Cúcuta-Norte de Santander: 25 y 26 de septiembre .
-Emprendimiento Digital: se firmó e inició ejecución el  convenio interadministrativo 1648 con Fiducoldex / iNNpulsa, mediante el cual se llevarán a cabo las actividades del proyecto de emprendimiento digital.
-Internacionalización: las empresas de la industria digital colombiana participaron en eventos internacionales y actividades de capacitación como Gamescom, Colombia Startup Week, Semana de inmersión en el mercado japonés, Capacitación sobre costeo y pricing para la exportación de servicios, Misión exploratoria a Miami, Entrenamiento en Pitch comercial, PIXELATL, CLAB y MSP Summit.</t>
  </si>
  <si>
    <t>Una vez finalizados los procesos de asistencia técnica y acompañamiento durante la vigencia 2025, se obtuvieron los siguientes resultados:
Colombia 4.0: en el marco de los 11 encuentros realizados en los departamentos de Cauca, Meta, Boyacá, Huila, Cesar, Norte de Santander, Putumayo, Atlántico, Valle del Cauca, Antioquia y Bogotá, se beneficiaron 114 empresas mediante espacios de muestra empresarial, relacionamiento y gestión comercial. Como resultado, el 76% de las empresas generó nuevas alianzas comerciales, el 75% estableció contactos comerciales y el 84% fortaleció su visibilidad y posicionamiento.
Internacionalización: se beneficiaron 455 empresas a través de formación, acompañamiento y participación en espacios internacionales de negocios, inversión y relacionamiento estratégico, orientados a fortalecer capacidades exportadoras, generar ventas internacionales recurrentes y acceder a inversión extranjera directa.
Emprendimiento Digital: se fortalecieron 252 empresas, mediante el desarrollo de capacidades empresariales, programas regionales de incubación y el acompañamiento en la estructuración e iteración de modelos de negocio.
Crea Digital: se beneficiaron 18 empresas mediante un esquema integral de acompañamiento para el desarrollo de contenidos creativos digitales en las categorías de series digitales animadas, videojuegos, narrativas transmedia y grupos étnicos.</t>
  </si>
  <si>
    <t>Durante la vigencia se fortalecieron 839 empresas del sector digital y creativo mediante procesos de asistencia técnica, acompañamiento especializado, participación en eventos nacionales e internacionales y desarrollo de capacidades productivas y comerciales. El indicador presenta un sobrecumplimiento, reflejando avances en innovación, internacionalización y competitividad de las empresas beneficiadas, contribuyendo a la transformación productiva del país. Alcanzando 3720 empresas de la Industria Digital fortalecidas para impulsar la transformación productiva del país, lo cual supera la meta planteada para el cuatrenio de 3.405.</t>
  </si>
  <si>
    <t>Se presentó sobrecumplimiento en el cumplimiento de la meta de empresas de la industria digital beneficiadas y por ende del indicador PES- PEI, por las siguientes razones: 
- Colombia 4.0: La participación de un mayor número de empresas de la industria digital en las muestras comerciales de Colombia 4.0 se vio impulsada por el trabajo de articulación con actores regionales de los ecosistemas de innovación digital. Este relacionamiento fortaleció la convocatoria, amplió el alcance de las muestras comerciales y mejoró el acompañamiento a las empresas, lo que se tradujo en una mayor demanda calificada. En el desarrollo de los 11 encuentros se beneficiaron 114 empresas de la industria digital, sin requerir ampliación presupuestal y sin afectar la operación ni la calidad del componente.
- Internacionalización: El mayor número de empresas de la industria digital beneficiadas en el proyecto respondió al alcance logrado en las actividades de formación, impulsado por el interés de las empresas de la industria digital en fortalecer sus capacidades para acceder y posicionarse en mercados internacionales. La metodología de realización de estos espacios permitió ampliar la participación sin generar impactos adicionales en los costos, optimizando el efecto de la intervención. Asimismo, en las actividades comerciales y de inversión de carácter internacional, la gestión con los organizadores y aliados estratégicos generó eficiencias que hicieron posible beneficiar a un mayor número de empresas, sin afectar el presupuesto general ni la calidad del proyecto.
- Emprendimiento Digital: A través del programa de emprendimiento digital se impulsó el desarrollo de ecosistemas de innovación y emprendimiento mediante el fortalecimiento de capacidades de actores regionales y empresas de la industria digital, con énfasis en la economía popular y la reindustrialización. Se implementaron dos componentes: fortalecimiento de actores regionales, que apoyó a 18 actores en 16 departamentos para desarrollar programas de incubación de emprendimientos digitales, y fortalecimiento de empresas de la industria digital, que contempló el acompañamiento en la conceptualización e iteración de sus modelos de negocio mediante mentorías, consultorías y herramientas digitales. Actualmente, se están consolidando las cifras de empresas y emprendimientos impactados a través de este componente.</t>
  </si>
  <si>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</si>
  <si>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</si>
  <si>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</si>
  <si>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Contenidos audiovisuales</t>
  </si>
  <si>
    <t>Número de contenidos audiovisuales producidos, transmitidos y/o emitidos a través de las pantallas de la televisión pública nacional</t>
  </si>
  <si>
    <t>Mide el número de contenidos audiovisuales producidos, transmitidos y/o emitidos a través de las pantallas de Señal Colombia y Canal Institucional que promuevan y fortalezcan el desarrollo cultural, democrático, educativo y ciudadano de sus audiencias.</t>
  </si>
  <si>
    <t>Sumatoria de contenidos audiovisuales producidos, transmitidos y/o emitidos a través de las pantallas de la televisión pública nacional</t>
  </si>
  <si>
    <t>Al cierre del 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</si>
  <si>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que se da cumplimiento a la meta establecida al cierre del 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</si>
  <si>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8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 trimestre se reporta un acumulado en la vigencia de 18 contenidos audiovisuales, producidos y emitidos a través de las pantallas de la televisión pública nacional.</t>
  </si>
  <si>
    <t>No aplica rezago teniendo en cuenta que se da cumplimiento a la meta establecida al cierre del II trimestre según programación realizada.</t>
  </si>
  <si>
    <t>Al cierre del II trimestre de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5 contenidos
- Canal Institucional: 4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Al cierre del III trimestre se reporta un acumulado en la vigencia de 27 contenidos audiovisuales, producidos y emitidos a través de las pantallas de la televisión pública nacional.</t>
  </si>
  <si>
    <t>No aplica rezago teniendo en cuenta que se da cumplimiento a la meta establecida al cierre del III trimestre según programación realizada.</t>
  </si>
  <si>
    <t xml:space="preserve">Al cierre de la vigencia 2025,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2025. Frente al avance estipulado para el periodo de medición, se reporta la generación de los siguientes contenidos por canal:
- Señal Colombia: 4 contenidos
- Canal Institucional: 3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 Con lo anterior, se da cumplimiento a la meta de 34 contenidos de TV públicaestablecidos para la vigencia 2025. </t>
  </si>
  <si>
    <t>Desde RTVC Sistema de Medios Públicos, se dio cumplimiento a las metas establecidas para la iniciativa en la vigencia 2025 en referencia a la emisión de contenidos en las pantallas de TV pública nacional, Señal Colombia y Canal Institucional.</t>
  </si>
  <si>
    <t>No aplica, teniendo en cuenta el cumplimniento de la meta establecida para la vigencia 2025, según programación establecida.</t>
  </si>
  <si>
    <t>En proceso de recopilación</t>
  </si>
  <si>
    <t>Al cierre del I trimestre de 2026 desde RTVC se reporta que se llevaron a cabo contrataciones de los diferentes equipos de producción, autopromos, digital y de apoyo operacional administrativo, financiero y jurídico, necesarios para realizar la planeación, estructuración, contratación y diseño, de las diferentes modalidades de producción y adquisición de contenidos afines a la misionalidad de los canales para la vigencia 2026. 
Frente al avance estipulado para el periodo de medición, se reporta la generación de los siguientes contenidos por canal:
- Señal Colombia: 9 contenidos
- Canal Institucional: 4 contenidos
Es importante mencionar que los canales de la TV pública nacional mostraron un notable   crecimiento en audiencia y cuota de pantalla reflejada en los aumentos de rating y cuota de pantalla.  Lo anterior gracias a la incorporación de nuevos contenidos en las diversas franjas y la presencia en importantes eventos culturales que reforzaron la conexión con la audiencia y consolidando así la estrategia  convergente de RTVC.</t>
  </si>
  <si>
    <t>No aplica rezago teniendo en cuenta el cumplimiento de la meta de acuerdo con la programación realizada. Se evidencia un sobrecumplimiento de acuerdo con las gestiones realiadas por la Subgerencia de Televisión del Sistema de Medios Públicos en la incorporación de contenidos en nuevas franjas.</t>
  </si>
  <si>
    <t>Radio Televisión de Colombia</t>
  </si>
  <si>
    <t>E1-L2-8000</t>
  </si>
  <si>
    <t>Unidades funcionales de televisión fortalecidas</t>
  </si>
  <si>
    <t>Número de unidades funcionales de televisión fortalecidas mediante la reposición e implementación de equipos y sistemas de televisión</t>
  </si>
  <si>
    <t>META CUMPLIDA EN LA VIGENCIA 2023</t>
  </si>
  <si>
    <t>meta cumplida vigencia 2024</t>
  </si>
  <si>
    <t>meta cumplida vigencia 2025</t>
  </si>
  <si>
    <t>meta cumplida vigencia 2026</t>
  </si>
  <si>
    <t>meta cumplida vigencia 2027</t>
  </si>
  <si>
    <t>meta cumplida vigencia 2028</t>
  </si>
  <si>
    <t>meta cumplida vigencia 2029</t>
  </si>
  <si>
    <t>meta cumplida vigencia 2030</t>
  </si>
  <si>
    <t>meta cumplida vigencia 2031</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</si>
  <si>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</si>
  <si>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</si>
  <si>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</si>
  <si>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</si>
  <si>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</si>
  <si>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</si>
  <si>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 xml:space="preserve">RTVC sus emisoras; Radio Nacional de Colombia y Radiónica deben ofrecer una programación radial diversa cultural, entretenida y de interés que difunda la cultura, la ciencia y promueven la generación de una sociedad mejor informada y con espacios para el reconocimiento de sus saberes. En este sentido, las emisoras de RTVC producen y realizan horas de contenidos de alta calidad dedicados a la actualidad de nuestro país y al desarrollo de las actividades culturales, artísticas, medioambientales y tecnológicas de Colombia y el mundo. Este indicador permite conocer el número de horas de programación desde las regiones y para las regiones, aprovechando la infraestructura que ha construido para ello y a la vez la necesidad de generar espacios que sean de real interés de las regiones. </t>
  </si>
  <si>
    <t>Sumatoria de Horas de contenidos al aire y especiales, nacionales y descentralizados generados en la vigencia</t>
  </si>
  <si>
    <t>Al cierre del I trimestre de 2025, la Subgerencia de Radio de RTVC a través de sus emisoras, generó un total acumulado de 8.748 horas de contenidos. A continuación, se desagrega las horas generadas por emisora:
• Radio Nacional de Colombia: 2.254 horas
• Radiónica: 1.523 horas
• Emisoras de Paz: 4.701 horas
No se presenta rezago teniendo en cuenta que se cumple la meta del trimestre de acuerdo con la programación realizada.</t>
  </si>
  <si>
    <t>Al cierre del II trimestre de lavigencia 2025, RTVC Sitema de Medios Públicos a través de sus emisoras, reporta un avance acumulado de 21072,2 horas de contenidos especiales, nacionales y descentralizadas. 
De acuerdo con lo amterior, se evidencia cumplimiento frente a las metas que han sido programadas para 2025.</t>
  </si>
  <si>
    <t>Durante el l III trimestre de lavigencia 2025, RTVC Sitema de Medios Públicos a través de sus emisoras, reporta un avance acumulado de 15295,5 horas de contenidos especiales, nacionales y descentralizadas. 
De acuerdo con lo amterior, se evidencia cumplimiento frente a las metas que han sido programadas para 2025 y un acumulado al cierre del II trimestre de 36367 horas de contenido.</t>
  </si>
  <si>
    <t>Para el periodo de medición, se reportan de manera preliminar los datos de emisoras al cierre del mes de noviembre. Desde la Subgerencia de Radio de RTVC, se generaron un total de 4.419,5 horas de contenidos esepciales, nacionales desde las emisoras descentralizadas. No obstante se está reportando sólo el mes de noviembre, quedando pendiente el dato de diciembre, se evidencia el cumplimiento de la meta de la vogencia 2025, al registrar un acumulado de 44.687,7 horas totales durante la misma de un total de 44.200 programadas. Una vez se tengan los datos de diciembre, se actualizará en el aplicativo CLARITY.</t>
  </si>
  <si>
    <t xml:space="preserve">
Las emisoras del Sistema de Medios Públicos, lograron aumentar la oferta de contenidos con valor público por medio de la producción y publicación de contenidos diferenciales a partir de los procesos 
de investigación para sus plataformas.
RTVC mediante el posicionamiento de sus emisoras, reporta el cumplimiento de la iniciativa dado el avance de las metas de sus emisoras y la cobertura poblacional.</t>
  </si>
  <si>
    <t>El sobrecumplimiento en la meta establecida está representado en la gestión realizada desde RTVC y la Subgerencia de Radio, en el fortalecimiento de los equipos que conforman los estudios descentralizados de las emisoras del Sistema de Medios Públicos.</t>
  </si>
  <si>
    <t>Al cierre del I trimestre de 2026, la Subgerencia de Radio de RTVC a través de sus emisoras, generó un total acumulado de 5.168 horas de contenidos. Las horas reportadas corresponden a los estudios descentralizados (Radio Nacional y Radionica) así como emisoras de paz.
No se presenta rezago teniendo en cuenta que se cumple la meta del trimestre de acuerdo con la programación realizada.</t>
  </si>
  <si>
    <t>No aplica rezago teniendo en cuenta el cumplimiento de la meta de acuerdo con la programación realizada. Se evidencia un sobrecumplimiento de acuerdo con las gestiones realiadas por la Subgerencia de Radio del Sistema de Medios Públicos en la incorporación de nuevos contenidos en las emisoras del Sistema de Medio Públicos.</t>
  </si>
  <si>
    <t>E1-L2-9000</t>
  </si>
  <si>
    <t>Porcentaje de cobertura poblacional de emisoras del sistema de medios públicos incluídas emisoras de paz</t>
  </si>
  <si>
    <t>Permite conocer la cobertura de la población del territorio colombiano frente a las emisoras del sistema (FM) incluídas las emisoras de paz implementadas</t>
  </si>
  <si>
    <t>Porcentaje de cobertura poblacional de emisoras del sistema de medios públicos incluidas emisoras de paz</t>
  </si>
  <si>
    <t>Indicador formulado para reporte anual según programación.</t>
  </si>
  <si>
    <t>No aplica rezago teniendo en cuenta que el indicador se programó con frecuencia anual.</t>
  </si>
  <si>
    <t xml:space="preserve">De acuerdo con el seguimiento realizado desde la Dirección de Tecnologías Convergentes, se reporta un porcentaje de cobertura poblacional de emisoras del de FM del Ssitema de Medios Públicos, incluidas emisoras de paz, del 88.6% . Esto se ve reflejado en aspectos como que en Radio Nacional de Colombia sigue consolidando su crecimiento en oyentes con calidad en su información, con transmisiones de eventos deportivos y culturales en directo, y emitiendo y dando voz a la gente desde más de 70 lugares, en todas las regiones, donde están las frecuencias de la emisora pública en todo el país, logrando fidelizar más y más audiencia dentro de un inmenso abanico de posibilidades de radio comercial y alternativa. </t>
  </si>
  <si>
    <t xml:space="preserve">RTVC reporta el cumplimiento de la meta establecida para la vigencia mediante la consolidación y crecimiento de sus oyentes con calidad en su información, con transmisiones de eventos deportivos y culturales en directo, y emitiendo y dando voz a la gente desde más de 70 lugares, en todas las regiones, donde están las frecuencias de la emisora pública en todo el país, logrando fidelizar más y más audiencia dentro de un inmenso abanico de posibilidades de radio comercial y alternativa. </t>
  </si>
  <si>
    <t>No aplica. Indicador de frecuencia de reporte anual.</t>
  </si>
  <si>
    <t>Nuevos contenidos de radio producidos y emitidos</t>
  </si>
  <si>
    <t>La Radio pública a través de sus emisoras debe responder a las dinámicas que plantean las coyunturas informativas y a la vez fomentar la comprensión de los hechos. Por eso, corresponde a RTVC y sus emisoras, generar contenidos, que acompañen y expliquen los distintos eventos y/o situaciones que interpelan al país, por eso esta actividad asociada al indicador hace referencia a los contenidos especiales como la investigación (AIRE) de la parrilla de programación de las emisoras de la radio pública.</t>
  </si>
  <si>
    <t>Sumatoria de nuevos contenidos de radio producidos radio producidos y emitidos en la vigencia</t>
  </si>
  <si>
    <t>Al cierre del I trimestre de 2025, la Subgerencia de Radio de RTVC a través de sus emisoras, generó un total 6 nuevos contenidos de radio producidos y emitidos así:
• Radio Nacional de Colombia: 6 contenidos</t>
  </si>
  <si>
    <t>Durante el II trimestre de 2025, la Subgerencia de Radio de RTVC Sistema de Medios Públicos, a través de sus emisoras, generó un total de 36 nuevos contenidos de radio producidos y emitidos.
Con lo anterior, se reporta un acumulado de 42 nuevos contenidos de radio producidos y emitidos y se evidencia un cumplimiento frente a las metas que se han programado para la vigencia 2025.</t>
  </si>
  <si>
    <t>Durante el III trimestre de 2025, la Subgerencia de Radio de RTVC Sistema de Medios Públicos, a través de sus emisoras, generó un total de 45 nuevos contenidos de radio producidos y emitidos.
Con lo anterior, se reporta un acumulado de 87 nuevos contenidos de radio producidos y emitidos y se evidencia un cumplimiento frente a las metas que se han programado para la vigencia 2025.</t>
  </si>
  <si>
    <t>Para el periodo de medición, se reportan de manera preliminar los datos de emisoras al cierre del mes de noviembre. Desde la Subgerencia de Radio de RTVC, se generaron un total de 30 nuevos contenidos de radio producidos y emitidos desde las emisoras del Sistema de Medios Públicos.  No obstante se está reportando sólo los  meses de octubre y noviembre, quedando pendiente el dato de diciembre, se evidencia el cumplimiento de la meta de la vogencia 2025, al registrar un acumulado de 117 contenidos totales durante la misma de un total de 61 programados. Una vez se tengan los datos de diciembre, se actualizará en el aplicativo CLARITY.</t>
  </si>
  <si>
    <t>Durante la vigencia 2025  las emisoras de RTVC realizaron la creación y cumplimiento del cronograma correspondiente a la producción de los  contenidos especiales e investigaciones a traves de las plataformas de Radio Nacional de Colombia y Radiónica.</t>
  </si>
  <si>
    <t>El sobrecumplimiento en la meta establecida está representado en la gestión realizada desde RTVC y la Subgerencia de Radio, en el fortalecimiento de los equipos que conforman las emisoras del Sistema de Medios Públicos para la generación de nuevos contenidos de radio para ser producidos y emitidos.</t>
  </si>
  <si>
    <t>Al cierre del I trimestre de 2026, la Subgerencia de Radio de RTVC a través de sus emisoras, generó un total 6 nuevos contenidos de radio producidos y emitidos así:
• Radio Nacional de Colombia y Radionica: 15 contenidos</t>
  </si>
  <si>
    <t>No aplica rezago teniendo encuenta el cumplimiento de la meta según programación realizada.</t>
  </si>
  <si>
    <t>Contenidos digitales generados</t>
  </si>
  <si>
    <t>Número de contenidos digitales generados</t>
  </si>
  <si>
    <t>Las emisoras de la radio pública realizan el diseño, producción y divulgación de contenidos convergentes que permiten expandir el espectro de desarrollo de la radio, teniendo en cuenta que un alto componente del consumo actual de la radio, se realiza a través de las plataformas digitales, (páginas web, plataformas digitales y redes sociales) en las mismas se requiere realizar una serie de investigaciones especiales que ampliarán nuestros contenidos en el reconocimiento de los principios democráticos, la diversidad cultural y socioeconómica del país, así como de las oportunidades que la institucionalidad ofrece a los ciudadanos.</t>
  </si>
  <si>
    <t>Número de contenidos digitales generados en la vigencia</t>
  </si>
  <si>
    <t xml:space="preserve">Al cierre del I trimestre de 2025, la Subgerencia de Radio de RTVC a través de sus emisoras, generó un total de 1.885 contenidos digitales publicados, desagregados así por emisora: 
• Radio Nacional de Colombia: 1.738 contenidos
• Radiónica: 147 contenidos
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</si>
  <si>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 xml:space="preserve">Frente a la programación, se presenta un rezago de 113 contenidos teniendo en cuenta  los equipos que generan los contenidos se terminaron de conformar en el mes de marzo. Lo anterior no afectará el cumplimiento de la meta establecida para la vigencia y el indicador se nivelará en el transcurso del II trimestre de 2025. </t>
  </si>
  <si>
    <t>Durante el II trimestre de 2025, la Subgerencia de Radio de RTVC Sistema de Medios Públicos, a través de sus emisoras, generó un total de 7126 contenidos digitales
Con lo anterior, se reporta un acumulado de 9011 contenidos digitales generados, evidenciando el cumplimiento de la meta frente a las programaciones establecidas para la vigencia.</t>
  </si>
  <si>
    <t>Durante el III trimestre de 2025, la Subgerencia de Radio de RTVC Sistema de Medios Públicos, a través de sus emisoras, generó un total de 7.934 contenidos digitales
Con lo anterior, se reporta un acumulado de 16.945 contenidos digitales generados, evidenciando el cumplimiento de la meta frente a las programaciones establecidas para la vigencia.</t>
  </si>
  <si>
    <t>Para el periodo de medición, se reportan de manera preliminar los datos de emisoras al cierre del mes de noviembre. Desde la Subgerencia de Radio de RTVC, se generaron un total de 1944 contenidos digitales en las plataformas de radio del Sistema de Medios Públicos.  No obstante se está reportando sólo el mes de noviembre, quedando pendiente el dato de diciembre, se evidencia el cumplimiento de la meta de la vogencia 2025, al registrar un acumulado de 18.889  contenidos digitlaes totales durante la misma de un total de 13.200 programados. Una vez se tengan los datos de diciembre, se actualizará en el aplicativo CLARITY.</t>
  </si>
  <si>
    <t>La generación de parrillas mensuales de contenidos convergentes así como la asignación de recursos al inicio de la vigencia para una producción oportuna de contenidos en las plataformas digitales del Sistema de Medios Públicos, permitieron el cumplimiento de la meta establecida para RTVC en la vigencia 2025.</t>
  </si>
  <si>
    <t>El sobrecumplimiento en la meta establecida está representado en la gestión realizada desde RTVC y la Subgerencia de Radio, en el fortalecimiento de los equipos que conforman las emisoras del Sistema de Medios Públicos para la generación de contenidos digitales.</t>
  </si>
  <si>
    <t xml:space="preserve">Al cierre del I trimestre de 2026, la Subgerencia de Radio de RTVC a través de sus emisoras Radion nacional y Radionica, generó un total de 2.484 contenidos digitales publicados, en sus platafromas digitales. Se evidencia el cumplimiento de la meta de acuerdo con la gestión realizada para la generación de contenidos digitales en las emisoras. </t>
  </si>
  <si>
    <t xml:space="preserve">Se evidencia el cumplimiento de la meta de acuerdo con la gestión realizada para la generación de contenidos digitales en las emisoras. </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</si>
  <si>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</si>
  <si>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</si>
  <si>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Este indicador permite hacer seguimiento y control a la implementación de las estaciones y estudios de radio en el territorio colombiano, en el marco del cumplimiento del numeral 6,5 “Herramientas de difusión y comunicación” del acuerdo de paz.</t>
  </si>
  <si>
    <t>Sumatoria de emisoras de FM implementadas en la vigencia</t>
  </si>
  <si>
    <t>META CUMPLIDA EN LA VIGENCIA 2024</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</si>
  <si>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</si>
  <si>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</si>
  <si>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</si>
  <si>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</si>
  <si>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</si>
  <si>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</si>
  <si>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Con este indicador se busca tener acercamientos con Gobierno, y entidades, de manera que se puedan materializar acciones que permitan el fortalecimiento de la empresa como Operador Postal Oficial.</t>
  </si>
  <si>
    <t>Una estrategia jurídico - operativa disponible.</t>
  </si>
  <si>
    <t xml:space="preserve">Indicador de medición anual </t>
  </si>
  <si>
    <t>Indicador de medición anual</t>
  </si>
  <si>
    <t xml:space="preserve">Acercamientos con entidades de gobierno para fortalecer alianzas estratégicas. Dentro de las que se destacan en el último trimestre del año se encuentaa el espacio de articulación institucional y propósito compartido 4-72 y el Departamento para la Prosperidad Social (DPS) consolidaron una mesa de trabajo orientada a definir los lineamientos de un convenio interadministrativo que permita unir capacidades logísticas y humanas para la entrega de mercados que el gobierno nacional ha dispuesto en la lucha contra el hambre en las regiones más vulnerables del país.  </t>
  </si>
  <si>
    <t>Se llevaron reuniones de alto nivel con agentes del Gobierno Nacional, gremios y entidades sectoriales, orientadas a fortalecer la operación postal, la cooperación y la competitividad del sector.
El trabajo desarrollado durante el año permitió generar visibilidad, respaldo y posicionamiento hacia la gestión institucional de 4-72. Los espacios de acercamiento con entidades públicas y privadas contribuyeron a fortalecer el relacionamiento estratégico.</t>
  </si>
  <si>
    <t>meta cumplida en la vigenci 2025</t>
  </si>
  <si>
    <t xml:space="preserve">Servicios Postales Nacionales </t>
  </si>
  <si>
    <t>Servicios  Postales Nacionales</t>
  </si>
  <si>
    <t>E1-L2-10000</t>
  </si>
  <si>
    <t>Potencializar los servicios postales de pago del OPO</t>
  </si>
  <si>
    <t>Número de oficinas donde prestamos el servicio</t>
  </si>
  <si>
    <t xml:space="preserve">Este indicador mide la ampliación cobertura de Servicios Financieros (Giros Nacionales e Internacionales) en puntos propios y colaboradores. </t>
  </si>
  <si>
    <t>Sumatoria del número de oficinas donde prestamos servicios financieros (la sumatoria aplica para cada vigencia, sin embargo no es acumulativa, al ser una tipologia Flujo, para el avance del cuatrienio se toma el resultado de la ultima vigencia, no se suman las vigencias)</t>
  </si>
  <si>
    <t>A la fecha de cierre del plan Servicios Postales Nacionales S.A.S cuenta con 1.030 puntos u oficinas donde se presta el servicio, las cuales están distribuidas por 11 Aliados Comerciales, 970 Expendios y 49 puntos de venta. Los cuales cumplen con la cobertura en municipios exigida por ser el Operador Postal Oficial de Colombia.</t>
  </si>
  <si>
    <t xml:space="preserve">Se trabajara en una estrategia en la entidad con el fin de dar cumplimiento al número de puntos previstos en la meta inicialmente prevista. Lo anterior teniendo en cuenta que aquellos puntos que se habiliten para prestar servicios del Operador Postal Oficial deben cumplir con las proyecciones de ingresos previstas por la entidad, así como aportar al cumplimiento del indicador de cobertura. </t>
  </si>
  <si>
    <t>programado para reportar en el 4T</t>
  </si>
  <si>
    <t>Número de oficinas donde prestamos el servicio (INDICADOR DE REZAGO)</t>
  </si>
  <si>
    <t>Desarrollo del OPO como proveedor servicios de internet.</t>
  </si>
  <si>
    <t>Estrategia Comercial como proveedor servicios de internet.</t>
  </si>
  <si>
    <t xml:space="preserve">Este indicador permite realizar el diagnóstico y posterior viabilidad para la implementación de la estrategia comercial identificada. </t>
  </si>
  <si>
    <t>Una estrategia comercial disponible.</t>
  </si>
  <si>
    <t>Desde la vigencia 2024 se cuenta con un documento que presenta lo que se requiere para que SPN pueda ser proveedor de servicios de internet. Donde se puede evidenciar el diagnóstico, análisis de mercado, gestión de viabilidad técnica, evaluación jurídica y regulatoria y el análisis financiero.</t>
  </si>
  <si>
    <t>meta cumplida en la vigencia 2024</t>
  </si>
  <si>
    <t>Ejecución del proyecto CO de Gestión Documental Bogotá</t>
  </si>
  <si>
    <t>Cumplimiento al plan de trabajo definido por vigencia</t>
  </si>
  <si>
    <t>CUMPLIDA EN 2023</t>
  </si>
  <si>
    <t>meta cumplida en la vigencia 2023</t>
  </si>
  <si>
    <t>Implementación de modelo de transporte propio</t>
  </si>
  <si>
    <t>Número de rutas nacionales intervenidas</t>
  </si>
  <si>
    <t>Este indicador permitirá un seguimiento a la operatividad de las rutas nacionales que movilizan carga entre las regionales de Servicios Postales Nacionales S.A.S.</t>
  </si>
  <si>
    <t xml:space="preserve">Rutas nacionales disponibles </t>
  </si>
  <si>
    <t>Se realiza seguimiento a al ejecución contractual y operacional de las rutas nacionales, las cuales se encargan de llevar carga a las centrales de tratamiento así como los puntos operativos ubicados a nivel nacional. Las novedades identificadas generan planes de acción que mitigan el impacto negativo en los tiempos de movilización a nivel nacional.</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</si>
  <si>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</si>
  <si>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</si>
  <si>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</si>
  <si>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</si>
  <si>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</si>
  <si>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</si>
  <si>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</si>
  <si>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</si>
  <si>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</si>
  <si>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</si>
  <si>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En julio los operadores públicos de televisión acceden a información exclusiva, suscripción, consulta, visualización, analítica del producto CNCRatings que contiene datos de medición de audiencia a gran escala de TV aportando así a sus decisiones estratégicas. Desde el GIT de Medios Públicos se realizaron 9 informes de audiencias de primera pantalla para los canales. Además, se realizaron 2 informes de consumo digital, la cual se extrae de una muestra cercana a los 38 millones de celulares del operador Claro.
Para agosto se han elaborado 31 informes de medición de audiencias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De manera complementaria, se han generado 2 informes de audiencias en entornos digitales, sustentados en registros de consumo provenientes de aproximadamente 38 millones de dispositivos móviles conectados a la red Claro. Esta información amplía y actualiza el análisis tradicional de televisión, aportando una lectura contemporánea de los hábitos digitales de los usuarios.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
En septiembre se generaron 30 informes de medición de audiencias dirigidos a los operadores públicos de televisión. De forma complementaria, se llevó a cabo el evento “La Nueva Forma de Medir la Televisión en Colombia”, espacio técnico que reunió a los equipos de audiencias de cada uno de los operadores públicos de televisión. Durante la jornada se socializaron los nuevos estándares metodológicos de medición, las herramientas tecnológicas empleadas en la recolección y análisis de datos, así como los retos asociados a la transición hacia métricas multiplataforma que permitan integrar el consumo en televisión tradicional, digital y bajo demanda. Este encuentro fortaleció las capacidades institucionales y consolidó un lenguaje común en torno a la medición, elemento clave para la transparencia, comparabilidad y optimización de los recursos públicos destinados a la televisión.</t>
  </si>
  <si>
    <t>Los operadores públicos de televisión cuentan con acceso especializado al producto CNCRatings, que les permite consultar, visualizar y analizar información de medición de audiencias de televisión a gran escala, insumo clave para la toma de decisiones estratégicas. Desde el GIT de Medios Públicos se elaboraron 70 informes de audiencia de primera pantalla para los canales, los cuales incorporan indicadores de participación, afinidad y distribución regional, ofreciendo una visión integral del comportamiento del público televidente. De forma complementaria, se desarrolló un informe de audiencias en entornos digitales, basado en registros de consumo de cerca de 38 millones de dispositivos móviles conectados a la red Claro, ampliando y actualizando el análisis tradicional de la televisión. Estos insumos se consolidan como herramientas técnicas fundamentales para la optimización de las parrillas de programación, el fortalecimiento de las estrategias de monetización y la planificación del crecimiento de los operadores públicos, en respuesta a las dinámicas y preferencias de las audiencias a nivel nacional.</t>
  </si>
  <si>
    <t>Al cierre del Plan Estratégico 2025, el indicador asociado al acceso y uso de información de audiencias por parte de los operadores públicos de televisión se cumplió de manera satisfactoria, consolidando la toma de decisiones basada en evidencia. A través del acceso al producto CNCRatings y la elaboración de más de 140 informes de audiencias de primera pantalla, complementados con cuatro informes de consumo en entornos digitales sustentados en datos de aproximadamente 38 millones de dispositivos móviles, los canales dispusieron de un análisis integral y actualizado del comportamiento de sus públicos. Estos insumos fortalecieron la capacidad técnica de los operadores para optimizar sus parrillas de programación, potenciar la monetización de contenidos y proyectar estrategias de crecimiento, garantizando una respuesta más precisa y pertinente a las dinámicas y preferencias de las audiencias a nivel nacional y regional.</t>
  </si>
  <si>
    <t>https://mintic.sharepoint.com/:f:/r/ViceministerioTI/GITFSMP/Documentos%20compartidos/Soportes%20Plan%20Estrat%C3%A9gico%202023/Estudios%20e%20informes%20de%20medici%C3%B3n%20de%20audiencias%20e%20impacto%20de%20contenidos?csf=1&amp;web=1&amp;e=Se1n6k</t>
  </si>
  <si>
    <t>En enero de 2026 se realizó la contratación del estudio de audiencias de CNC Ratings con el Centro Nacional de Consultoría. A partir de aquí, los operadores públicos de televisión acceden a información exclusiva, suscripción, consulta, visualización, analítica del producto que contiene datos de medición de audiencia a gran escala de TV aportando así a sus decisiones estratégicas. Entre febrero y marzo, desde el GIT de Medios Públicos se realizaron 55 informes de audiencias de primera pantalla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</si>
  <si>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</si>
  <si>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</si>
  <si>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</si>
  <si>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</si>
  <si>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</si>
  <si>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SIN PROGRAMACION 2026 Meta por definir</t>
  </si>
  <si>
    <t>pendiente de programacion en espera de recursos</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</si>
  <si>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</si>
  <si>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</si>
  <si>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</si>
  <si>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</si>
  <si>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</si>
  <si>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</si>
  <si>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En el marco de la convocatoria audiovisual Abre Cámara 2025, durante el mes de agosto se expidió la Resolución 313 de 2025, acto administrativo mediante el cual se oficializó la lista de los 63 proyectos ganadores. La convocatoria contó con una inversión ejecutada de $13.957.650.000, recursos destinados a fortalecer la creación y producción de contenidos audiovisuales en Colombia.
La expedición de esta resolución marcó un hito en el proceso, al consolidar la fase de selección y dar paso a la formalización de compromisos con los beneficiarios. Los proyectos seleccionados abarcan diversas temáticas y formatos, orientados a promover la diversidad cultural, apoyar la innovación narrativa y garantizar la representación de múltiples regiones del país. Además,  se impulsa el desarrollo de una industria audiovisual pública más competitiva, sostenible y cercana a las audiencias.</t>
  </si>
  <si>
    <t>Durante el último trimestre, la Convocatoria Abre Cámara 2025 consolidó uno de sus principales hitos de ejecución. Se asignaron 63 estímulos a productoras y colectivos audiovisuales de diferentes regiones del país, con una inversión total de $13.977.650.000, fortaleciendo la televisión pública a través de contenidos de ficción y documental con enfoques diferenciales, territoriales, de paz, inclusión y diversidad. En este periodo se avanzó de manera significativa en la etapa financiera y administrativa: se radicaron la totalidad de las solicitudes de primer y segundo desembolso, se realizaron pagos efectivos de la mayoría de los primeros desembolsos y se dejó completamente estructurado el trámite de los segundos desembolsos, quedando pendientes únicamente de la disponibilidad de recursos del PAC Nación. Adicionalmente, los proyectos iniciaron su fase de ejecución y rodaje, y se realizaron jornadas de acompañamiento técnico y administrativo con los ganadores para garantizar el cumplimiento de los requisitos, cronogramas y obligaciones establecidas en la Resolución 313 de 2025. La convocatoria reafirmó su apuesta por la participación de mujeres, comunidades étnicas, operadores comunitarios y productoras regionales, consolidándose como una de las principales estrategias de impulso a la industria audiovisual del país.
Por su parte, la Convocatoria Territorios al Aire 2025 cerró el trimestre con importantes resultados en cobertura y ejecución. Se beneficiaron 149 emisoras comunitarias, con una inversión total de $1.490.000.000, fortaleciendo la producción de contenidos radiales locales y el ejercicio de la comunicación comunitaria en los territorios. Durante este periodo se radicaron la totalidad de las solicitudes de primer desembolso, logrando el pago efectivo de la gran mayoría de ellas, y se avanzó de manera sustancial en la radicación de las solicitudes de segundo desembolso, que quedaron a la espera de disponibilidad presupuestal. Un logro relevante del trimestre fue la articulación con el Ministerio de las Culturas, las Artes y los Saberes para el desarrollo de un componente de formación dirigido a las emisoras, orientado a fortalecer capacidades técnicas, de producción, gestión y sostenibilidad, de acuerdo con las necesidades del sector. Con ello, la convocatoria no solo entregó recursos económicos, sino que consolidó un proceso integral de acompañamiento y fortalecimiento institucional para la radio comunitaria en Colombia.</t>
  </si>
  <si>
    <t>Como cierre del Plan Estratégico 2025, las convocatorias Abre Cámara y Territorios al Aire ratificaron su compromiso con los beneficiarios al traducir los recursos públicos en oportunidades reales de creación, fortalecimiento y sostenibilidad para productoras, colectivos audiovisuales y emisoras comunitarias de todo el país. La asignación de estímulos, el avance efectivo en los desembolsos, el inicio de la ejecución de los proyectos y el acompañamiento técnico, administrativo y formativo permitieron que los beneficiarios desarrollaran contenidos con identidad territorial, enfoques diferenciales y sentido social, fortaleciendo sus capacidades y su participación en el sistema de medios públicos. De esta manera, el Plan cerró la vigencia consolidando una política de fomento que reconoce a los beneficiarios como actores clave en la construcción de una televisión y una radio pública diversa, incluyente y cercana a las audiencias.</t>
  </si>
  <si>
    <t>https://drive.google.com/drive/u/0/folders/13Vl7E2x7EI6Wr3wpDsPCBYXvjI30xuKV                                                                                         https://mintic.gov.co/micrositios/convocatoriastv2024/</t>
  </si>
  <si>
    <t>El reporte esta programado para el 4T</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</si>
  <si>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</si>
  <si>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</si>
  <si>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</si>
  <si>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</si>
  <si>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</si>
  <si>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En la Convocatoria Abre Cámara 2025 en julio se recibieron y revisaron 449 propuestas creativas radicadas en la etapa 2. Posteriormente, se consolidó el informe de evaluación de jurados y se preparó la publicación de resultados preliminares, que fueron difundidos el 1 de agosto. Ese mismo mes, el 6 de agosto, se realizó el evento virtual de anuncio de ganadores con el apoyo de Telepacífico, y el 22 de agosto se expidió la Resolución 313 de 2025, mediante la cual se oficializaron 63 ganadores por un valor ejecutado de $13.957.650.000. Durante el mes también se llevaron a cabo reuniones de bienvenida para explicar requisitos y procedimientos, además de recibir la mayoría de las pólizas de cumplimiento.
En septiembre se desarrolló la reunión informativa de primer desembolso el día 9, donde se detallaron los documentos y pasos del proceso de radicación. Hacia la última semana del mes se radicaron 43 solicitudes de desembolso, mientras las restantes continuaban en revisión documental. A corte de septiembre, las 63 pólizas de cumplimiento de los ganadores se encontraban aprobadas, lo que permitió avanzar en el proceso de desembolsos.
Por otra parte en la convocatoria Territorios al Aire 2025 el 2 de julio se realizó el evento virtual de anuncio de ganadores, en el que se seleccionaron 150 emisoras comunitarias. Posteriormente, el 11 de julio se expidió la Resolución 248 de 2025, que oficializó la lista de beneficiarios por un valor de $3.000 millones, y durante el mes se recibieron las primeras pólizas de cumplimiento.
En agosto se expidieron resoluciones modificatorias: una para redistribuir recursos debido al desistimiento de una emisora, y otra para corregir un error formal en la resolución inicial. Al cierre del mes se contaba con 132 pólizas aprobadas y se habían remitido guías y formatos de primer desembolso, además de preparar la reunión de socialización con los ganadores.
En septiembre, el día 11, se llevó a cabo la reunión informativa de primer desembolso. En la última semana del mes se radicaron 55 cuentas de cobro, y al cierre del periodo se encontraban aprobadas todas las pólizas, salvo las correspondientes a las emisoras incluidas en las resoluciones modificatorias.</t>
  </si>
  <si>
    <t>Al cierre de la vigencia 2025, las convocatorias Abre Cámara y Territorios al Aire consolidaron avances estratégicos que fortalecieron de manera integral el sistema de medios públicos. A través de la asignación de estímulos y recursos, se impulsó la producción de contenidos audiovisuales y radiales con enfoque territorial, diferencial, de inclusión y diversidad, se dinamizó la industria regional y comunitaria, y se avanzó de forma significativa en la gestión financiera, administrativa y en el acompañamiento técnico a los beneficiarios. Estos procesos permitieron la puesta en marcha de los proyectos, el fortalecimiento de capacidades y la articulación interinstitucional, mientras que, en paralelo, los canales regionales y el operador nacional desarrollaron contenidos multiplataforma propios que robustecieron sus parrillas de programación, ampliando la oferta y el alcance para las audiencias. En conjunto, estos resultados reflejan el cumplimiento de los objetivos del Plan Estratégico 2025 y su impacto en el fortalecimiento de la televisión y la radio pública del país.</t>
  </si>
  <si>
    <t>Pese a que el reporte esta programdo para el 4T se ha venido avanzando con lo siguiente: Convocatoria Abre Cámara. Durante el primer trimestre de 2026, la Convocatoria registró avances relevantes en sus etapas de planeación, estructuración y apertura. En enero se aseguró la disponibilidad presupuestal para su ejecución por valor de $15.300.000.000, y en febrero se consolidó el soporte técnico de la convocatoria mediante el análisis del sector y la definición de las condiciones de participación, categorías y distribución de recursos. En desarrollo de la fase de participación del sector, el borrador de condiciones fue publicado el 4 de febrero de 2026 en el micrositio dispuesto por el Ministerio, con plazo para comentarios hasta el 13 de febrero de 2026. Dentro de dicho término, la entidad recibió treinta (30) observaciones al documento borrador, las cuales fueron analizadas y atendidas en el documento de respuestas publicado el 23 de febrero de 2026, misma fecha en la que se expidió la Resolución 00112 de 2026 dando apertura oficial a la convocatoria y se publicaron las condiciones definitivas de participación. Posteriormente, el 6 de marzo de 2026 se habilitó la apertura de la plataforma para la recepción de propuestas, con lo cual la convocatoria culminó el trimestre con sus etapas preparatoria y de apertura formal debidamente surtidas. 
Convocatoria Territorios al Aire. En el caso de la Convocatoria Territorios al Aire, durante el primer trimestre de 2026 se avanzó en la consolidación presupuestal, técnica y conceptual del proceso. La convocatoria fue estructurada como una estrategia conjunta entre el MinTIC y el Ministerio de las Culturas, las Artes y los Saberes, con una bolsa de recursos de $4.108.000.000 para beneficiar a 200 emisoras comunitarias mediante el desarrollo de contenidos sonoros y procesos de formación. Como parte de la fase de socialización y participación del sector, el borrador de condiciones fue publicado el 3 de marzo de 2026, con plazo para la recepción de observaciones hasta el 13 de marzo de 2026 a las 17:00 horas.  Dentro de ese plazo se recibieron dos (2) observaciones al borrador de condiciones, las cuales fueron atendidas por la entidad y publicadas el 25 de marzo de 2026, junto con el documento definitivo de condiciones. De manera complementaria, entre el 4 y el 9 de marzo de 2026 se realizaron ocho mesas virtuales de socialización con participación de más de 300 radialistas del país. Finalmente, mediante la Resolución 00140 de 2026 se ordenó la apertura oficial de la convocatoria, quedando habilitada la apertura de plataforma desde el 27 de marzo de 2026, por lo que al cierre del trimestre el proceso contaba ya con recursos definidos, reglas definitivas y apertura formal.</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</si>
  <si>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</si>
  <si>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</si>
  <si>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</si>
  <si>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</si>
  <si>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</si>
  <si>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Permite hacer seguimiento y llevar la trazabilidad de los productos digitales desarrollados por la fábrica de software y entregados a las áreas solicitantes para cada periodo de medición; los mencionados productos permiten aumentar y fortalecer la capacidad en la prestación de servicios digitales del sistema de medios.</t>
  </si>
  <si>
    <t>Sumatoria de productos digitales desarrollados durante la vigencia</t>
  </si>
  <si>
    <t>Al cierre del I trimestre de la vigencia 2025, desde RTVC se reporta el desarrollo de 1 producto digital:
1. Modificación OC 136240 en aras de mantener la continuidad de los servicios de nube pública con AWS (Amazon Web Services), los cuales soportan la infraestructura tecnológica que entre otros garantizan el  acceso a los contenidos digitales de la Entidad.
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</si>
  <si>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Se presenta un rezago de 1 producto digital desarrollado, teniendo en cuenta que durante el mes de marzo de 2025 se completó el equipo para el desarrollo de los mismos. Esto no afectará el cumplimiento de la meta global y se espera que el indicador se normalice en el transcurso del II trimestre de 2025.</t>
  </si>
  <si>
    <t xml:space="preserve">Al cierre del II trimestre de la vigencia 2025, desde RTVC se reporta el desarrollo de 5 productos digitales:
- Canal Institucional: Actualización de core y módulos. NO upgrade de core
- CIMA: Upgrade de core de Drupal 9 a drupal 10
- Mi Señal: Actualización de core y módulos. NO upgrade de core. 
- App Radionica:  Despliegue en Android
- App Radionica: Despliegue en IOS
Con lo anterior y al cierre del II trimestre de la vigencia 2025, se reporta un acumulado de 16 productos digitales desarrollados de acuerdo con los requerimientos de las áreas internas de RTVC.  </t>
  </si>
  <si>
    <t xml:space="preserve">Durante el III trimestre de la vigencia 2025, desde RTVC se desarrollaron 11 productos digitales de acuerdo con las necesidades de las áreas.  el desarrollo de 5 productos digitales:
Con lo anterior y al cierre del III trimestre de la vigencia 2025, se reporta un acumulado de  27 productos digitales desarrollados de acuerdo con los requerimientos de las áreas internas de RTVC.   </t>
  </si>
  <si>
    <t>Para el periodo de medición, se reportan de manera preliminar los datos de productos digitales al cierre del mes de noviembre. Desde la Coordinación de Tecnologías de Información de RTVC, se desarrollaron un total de 7 productos digitales  No obstante se está reportando sólo el mes de noviembre, quedando pendiente el dato de diciembre, se evidencia el cumplimiento de la meta de la vogencia 2025, al registrar un acumulado de 34 prodcutos digtales totales durante la misma de un total de 28 programados. Una vez se tengan los datos de diciembre, se actualizará en el aplicativo CLARITY.</t>
  </si>
  <si>
    <t>La atención oportuna a los requerimientos de las áreas, el seguimiento constante desde la dependencia responsable y el fortalecimiento de los equipos para el desarrollo de productos digitales, permitieron el cumplimiento de la meta establecida para 2025.</t>
  </si>
  <si>
    <t>El sobrecumplimiento en la meta establecida está representado en la gestión realizada desde RTVC y la Coordinación de Tecnologías de la Infromación, en el fortalecimiento de los equipos que conformaron el desarrollo de productos digitlaes de acuerdo con los requerimientos de las áreas internas.</t>
  </si>
  <si>
    <t xml:space="preserve">Al cierre del I trimestre de 2026, desde RTVC se reporta el desarrollo de 6 productos digitales que dan respuesta a los requerimientos de las áreas solicitantes interna. Se relacionan los productos desarrollados en las áreas específicas: 
•	RTVC Noticias: Se realizaron ajustes de optimización SEO en el portal de RTVC Noticias con el fin de mejorar la indexación de los contenidos en motores de búsqueda y optimizar el rendimiento del sitio.
•	Portal Parrila: Se efectuó un refresco en la configuración de la parrilla que alimenta el portal del Canal Institucional, con el objetivo de mejorar la consistencia de la información publicada y optimizar la gestión de los datos de programación.
•	Radio Nacional: Se realizaron ajustes en el portal de Radio Nacional de Colombia para mejorar su posicionamiento en motores de búsqueda. Como parte de las acciones implementadas, se actualizó el título principal del portal y la descripción institucional del sitio, alineándolos con la estrategia editorial orientada a contenidos informativos y de actualidad. Se realizaron ajustes en la página de inicio (Home) del portal de Radio Nacional de Colombia, reorganizando el orden de las secciones de acuerdo con los requerimientos del área funcional. 
•	RTVC Noticias: Se realizaron ajustes en el Live Blog de RTVC noticias, optimizando la plantilla y mejorando la experiencia de el usuario final.
•	Radio Nacional: Se implementaron mejoras SEO en el portal de Radio Nacional enfocadas en la optimización técnica y de contenido. Estas incluyeron la creación del sitemap de noticias para mejorar la indexación, la estandarización de la plantilla de artículos incorporando datos estructurados (schema) y la corrección de enlaces mixtos (http/https) para fortalecer la seguridad, el rastreo y la visibilidad en motores de búsqueda.
•	Señal Colombia: Se realizaron ajustes en el portal de Señal Colombia enfocados en la optimización del home, mediante la habilitación de un espacio destacado para la publicación de banners en la parte superior. Este espacio permite promocionar contenidos estratégicos y redireccionar a enlaces internos o externos a través de URLs configurables, fortaleciendo la visibilidad de iniciativas editoriales y mejorando la navegación del usuario.
</t>
  </si>
  <si>
    <t>Se evidencia un sobrecumplimienrto en el resultado del indicador, teniendo en cuenta la atención oportuna de las solicitudes realizadas por las áreas internas.</t>
  </si>
  <si>
    <t>E1-L2-12000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</si>
  <si>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</si>
  <si>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</si>
  <si>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</si>
  <si>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</si>
  <si>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Este indicador reporta los contenidos publicados en modalidad de termino definido según licencias, propio de manera indefinidas y en calidad de streaming por las señales en vivo de las marcas de RTVC. La plataforma OTT del Sistema de Medios públicos -RTVC RTVCPlay se encuentra actualmente en funcionamiento y la información disponible en las que involucra la producción y emisión de las demás áreas de RTVC (Señal Colombia, Canal Institucional, Radio Nacional, Radiónica, Señal Memoria y RTVCPlay) generan contenidos que se van actualizando conforme a aprobación y disponibilidad de la marca.
RTVCPlay redirecciona a las páginas de las marcas con el fin de tener acceso completo de los contenidos.</t>
  </si>
  <si>
    <t>Sumatoria de Contenidos en plataforma RTVC PLAY en funcionamiento en la vigencia</t>
  </si>
  <si>
    <t>Al cierre del I trimestre de la vigencia 2025, desde RTVC se reporta que durante el periodo se  realizaron las acciones necesarias para la publicación de contenidos en la plataforma OTT, dentro de ellas la contratación de prestación de servicios para garantizar el proceso de edición y publicación de contenidos en la plataforma RTVCPlay. Es importante mencionar que los 322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</si>
  <si>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Al cierre del II trimestre de la vigencia 2025, desde RTVC se reporta que durante el periodo se  realizaron las acciones necesarias para la publicación de 104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584 contenidos publicados.</t>
  </si>
  <si>
    <t>Se presenta un rezago acumulado de 116 contenidos en plataforma, teniendo en cuenta que al finalizar el I semestre de 2025 se completaron los equipos para realizar las actividades de edición y publicación de contenidos en la plataforma. Con base en lo anteriormente expuesto, el indicador se verá normalizado al cierre del III trimestre de la vigencia y se dará cumplimiento a la meta establecida para la misma.</t>
  </si>
  <si>
    <t>Al cierre del III trimestre de la vigencia 2025, desde RTVC se reporta que durante el periodo se  realizaron las acciones necesarias para la publicación de 391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Se reporta un total acumulado en la vigencia de 975 contenidos publicados.</t>
  </si>
  <si>
    <t>Se presenta un rezago acumulado de 125 contenidos en plataforma, teniendo en cuenta que durante el III trimestre de 2025 se completaron los equipos para realizar las actividades de edición y publicación de contenidos en la plataforma. Con base en lo anteriormente expuesto, el indicador se verá normalizado durante el último trimestre del año y se dará cumplimiento con la meta estipulada.</t>
  </si>
  <si>
    <t xml:space="preserve">Al cierre de la vigencia 2025, desde RTVC se reporta que  se  realizaron las acciones necesarias para la publicación de e 585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 Con el dato reportado, se proyecta un cierre de vigencia con un total de 1.565 contenidos publicados, cumpliendo con la meta programada en la vigencia de 1.550. </t>
  </si>
  <si>
    <t>RTVC cumplió con la meta establecida mediante la operación e información disponible en las que involucra la producción y emisión de las demás áreas de RTVC (Señal Colombia, Canal Institucional, Radio Nacional, Radiónica, Señal Memoria) y los contenidos para ser publicados en la plataforma RTVCPlay la cual se encuentra en operación y correcto funcionamiento.</t>
  </si>
  <si>
    <t>Se presenta sobrecumplimiento de la meta teniendo en cuenta que se fortalecieron los equipos encargados de realizar las publicaciones de contenidos en la OTT.</t>
  </si>
  <si>
    <t>Al cierre del I trimestre de la vigencia 2026, desde RTVC se reporta que durante el periodo se  realizaron las acciones necesarias para la publicación de 284 contenidos en la plataforma OTT, dentro de ellas la contratación de prestación de servicios para garantizar el proceso de edición y publicación de contenidos en la plataforma RTVCPlay. Es importante mencionar que los contenidos  se encuentran disponibles y la plataforma está en operación.  La información disponible  involucra la producción y emisión de las demás áreas de RTVC (Señal Colombia, Canal Institucional, Radio Nacional, Radiónica, Señal Memoria y RTVCPlay) generan contenidos que se van actualizando conforme a aprobación y disponibilidad de la marca. Es de aclarar que la plataforma de RTVCPlay redirecciona a las páginas de las marcas con el fin de tener acceso completo de los contenidos.</t>
  </si>
  <si>
    <t>Se presenta un rezago de acuerdo con la programación realizada, teniendo en cuenta que durante el I trimestre se realiza la búsqueda de contenidos dentro de los proveedores natruales que son las marcas del Sistema de Medio Públicos. Lo anterior no afectará el cumplimiento de la meta establecida para la vigencia.</t>
  </si>
  <si>
    <t>E1-L2-13000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</si>
  <si>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</si>
  <si>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</si>
  <si>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</si>
  <si>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</si>
  <si>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Calibri"/>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Calibri"/>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</si>
  <si>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</si>
  <si>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</si>
  <si>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</si>
  <si>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</si>
  <si>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</si>
  <si>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</si>
  <si>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</si>
  <si>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PES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</si>
  <si>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8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</si>
  <si>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PES 1T 2025</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</si>
  <si>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t>
  </si>
  <si>
    <t>PES 2T 2025</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</si>
  <si>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</si>
  <si>
    <t>PES 3T_2025:
DGD:solicitud de cambio gestionada y aprobada en
comité MIG #91. Por valor de $1.597.190.568,0 que será financiado por la Oficina de Planeación y Estudios
Sectoriales del MinTIC, a través de su Grupo Interno de Trabajo de Estadísticas y Estudios Sectoriales,
dado que se alinea directamente con su misión de producir conocimiento estratégico y soportar la
formulación y evaluación de políticas públicas sectoriales. Y los resultados de esta evaluación serán
fundamentales para mejorar el Índice de Gobierno Digital, indicador clave que mide el grado de adopción y
madurez digital de las entidades públicas en todo el país.
COLCERT: Ajuste en el ppto de las iniciativas y sus metas
DATIC: comité MIG N°92 se reciben $ 103.269.600 del programa Ciberpaz Formaciones
y $ 33.259.127 del programa Signos en RED de la iniciativa E1-L3-3000 Apropiación Tic para el cambio para la
iniciativa E1-L3-4000/Internet Seguro y Responsable</t>
  </si>
  <si>
    <t>PES 4T_2025:
Se realizaron ajustes presupuestales acorde al decreto de reduccion</t>
  </si>
  <si>
    <t>PES 1T 2026
Se realiza el seguimiento a indicadores y metas acorde con las programaciones establecidas en la prpgramacion 2026
* Con radicado No. 262055118, mediante el cual se solicita la modificación de la meta del indicador “Verificaciones realizadas bajo el enfoque de riesgo a los PRST y Operadores Postales”, asociado al Plan Estratégico Institucional y Sectorial – PES-PEI 2026 de la Dirección de Vigilancia, Inspección y Control quedadndo para 2026 en 4311
*Con radicado No. 262058307, se solicita la modificación del presupuesto de apropiación de las iniciativas 2026_E2-D3-1000 y 2026_E2-D5-1000</t>
  </si>
  <si>
    <t xml:space="preserve">Proyecto Fuente de Recursos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</si>
</sst>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0.00_);_(&quot;$&quot;* \(#,##0.00\);_(&quot;$&quot;* &quot;-&quot;??_);_(@_)"/>
    <numFmt numFmtId="165" formatCode="_-&quot;$&quot;\ * #,##0.00_-;\-&quot;$&quot;\ * #,##0.00_-;_-&quot;$&quot;\ * &quot;-&quot;_-;_-@_-"/>
    <numFmt numFmtId="166" formatCode="_-&quot;$&quot;* #,##0_-;\-&quot;$&quot;* #,##0_-;_-&quot;$&quot;* &quot;-&quot;_-;_-@_-"/>
    <numFmt numFmtId="167" formatCode="&quot;$&quot;#,##0"/>
    <numFmt numFmtId="168" formatCode="&quot;$&quot;\ #,##0.00"/>
    <numFmt numFmtId="169" formatCode="0.0%"/>
    <numFmt numFmtId="170" formatCode="&quot;$&quot;#,##0.00"/>
    <numFmt numFmtId="171" formatCode="&quot;$&quot;#,##0_);[Red]\(&quot;$&quot;#,##0\)"/>
    <numFmt numFmtId="172" formatCode="&quot;$&quot;#,##0.00_);[Red]\(&quot;$&quot;#,##0.00\)"/>
    <numFmt numFmtId="173" formatCode="#,##0.0"/>
    <numFmt numFmtId="174" formatCode="&quot;$&quot;\ #,##0"/>
  </numFmts>
  <fonts count="29"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name val="Arial Narrow"/>
      <family val="2"/>
    </font>
    <font>
      <sz val="16"/>
      <name val="Arial Narrow"/>
      <family val="2"/>
    </font>
    <font>
      <b/>
      <sz val="12"/>
      <color theme="0"/>
      <name val="Arial Narrow"/>
      <family val="2"/>
    </font>
    <font>
      <b/>
      <sz val="14"/>
      <color theme="0"/>
      <name val="Arial"/>
      <family val="2"/>
    </font>
    <font>
      <sz val="14"/>
      <name val="Arial"/>
      <family val="2"/>
    </font>
    <font>
      <b/>
      <sz val="16"/>
      <color theme="0"/>
      <name val="Arial Narrow"/>
      <family val="2"/>
    </font>
    <font>
      <sz val="16"/>
      <color theme="0"/>
      <name val="Arial Narrow"/>
      <family val="2"/>
    </font>
    <font>
      <sz val="11"/>
      <name val="Arial"/>
      <family val="2"/>
    </font>
    <font>
      <b/>
      <sz val="16"/>
      <name val="Arial Narrow"/>
      <family val="2"/>
    </font>
    <font>
      <sz val="11"/>
      <name val="Calibri"/>
      <family val="2"/>
      <scheme val="minor"/>
    </font>
    <font>
      <sz val="16"/>
      <color theme="1"/>
      <name val="Arial Narrow"/>
      <family val="2"/>
    </font>
    <font>
      <b/>
      <sz val="16"/>
      <color rgb="FFFFFFFF"/>
      <name val="Arial Narrow"/>
      <family val="2"/>
    </font>
    <font>
      <b/>
      <u/>
      <sz val="11"/>
      <color theme="0"/>
      <name val="Calibri"/>
      <family val="2"/>
      <scheme val="minor"/>
    </font>
    <font>
      <sz val="16"/>
      <color theme="3"/>
      <name val="Arial Narrow"/>
      <family val="2"/>
    </font>
    <font>
      <sz val="11"/>
      <color theme="3"/>
      <name val="Calibri"/>
      <family val="2"/>
      <scheme val="minor"/>
    </font>
    <font>
      <sz val="16"/>
      <color rgb="FF44546A"/>
      <name val="Arial Narrow"/>
      <family val="2"/>
    </font>
    <font>
      <b/>
      <sz val="16"/>
      <color theme="3"/>
      <name val="Arial Narrow"/>
      <family val="2"/>
    </font>
    <font>
      <sz val="16"/>
      <color rgb="FFFF0000"/>
      <name val="Arial Narrow"/>
      <family val="2"/>
    </font>
    <font>
      <sz val="16"/>
      <name val="Calibri"/>
      <family val="2"/>
      <scheme val="minor"/>
    </font>
    <font>
      <u/>
      <sz val="16"/>
      <color theme="10"/>
      <name val="Calibri"/>
      <family val="2"/>
      <scheme val="minor"/>
    </font>
    <font>
      <sz val="16"/>
      <color rgb="FF000000"/>
      <name val="Arial Narrow"/>
      <family val="2"/>
    </font>
    <font>
      <b/>
      <sz val="16"/>
      <color theme="4" tint="0.79998168889431442"/>
      <name val="Arial Narrow"/>
      <family val="2"/>
    </font>
    <font>
      <sz val="14"/>
      <name val="Arial Narrow"/>
      <family val="2"/>
    </font>
    <font>
      <u/>
      <sz val="16"/>
      <color theme="10"/>
      <name val="Arial Narrow"/>
      <family val="2"/>
    </font>
    <font>
      <sz val="16"/>
      <color theme="4" tint="0.79998168889431442"/>
      <name val="Arial Narrow"/>
      <family val="2"/>
    </font>
  </fonts>
  <fills count="43">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rgb="FFFFFF00"/>
        <bgColor indexed="64"/>
      </patternFill>
    </fill>
    <fill>
      <patternFill patternType="solid">
        <fgColor rgb="FFCC00F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rgb="FF000000"/>
      </patternFill>
    </fill>
    <fill>
      <patternFill patternType="solid">
        <fgColor rgb="FF66FFFF"/>
        <bgColor indexed="64"/>
      </patternFill>
    </fill>
    <fill>
      <patternFill patternType="solid">
        <fgColor theme="4" tint="0.59999389629810485"/>
        <bgColor rgb="FF000000"/>
      </patternFill>
    </fill>
    <fill>
      <patternFill patternType="solid">
        <fgColor rgb="FF808080"/>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rgb="FF92D050"/>
        <bgColor rgb="FF000000"/>
      </patternFill>
    </fill>
    <fill>
      <patternFill patternType="solid">
        <fgColor theme="0" tint="-0.34998626667073579"/>
        <bgColor rgb="FF000000"/>
      </patternFill>
    </fill>
    <fill>
      <patternFill patternType="solid">
        <fgColor theme="9" tint="0.79998168889431442"/>
        <bgColor rgb="FF000000"/>
      </patternFill>
    </fill>
    <fill>
      <patternFill patternType="solid">
        <fgColor theme="0" tint="-0.249977111117893"/>
        <bgColor rgb="FF000000"/>
      </patternFill>
    </fill>
    <fill>
      <patternFill patternType="solid">
        <fgColor theme="9" tint="0.39997558519241921"/>
        <bgColor indexed="64"/>
      </patternFill>
    </fill>
    <fill>
      <patternFill patternType="solid">
        <fgColor theme="9" tint="0.59999389629810485"/>
        <bgColor rgb="FF000000"/>
      </patternFill>
    </fill>
    <fill>
      <patternFill patternType="solid">
        <fgColor theme="9" tint="0.39997558519241921"/>
        <bgColor rgb="FF000000"/>
      </patternFill>
    </fill>
    <fill>
      <patternFill patternType="solid">
        <fgColor rgb="FFFFCCFF"/>
        <bgColor indexed="64"/>
      </patternFill>
    </fill>
    <fill>
      <patternFill patternType="solid">
        <fgColor theme="7" tint="0.39997558519241921"/>
        <bgColor indexed="64"/>
      </patternFill>
    </fill>
    <fill>
      <patternFill patternType="solid">
        <fgColor theme="0" tint="-0.34998626667073579"/>
        <bgColor rgb="FFA8D08D"/>
      </patternFill>
    </fill>
    <fill>
      <patternFill patternType="solid">
        <fgColor rgb="FF66FF66"/>
        <bgColor indexed="64"/>
      </patternFill>
    </fill>
    <fill>
      <patternFill patternType="solid">
        <fgColor rgb="FFFF9999"/>
        <bgColor indexed="64"/>
      </patternFill>
    </fill>
    <fill>
      <patternFill patternType="solid">
        <fgColor rgb="FF00B0F0"/>
        <bgColor indexed="64"/>
      </patternFill>
    </fill>
    <fill>
      <patternFill patternType="solid">
        <fgColor theme="5" tint="0.59999389629810485"/>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rgb="FFFFFF00"/>
        <bgColor rgb="FF000000"/>
      </patternFill>
    </fill>
    <fill>
      <patternFill patternType="solid">
        <fgColor theme="7" tint="0.79998168889431442"/>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4" fontId="1" fillId="0" borderId="0"/>
    <xf numFmtId="43" fontId="1" fillId="0" borderId="0"/>
    <xf numFmtId="0" fontId="2" fillId="2" borderId="1"/>
    <xf numFmtId="166" fontId="1" fillId="0" borderId="0"/>
    <xf numFmtId="0" fontId="3" fillId="0" borderId="0"/>
    <xf numFmtId="9" fontId="1" fillId="0" borderId="0"/>
    <xf numFmtId="0" fontId="3" fillId="0" borderId="0" applyNumberFormat="0" applyFill="0" applyBorder="0" applyAlignment="0" applyProtection="0"/>
  </cellStyleXfs>
  <cellXfs count="425">
    <xf numFmtId="0" fontId="0" fillId="0" borderId="0" xfId="0"/>
    <xf numFmtId="0" fontId="4" fillId="3" borderId="0" xfId="0" applyFont="1" applyFill="1" applyAlignment="1">
      <alignment horizontal="center" vertical="center"/>
    </xf>
    <xf numFmtId="0" fontId="4" fillId="4" borderId="0" xfId="0" applyFont="1" applyFill="1" applyAlignment="1">
      <alignment horizontal="center" vertical="center"/>
    </xf>
    <xf numFmtId="164" fontId="0" fillId="4" borderId="0" xfId="4" applyFont="1" applyFill="1" applyAlignment="1">
      <alignment horizontal="center" vertical="center"/>
    </xf>
    <xf numFmtId="0" fontId="4" fillId="5" borderId="0" xfId="0" applyFont="1" applyFill="1" applyAlignment="1">
      <alignment horizontal="center" vertical="center"/>
    </xf>
    <xf numFmtId="0" fontId="5" fillId="0" borderId="0" xfId="0" applyFont="1" applyAlignment="1">
      <alignment horizontal="center" vertical="center"/>
    </xf>
    <xf numFmtId="164" fontId="4" fillId="4" borderId="0" xfId="0" applyNumberFormat="1" applyFont="1" applyFill="1" applyAlignment="1">
      <alignment horizontal="center" vertical="center"/>
    </xf>
    <xf numFmtId="3" fontId="4" fillId="3" borderId="0" xfId="0" applyNumberFormat="1" applyFont="1" applyFill="1" applyAlignment="1">
      <alignment horizontal="center" vertical="center"/>
    </xf>
    <xf numFmtId="43" fontId="4" fillId="3" borderId="0" xfId="5" applyFont="1" applyFill="1" applyAlignment="1">
      <alignment horizontal="center" vertical="center"/>
    </xf>
    <xf numFmtId="43" fontId="4" fillId="3" borderId="0" xfId="0" applyNumberFormat="1" applyFont="1" applyFill="1" applyAlignment="1">
      <alignment horizontal="center" vertical="center"/>
    </xf>
    <xf numFmtId="0" fontId="6" fillId="5" borderId="0" xfId="0" applyFont="1"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3" fontId="0" fillId="0" borderId="0" xfId="0" applyNumberFormat="1" applyAlignment="1">
      <alignment horizontal="center" vertical="center"/>
    </xf>
    <xf numFmtId="10" fontId="4" fillId="3" borderId="0" xfId="0" applyNumberFormat="1" applyFont="1" applyFill="1" applyAlignment="1">
      <alignment horizontal="center" vertical="center"/>
    </xf>
    <xf numFmtId="0" fontId="0" fillId="6" borderId="0" xfId="0" applyFill="1" applyAlignment="1">
      <alignment horizontal="center" vertical="center"/>
    </xf>
    <xf numFmtId="0" fontId="7" fillId="7" borderId="2" xfId="6" applyFont="1" applyFill="1" applyBorder="1" applyAlignment="1">
      <alignment horizontal="center" vertical="center" wrapText="1"/>
    </xf>
    <xf numFmtId="0" fontId="7" fillId="8" borderId="2" xfId="6" applyFont="1" applyFill="1" applyBorder="1" applyAlignment="1">
      <alignment horizontal="center" vertical="center" wrapText="1"/>
    </xf>
    <xf numFmtId="0" fontId="2" fillId="9" borderId="2" xfId="2" applyFill="1" applyBorder="1" applyAlignment="1">
      <alignment horizontal="center" vertical="center" wrapText="1"/>
    </xf>
    <xf numFmtId="165" fontId="7" fillId="7" borderId="3" xfId="0" applyNumberFormat="1" applyFont="1" applyFill="1" applyBorder="1" applyAlignment="1">
      <alignment horizontal="center" vertical="center" wrapText="1"/>
    </xf>
    <xf numFmtId="0" fontId="4" fillId="0" borderId="0" xfId="0" applyFont="1" applyAlignment="1">
      <alignment horizontal="center" vertical="center"/>
    </xf>
    <xf numFmtId="0" fontId="8" fillId="7" borderId="0" xfId="0" applyFont="1" applyFill="1" applyAlignment="1">
      <alignment horizontal="center" vertical="center"/>
    </xf>
    <xf numFmtId="0" fontId="5" fillId="12" borderId="4" xfId="0" applyFont="1" applyFill="1" applyBorder="1" applyAlignment="1">
      <alignment horizontal="center" vertical="center" wrapText="1"/>
    </xf>
    <xf numFmtId="167" fontId="5" fillId="12" borderId="4" xfId="7" applyNumberFormat="1" applyFont="1" applyFill="1" applyBorder="1" applyAlignment="1">
      <alignment horizontal="center" vertical="center" wrapText="1"/>
    </xf>
    <xf numFmtId="167" fontId="9" fillId="7" borderId="4" xfId="7" applyNumberFormat="1" applyFont="1" applyFill="1" applyBorder="1" applyAlignment="1">
      <alignment horizontal="center" vertical="center" wrapText="1"/>
    </xf>
    <xf numFmtId="168" fontId="9" fillId="7" borderId="4" xfId="7" applyNumberFormat="1" applyFont="1" applyFill="1" applyBorder="1" applyAlignment="1">
      <alignment horizontal="center" vertical="center" wrapText="1"/>
    </xf>
    <xf numFmtId="167" fontId="10" fillId="7" borderId="4" xfId="7"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3" fontId="5" fillId="14" borderId="4"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xf>
    <xf numFmtId="3" fontId="5" fillId="15" borderId="4" xfId="0" applyNumberFormat="1" applyFont="1" applyFill="1" applyBorder="1" applyAlignment="1">
      <alignment horizontal="center" vertical="center" wrapText="1"/>
    </xf>
    <xf numFmtId="3" fontId="5" fillId="15" borderId="4" xfId="0" applyNumberFormat="1" applyFont="1" applyFill="1" applyBorder="1" applyAlignment="1" applyProtection="1">
      <alignment horizontal="center" vertical="center" wrapText="1"/>
      <protection locked="0"/>
    </xf>
    <xf numFmtId="3" fontId="3" fillId="15" borderId="4" xfId="8" applyNumberFormat="1" applyFill="1" applyBorder="1" applyAlignment="1">
      <alignment horizontal="center" vertical="center" wrapText="1"/>
    </xf>
    <xf numFmtId="3" fontId="5" fillId="16" borderId="4" xfId="0" applyNumberFormat="1" applyFont="1" applyFill="1" applyBorder="1" applyAlignment="1">
      <alignment horizontal="center" vertical="center" wrapText="1"/>
    </xf>
    <xf numFmtId="3" fontId="3" fillId="16" borderId="4" xfId="8" applyNumberFormat="1" applyFill="1" applyBorder="1" applyAlignment="1">
      <alignment horizontal="center" vertical="center" wrapText="1"/>
    </xf>
    <xf numFmtId="0" fontId="5" fillId="17" borderId="4" xfId="0" applyFont="1" applyFill="1" applyBorder="1" applyAlignment="1">
      <alignment horizontal="center" vertical="center" wrapText="1"/>
    </xf>
    <xf numFmtId="165" fontId="11" fillId="11" borderId="4" xfId="0" applyNumberFormat="1" applyFont="1" applyFill="1" applyBorder="1" applyAlignment="1">
      <alignment horizontal="center" vertical="center" wrapText="1"/>
    </xf>
    <xf numFmtId="4" fontId="9" fillId="7" borderId="4" xfId="0" applyNumberFormat="1" applyFont="1" applyFill="1" applyBorder="1" applyAlignment="1">
      <alignment horizontal="center" vertical="center" wrapText="1"/>
    </xf>
    <xf numFmtId="167" fontId="5" fillId="13" borderId="4" xfId="7"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3" fontId="5" fillId="18" borderId="4" xfId="0"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1" fontId="5" fillId="19" borderId="4" xfId="0" applyNumberFormat="1" applyFont="1" applyFill="1" applyBorder="1" applyAlignment="1">
      <alignment horizontal="center" vertical="center" wrapText="1"/>
    </xf>
    <xf numFmtId="3" fontId="3" fillId="16" borderId="4" xfId="3" applyNumberFormat="1" applyFill="1" applyBorder="1" applyAlignment="1">
      <alignment horizontal="center" vertical="center" wrapText="1"/>
    </xf>
    <xf numFmtId="0" fontId="5" fillId="20" borderId="4"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8" borderId="4" xfId="0" applyFont="1" applyFill="1" applyBorder="1" applyAlignment="1">
      <alignment horizontal="center" vertical="center" wrapText="1"/>
    </xf>
    <xf numFmtId="3" fontId="9" fillId="18" borderId="4" xfId="0" applyNumberFormat="1" applyFont="1" applyFill="1" applyBorder="1" applyAlignment="1">
      <alignment horizontal="center" vertical="center" wrapText="1"/>
    </xf>
    <xf numFmtId="3" fontId="9" fillId="18" borderId="4" xfId="0" applyNumberFormat="1" applyFont="1" applyFill="1" applyBorder="1" applyAlignment="1">
      <alignment horizontal="center" vertical="center"/>
    </xf>
    <xf numFmtId="3" fontId="12" fillId="18" borderId="4" xfId="0" applyNumberFormat="1" applyFont="1" applyFill="1" applyBorder="1" applyAlignment="1">
      <alignment horizontal="center" vertical="center" wrapText="1"/>
    </xf>
    <xf numFmtId="0" fontId="5" fillId="21" borderId="4" xfId="0" applyFont="1" applyFill="1" applyBorder="1" applyAlignment="1">
      <alignment horizontal="center" vertical="center" wrapText="1"/>
    </xf>
    <xf numFmtId="3" fontId="5" fillId="19" borderId="4" xfId="0" applyNumberFormat="1" applyFont="1" applyFill="1" applyBorder="1" applyAlignment="1">
      <alignment horizontal="center" vertical="center" wrapText="1"/>
    </xf>
    <xf numFmtId="3" fontId="5" fillId="21" borderId="4"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3" fontId="14" fillId="15" borderId="4" xfId="0" applyNumberFormat="1" applyFont="1" applyFill="1" applyBorder="1" applyAlignment="1">
      <alignment horizontal="center" vertical="center" wrapText="1"/>
    </xf>
    <xf numFmtId="0" fontId="9" fillId="7" borderId="4" xfId="0" applyFont="1" applyFill="1" applyBorder="1" applyAlignment="1">
      <alignment horizontal="center" vertical="center" wrapText="1"/>
    </xf>
    <xf numFmtId="3" fontId="10" fillId="7" borderId="4" xfId="0" applyNumberFormat="1" applyFont="1" applyFill="1" applyBorder="1" applyAlignment="1">
      <alignment horizontal="center" vertical="center" wrapText="1"/>
    </xf>
    <xf numFmtId="3" fontId="9" fillId="15" borderId="4" xfId="0" applyNumberFormat="1" applyFont="1" applyFill="1" applyBorder="1" applyAlignment="1">
      <alignment horizontal="center" vertical="center" wrapText="1"/>
    </xf>
    <xf numFmtId="0" fontId="15" fillId="22" borderId="4" xfId="0"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167" fontId="5" fillId="6" borderId="4" xfId="7" applyNumberFormat="1" applyFont="1" applyFill="1" applyBorder="1" applyAlignment="1">
      <alignment horizontal="center" vertical="center" wrapText="1"/>
    </xf>
    <xf numFmtId="9" fontId="5" fillId="4" borderId="3" xfId="0" applyNumberFormat="1" applyFont="1" applyFill="1" applyBorder="1" applyAlignment="1">
      <alignment horizontal="center" vertical="center" wrapText="1"/>
    </xf>
    <xf numFmtId="9" fontId="5" fillId="14" borderId="3" xfId="0" applyNumberFormat="1" applyFont="1" applyFill="1" applyBorder="1" applyAlignment="1">
      <alignment horizontal="center" vertical="center" wrapText="1"/>
    </xf>
    <xf numFmtId="9" fontId="9" fillId="7" borderId="3" xfId="0" applyNumberFormat="1" applyFont="1" applyFill="1" applyBorder="1" applyAlignment="1">
      <alignment horizontal="center" vertical="center" wrapText="1"/>
    </xf>
    <xf numFmtId="9" fontId="9" fillId="7" borderId="4" xfId="9" applyFont="1" applyFill="1" applyBorder="1" applyAlignment="1">
      <alignment horizontal="center" vertical="center"/>
    </xf>
    <xf numFmtId="9" fontId="9" fillId="7" borderId="3" xfId="9" applyFont="1" applyFill="1" applyBorder="1" applyAlignment="1">
      <alignment horizontal="center" vertical="center" wrapText="1"/>
    </xf>
    <xf numFmtId="10" fontId="9" fillId="7" borderId="4" xfId="9" applyNumberFormat="1" applyFont="1" applyFill="1" applyBorder="1" applyAlignment="1">
      <alignment horizontal="center" vertical="center" wrapText="1"/>
    </xf>
    <xf numFmtId="10" fontId="9" fillId="7" borderId="3" xfId="9" applyNumberFormat="1" applyFont="1" applyFill="1" applyBorder="1" applyAlignment="1">
      <alignment horizontal="center" vertical="center" wrapText="1"/>
    </xf>
    <xf numFmtId="9" fontId="9" fillId="7" borderId="4" xfId="9" applyFont="1" applyFill="1" applyBorder="1" applyAlignment="1">
      <alignment horizontal="center" vertical="center" wrapText="1"/>
    </xf>
    <xf numFmtId="9" fontId="5" fillId="4" borderId="3" xfId="9" applyFont="1" applyFill="1" applyBorder="1" applyAlignment="1">
      <alignment horizontal="center" vertical="center" wrapText="1"/>
    </xf>
    <xf numFmtId="3" fontId="16" fillId="15" borderId="4" xfId="8" applyNumberFormat="1" applyFont="1" applyFill="1" applyBorder="1" applyAlignment="1">
      <alignment horizontal="center" vertical="center" wrapText="1"/>
    </xf>
    <xf numFmtId="3" fontId="16" fillId="7" borderId="4" xfId="8" applyNumberFormat="1" applyFont="1" applyFill="1" applyBorder="1" applyAlignment="1">
      <alignment horizontal="center" vertical="center" wrapText="1"/>
    </xf>
    <xf numFmtId="0" fontId="17" fillId="19" borderId="4" xfId="0" applyFont="1" applyFill="1" applyBorder="1" applyAlignment="1">
      <alignment horizontal="center" vertical="center" wrapText="1"/>
    </xf>
    <xf numFmtId="0" fontId="17" fillId="19" borderId="4" xfId="0" applyFont="1" applyFill="1" applyBorder="1" applyAlignment="1">
      <alignment vertical="center" wrapText="1"/>
    </xf>
    <xf numFmtId="0" fontId="5" fillId="14" borderId="4" xfId="0" applyFont="1" applyFill="1" applyBorder="1" applyAlignment="1">
      <alignment horizontal="center" vertical="center" wrapText="1"/>
    </xf>
    <xf numFmtId="9" fontId="9" fillId="24" borderId="4" xfId="0" applyNumberFormat="1" applyFont="1" applyFill="1" applyBorder="1" applyAlignment="1">
      <alignment horizontal="center" vertical="center" wrapText="1"/>
    </xf>
    <xf numFmtId="10" fontId="9" fillId="24" borderId="4" xfId="9" applyNumberFormat="1" applyFont="1" applyFill="1" applyBorder="1" applyAlignment="1">
      <alignment horizontal="center" vertical="center" wrapText="1"/>
    </xf>
    <xf numFmtId="9" fontId="17" fillId="19" borderId="4" xfId="0" applyNumberFormat="1" applyFont="1" applyFill="1" applyBorder="1" applyAlignment="1">
      <alignment horizontal="center" vertical="center" wrapText="1"/>
    </xf>
    <xf numFmtId="3" fontId="5" fillId="15" borderId="3" xfId="0" applyNumberFormat="1" applyFont="1" applyFill="1" applyBorder="1" applyAlignment="1">
      <alignment horizontal="left" vertical="center" wrapText="1"/>
    </xf>
    <xf numFmtId="3" fontId="5" fillId="15" borderId="3" xfId="0" applyNumberFormat="1" applyFont="1" applyFill="1" applyBorder="1" applyAlignment="1">
      <alignment horizontal="center" vertical="center" wrapText="1"/>
    </xf>
    <xf numFmtId="9" fontId="17" fillId="26" borderId="3" xfId="0" applyNumberFormat="1" applyFont="1" applyFill="1" applyBorder="1" applyAlignment="1" applyProtection="1">
      <alignment horizontal="left" vertical="top" wrapText="1"/>
      <protection locked="0"/>
    </xf>
    <xf numFmtId="9" fontId="14" fillId="26" borderId="3" xfId="0" applyNumberFormat="1" applyFont="1" applyFill="1" applyBorder="1" applyAlignment="1">
      <alignment horizontal="left" vertical="center" wrapText="1"/>
    </xf>
    <xf numFmtId="9" fontId="14" fillId="26" borderId="4" xfId="0" applyNumberFormat="1" applyFont="1" applyFill="1" applyBorder="1" applyAlignment="1">
      <alignment horizontal="center" vertical="center" wrapText="1"/>
    </xf>
    <xf numFmtId="9" fontId="3" fillId="26" borderId="3" xfId="8" applyNumberFormat="1" applyFill="1" applyBorder="1" applyAlignment="1">
      <alignment horizontal="center" vertical="center" wrapText="1"/>
    </xf>
    <xf numFmtId="9" fontId="17" fillId="19" borderId="3" xfId="0" applyNumberFormat="1" applyFont="1" applyFill="1" applyBorder="1" applyAlignment="1">
      <alignment horizontal="center" vertical="center" wrapText="1"/>
    </xf>
    <xf numFmtId="9" fontId="18" fillId="27" borderId="3" xfId="8" applyNumberFormat="1" applyFont="1" applyFill="1" applyBorder="1" applyAlignment="1">
      <alignment horizontal="center" vertical="center" wrapText="1"/>
    </xf>
    <xf numFmtId="3" fontId="3" fillId="27" borderId="4" xfId="8" applyNumberFormat="1" applyFill="1" applyBorder="1" applyAlignment="1">
      <alignment horizontal="center" vertical="center" wrapText="1"/>
    </xf>
    <xf numFmtId="9" fontId="3" fillId="27" borderId="3" xfId="8" applyNumberFormat="1" applyFill="1" applyBorder="1" applyAlignment="1">
      <alignment horizontal="center" vertical="center" wrapText="1"/>
    </xf>
    <xf numFmtId="10" fontId="5" fillId="4" borderId="4" xfId="9" applyNumberFormat="1" applyFont="1" applyFill="1" applyBorder="1" applyAlignment="1">
      <alignment horizontal="center" vertical="center" wrapText="1"/>
    </xf>
    <xf numFmtId="9" fontId="5" fillId="4" borderId="4" xfId="9" applyFont="1" applyFill="1" applyBorder="1" applyAlignment="1">
      <alignment horizontal="center" vertical="center" wrapText="1"/>
    </xf>
    <xf numFmtId="0" fontId="17" fillId="6" borderId="4" xfId="0" applyFont="1" applyFill="1" applyBorder="1" applyAlignment="1">
      <alignment horizontal="center" vertical="center" wrapText="1"/>
    </xf>
    <xf numFmtId="3" fontId="17" fillId="19" borderId="4" xfId="0" applyNumberFormat="1" applyFont="1" applyFill="1" applyBorder="1" applyAlignment="1">
      <alignment horizontal="center" vertical="center" wrapText="1"/>
    </xf>
    <xf numFmtId="3" fontId="9" fillId="24" borderId="4" xfId="0" applyNumberFormat="1" applyFont="1" applyFill="1" applyBorder="1" applyAlignment="1">
      <alignment horizontal="center" vertical="center" wrapText="1"/>
    </xf>
    <xf numFmtId="4" fontId="9" fillId="24" borderId="4" xfId="0" applyNumberFormat="1" applyFont="1" applyFill="1" applyBorder="1" applyAlignment="1">
      <alignment horizontal="center" vertical="center" wrapText="1"/>
    </xf>
    <xf numFmtId="3" fontId="5" fillId="15" borderId="4" xfId="0" applyNumberFormat="1" applyFont="1" applyFill="1" applyBorder="1" applyAlignment="1">
      <alignment horizontal="left" vertical="center" wrapText="1"/>
    </xf>
    <xf numFmtId="3" fontId="17" fillId="26" borderId="4" xfId="0" applyNumberFormat="1" applyFont="1" applyFill="1" applyBorder="1" applyAlignment="1" applyProtection="1">
      <alignment horizontal="left" vertical="top" wrapText="1"/>
      <protection locked="0"/>
    </xf>
    <xf numFmtId="3" fontId="14" fillId="26" borderId="4" xfId="0" applyNumberFormat="1" applyFont="1" applyFill="1" applyBorder="1" applyAlignment="1">
      <alignment horizontal="left" vertical="center" wrapText="1"/>
    </xf>
    <xf numFmtId="3" fontId="3" fillId="26" borderId="4" xfId="8" applyNumberFormat="1" applyFill="1" applyBorder="1" applyAlignment="1">
      <alignment horizontal="center" vertical="center" wrapText="1"/>
    </xf>
    <xf numFmtId="3" fontId="17" fillId="19" borderId="3" xfId="0" applyNumberFormat="1" applyFont="1" applyFill="1" applyBorder="1" applyAlignment="1">
      <alignment horizontal="center" vertical="center" wrapText="1"/>
    </xf>
    <xf numFmtId="9" fontId="17" fillId="28" borderId="4" xfId="0" applyNumberFormat="1" applyFont="1" applyFill="1" applyBorder="1" applyAlignment="1">
      <alignment horizontal="center" vertical="center" wrapText="1"/>
    </xf>
    <xf numFmtId="9" fontId="9" fillId="24" borderId="4" xfId="9" applyFont="1" applyFill="1" applyBorder="1" applyAlignment="1">
      <alignment horizontal="center" vertical="center" wrapText="1"/>
    </xf>
    <xf numFmtId="3" fontId="5" fillId="15" borderId="4" xfId="0" applyNumberFormat="1" applyFont="1" applyFill="1" applyBorder="1" applyAlignment="1">
      <alignment horizontal="left" vertical="top" wrapText="1"/>
    </xf>
    <xf numFmtId="9" fontId="17" fillId="26" borderId="4" xfId="0" applyNumberFormat="1" applyFont="1" applyFill="1" applyBorder="1" applyAlignment="1" applyProtection="1">
      <alignment horizontal="left" vertical="top" wrapText="1"/>
      <protection locked="0"/>
    </xf>
    <xf numFmtId="9" fontId="3" fillId="26" borderId="4" xfId="8" applyNumberFormat="1" applyFill="1" applyBorder="1" applyAlignment="1">
      <alignment horizontal="center" vertical="center" wrapText="1"/>
    </xf>
    <xf numFmtId="9" fontId="3" fillId="27" borderId="4" xfId="8" applyNumberFormat="1" applyFill="1" applyBorder="1" applyAlignment="1">
      <alignment horizontal="center" vertical="center" wrapText="1"/>
    </xf>
    <xf numFmtId="9" fontId="17" fillId="26" borderId="4" xfId="0" applyNumberFormat="1" applyFont="1" applyFill="1" applyBorder="1" applyAlignment="1" applyProtection="1">
      <alignment horizontal="left" vertical="center" wrapText="1"/>
      <protection locked="0"/>
    </xf>
    <xf numFmtId="0" fontId="17" fillId="4" borderId="4" xfId="0" applyFont="1" applyFill="1" applyBorder="1" applyAlignment="1">
      <alignment horizontal="center" vertical="center" wrapText="1"/>
    </xf>
    <xf numFmtId="0" fontId="19" fillId="28" borderId="4" xfId="0" applyFont="1" applyFill="1" applyBorder="1" applyAlignment="1">
      <alignment horizontal="center" vertical="center" wrapText="1"/>
    </xf>
    <xf numFmtId="3" fontId="9" fillId="7" borderId="4" xfId="0" applyNumberFormat="1" applyFont="1" applyFill="1" applyBorder="1" applyAlignment="1" applyProtection="1">
      <alignment horizontal="center" vertical="center" wrapText="1"/>
      <protection locked="0"/>
    </xf>
    <xf numFmtId="3" fontId="17" fillId="4" borderId="4" xfId="0" applyNumberFormat="1" applyFont="1" applyFill="1" applyBorder="1" applyAlignment="1">
      <alignment horizontal="center" vertical="center" wrapText="1"/>
    </xf>
    <xf numFmtId="3" fontId="17" fillId="15" borderId="4" xfId="0" applyNumberFormat="1" applyFont="1" applyFill="1" applyBorder="1" applyAlignment="1" applyProtection="1">
      <alignment horizontal="center" vertical="center" wrapText="1"/>
      <protection locked="0"/>
    </xf>
    <xf numFmtId="0" fontId="19" fillId="26" borderId="4" xfId="0" applyFont="1" applyFill="1" applyBorder="1" applyAlignment="1">
      <alignment horizontal="center" vertical="center" wrapText="1"/>
    </xf>
    <xf numFmtId="3" fontId="17" fillId="15" borderId="4" xfId="0" applyNumberFormat="1" applyFont="1" applyFill="1" applyBorder="1" applyAlignment="1">
      <alignment horizontal="center" vertical="center" wrapText="1"/>
    </xf>
    <xf numFmtId="3" fontId="17" fillId="16" borderId="4" xfId="0" applyNumberFormat="1" applyFont="1" applyFill="1" applyBorder="1" applyAlignment="1">
      <alignment horizontal="center" vertical="center" wrapText="1"/>
    </xf>
    <xf numFmtId="3" fontId="17" fillId="18" borderId="4" xfId="0" applyNumberFormat="1" applyFont="1" applyFill="1" applyBorder="1" applyAlignment="1">
      <alignment horizontal="center" vertical="center" wrapText="1"/>
    </xf>
    <xf numFmtId="3" fontId="19" fillId="19" borderId="4" xfId="0" applyNumberFormat="1" applyFont="1" applyFill="1" applyBorder="1" applyAlignment="1">
      <alignment horizontal="center" vertical="center" wrapText="1"/>
    </xf>
    <xf numFmtId="0" fontId="17" fillId="18" borderId="4" xfId="0" applyFont="1" applyFill="1" applyBorder="1" applyAlignment="1">
      <alignment horizontal="center" vertical="center" wrapText="1"/>
    </xf>
    <xf numFmtId="0" fontId="19" fillId="21" borderId="4" xfId="0" applyFont="1" applyFill="1" applyBorder="1" applyAlignment="1">
      <alignment horizontal="center" vertical="center" wrapText="1"/>
    </xf>
    <xf numFmtId="3" fontId="19" fillId="21" borderId="4" xfId="0" applyNumberFormat="1" applyFont="1" applyFill="1" applyBorder="1" applyAlignment="1">
      <alignment horizontal="center" vertical="center" wrapText="1"/>
    </xf>
    <xf numFmtId="3" fontId="20" fillId="15" borderId="4" xfId="0" applyNumberFormat="1" applyFont="1" applyFill="1" applyBorder="1" applyAlignment="1" applyProtection="1">
      <alignment horizontal="center" vertical="center" wrapText="1"/>
      <protection locked="0"/>
    </xf>
    <xf numFmtId="3" fontId="20" fillId="13" borderId="4" xfId="0" applyNumberFormat="1" applyFont="1" applyFill="1" applyBorder="1" applyAlignment="1" applyProtection="1">
      <alignment horizontal="center" vertical="center" wrapText="1"/>
      <protection locked="0"/>
    </xf>
    <xf numFmtId="3" fontId="5" fillId="15" borderId="5" xfId="0" applyNumberFormat="1" applyFont="1" applyFill="1" applyBorder="1" applyAlignment="1">
      <alignment horizontal="center" vertical="center" wrapText="1"/>
    </xf>
    <xf numFmtId="3" fontId="17" fillId="18" borderId="5" xfId="0" applyNumberFormat="1" applyFont="1" applyFill="1" applyBorder="1" applyAlignment="1">
      <alignment horizontal="center" vertical="center" wrapText="1"/>
    </xf>
    <xf numFmtId="3" fontId="17" fillId="16" borderId="5" xfId="0" applyNumberFormat="1" applyFont="1" applyFill="1" applyBorder="1" applyAlignment="1">
      <alignment horizontal="center" vertical="center" wrapText="1"/>
    </xf>
    <xf numFmtId="9" fontId="17" fillId="4" borderId="4" xfId="0" applyNumberFormat="1" applyFont="1" applyFill="1" applyBorder="1" applyAlignment="1">
      <alignment horizontal="center" vertical="center" wrapText="1"/>
    </xf>
    <xf numFmtId="9" fontId="9" fillId="7" borderId="4" xfId="0" applyNumberFormat="1" applyFont="1" applyFill="1" applyBorder="1" applyAlignment="1">
      <alignment horizontal="center" vertical="center" wrapText="1"/>
    </xf>
    <xf numFmtId="9" fontId="9" fillId="7" borderId="4" xfId="1" applyFont="1" applyFill="1" applyBorder="1" applyAlignment="1">
      <alignment horizontal="center" vertical="center"/>
    </xf>
    <xf numFmtId="9" fontId="17" fillId="15" borderId="4" xfId="0" applyNumberFormat="1" applyFont="1" applyFill="1" applyBorder="1" applyAlignment="1">
      <alignment horizontal="center" vertical="center" wrapText="1"/>
    </xf>
    <xf numFmtId="9" fontId="20" fillId="15" borderId="4" xfId="1" applyFont="1" applyFill="1" applyBorder="1" applyAlignment="1" applyProtection="1">
      <alignment horizontal="center" vertical="center" wrapText="1"/>
      <protection locked="0"/>
    </xf>
    <xf numFmtId="10" fontId="20" fillId="13" borderId="4" xfId="1" applyNumberFormat="1" applyFont="1" applyFill="1" applyBorder="1" applyAlignment="1" applyProtection="1">
      <alignment horizontal="center" vertical="center" wrapText="1"/>
      <protection locked="0"/>
    </xf>
    <xf numFmtId="9" fontId="5" fillId="4" borderId="4" xfId="1" applyFont="1" applyFill="1" applyBorder="1" applyAlignment="1">
      <alignment horizontal="center" vertical="center" wrapText="1"/>
    </xf>
    <xf numFmtId="9" fontId="10" fillId="7" borderId="4" xfId="0" applyNumberFormat="1" applyFont="1" applyFill="1" applyBorder="1" applyAlignment="1">
      <alignment horizontal="center" vertical="center" wrapText="1"/>
    </xf>
    <xf numFmtId="0" fontId="19" fillId="26" borderId="5" xfId="0" applyFont="1" applyFill="1" applyBorder="1" applyAlignment="1">
      <alignment horizontal="center" vertical="center" wrapText="1"/>
    </xf>
    <xf numFmtId="9" fontId="19" fillId="26" borderId="5" xfId="0" applyNumberFormat="1" applyFont="1" applyFill="1" applyBorder="1" applyAlignment="1">
      <alignment horizontal="center" vertical="center" wrapText="1"/>
    </xf>
    <xf numFmtId="9" fontId="17" fillId="15" borderId="5" xfId="0" applyNumberFormat="1"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9" fontId="14" fillId="4"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9" fontId="14" fillId="16" borderId="5" xfId="0" applyNumberFormat="1" applyFont="1" applyFill="1" applyBorder="1" applyAlignment="1">
      <alignment horizontal="left" vertical="center" wrapText="1"/>
    </xf>
    <xf numFmtId="9" fontId="14" fillId="16" borderId="4" xfId="0" applyNumberFormat="1" applyFont="1" applyFill="1" applyBorder="1" applyAlignment="1">
      <alignment horizontal="center" vertical="center" wrapText="1"/>
    </xf>
    <xf numFmtId="9" fontId="17" fillId="16" borderId="5" xfId="0" applyNumberFormat="1" applyFont="1" applyFill="1" applyBorder="1" applyAlignment="1">
      <alignment horizontal="center" vertical="center" wrapText="1"/>
    </xf>
    <xf numFmtId="3" fontId="10" fillId="7" borderId="4" xfId="0" applyNumberFormat="1" applyFont="1" applyFill="1" applyBorder="1" applyAlignment="1">
      <alignment horizontal="center" vertical="center"/>
    </xf>
    <xf numFmtId="3" fontId="10" fillId="7" borderId="4" xfId="0" applyNumberFormat="1" applyFont="1" applyFill="1" applyBorder="1" applyAlignment="1" applyProtection="1">
      <alignment horizontal="center" vertical="center" wrapText="1"/>
      <protection locked="0"/>
    </xf>
    <xf numFmtId="0" fontId="9" fillId="26" borderId="4" xfId="0" applyFont="1" applyFill="1" applyBorder="1" applyAlignment="1">
      <alignment horizontal="center" vertical="center" wrapText="1"/>
    </xf>
    <xf numFmtId="3" fontId="21" fillId="4" borderId="4" xfId="0" applyNumberFormat="1" applyFont="1" applyFill="1" applyBorder="1" applyAlignment="1">
      <alignment horizontal="center" vertical="center" wrapText="1"/>
    </xf>
    <xf numFmtId="3" fontId="14" fillId="29" borderId="4" xfId="0" applyNumberFormat="1" applyFont="1" applyFill="1" applyBorder="1" applyAlignment="1">
      <alignment horizontal="center" vertical="center" wrapText="1"/>
    </xf>
    <xf numFmtId="3" fontId="14" fillId="16" borderId="4" xfId="0" applyNumberFormat="1" applyFont="1" applyFill="1" applyBorder="1" applyAlignment="1">
      <alignment horizontal="left" vertical="center" wrapText="1"/>
    </xf>
    <xf numFmtId="3" fontId="21" fillId="10" borderId="4" xfId="0" applyNumberFormat="1" applyFont="1" applyFill="1" applyBorder="1" applyAlignment="1">
      <alignment horizontal="center" vertical="center" wrapText="1"/>
    </xf>
    <xf numFmtId="3" fontId="21" fillId="3" borderId="4" xfId="0" applyNumberFormat="1" applyFont="1" applyFill="1" applyBorder="1" applyAlignment="1">
      <alignment horizontal="center" vertical="center" wrapText="1"/>
    </xf>
    <xf numFmtId="3" fontId="17" fillId="29" borderId="4" xfId="0" applyNumberFormat="1" applyFont="1" applyFill="1" applyBorder="1" applyAlignment="1">
      <alignment horizontal="center" vertical="center" wrapText="1"/>
    </xf>
    <xf numFmtId="0" fontId="17" fillId="19" borderId="3" xfId="0" applyFont="1" applyFill="1" applyBorder="1" applyAlignment="1">
      <alignment horizontal="center" vertical="center" wrapText="1"/>
    </xf>
    <xf numFmtId="3" fontId="17" fillId="26" borderId="4" xfId="0" applyNumberFormat="1" applyFont="1" applyFill="1" applyBorder="1" applyAlignment="1">
      <alignment horizontal="center" vertical="center" wrapText="1"/>
    </xf>
    <xf numFmtId="3" fontId="20" fillId="26" borderId="4" xfId="0" applyNumberFormat="1" applyFont="1" applyFill="1" applyBorder="1" applyAlignment="1" applyProtection="1">
      <alignment horizontal="center" vertical="center" wrapText="1"/>
      <protection locked="0"/>
    </xf>
    <xf numFmtId="3" fontId="20" fillId="30" borderId="4" xfId="0" applyNumberFormat="1" applyFont="1" applyFill="1" applyBorder="1" applyAlignment="1" applyProtection="1">
      <alignment horizontal="center" vertical="center" wrapText="1"/>
      <protection locked="0"/>
    </xf>
    <xf numFmtId="3" fontId="17" fillId="21" borderId="4" xfId="0" applyNumberFormat="1" applyFont="1" applyFill="1" applyBorder="1" applyAlignment="1">
      <alignment horizontal="center" vertical="center" wrapText="1"/>
    </xf>
    <xf numFmtId="3" fontId="17" fillId="26" borderId="4" xfId="0" applyNumberFormat="1" applyFont="1" applyFill="1" applyBorder="1" applyAlignment="1" applyProtection="1">
      <alignment horizontal="center" vertical="center" wrapText="1"/>
      <protection locked="0"/>
    </xf>
    <xf numFmtId="3" fontId="17" fillId="31" borderId="4" xfId="0" applyNumberFormat="1" applyFont="1" applyFill="1" applyBorder="1" applyAlignment="1">
      <alignment horizontal="center" vertical="center" wrapText="1"/>
    </xf>
    <xf numFmtId="3" fontId="17" fillId="27" borderId="4" xfId="0" applyNumberFormat="1" applyFont="1" applyFill="1" applyBorder="1" applyAlignment="1">
      <alignment horizontal="center" vertical="center" wrapText="1"/>
    </xf>
    <xf numFmtId="2" fontId="17" fillId="26" borderId="4" xfId="0" applyNumberFormat="1" applyFont="1" applyFill="1" applyBorder="1" applyAlignment="1">
      <alignment horizontal="center" vertical="center" wrapText="1"/>
    </xf>
    <xf numFmtId="3" fontId="20" fillId="26" borderId="4" xfId="0" applyNumberFormat="1" applyFont="1" applyFill="1" applyBorder="1" applyAlignment="1">
      <alignment horizontal="center" vertical="center" wrapText="1"/>
    </xf>
    <xf numFmtId="3" fontId="20" fillId="30" borderId="4" xfId="0" applyNumberFormat="1" applyFont="1" applyFill="1" applyBorder="1" applyAlignment="1">
      <alignment horizontal="center" vertical="center" wrapText="1"/>
    </xf>
    <xf numFmtId="3" fontId="14" fillId="31" borderId="4" xfId="0" applyNumberFormat="1" applyFont="1" applyFill="1" applyBorder="1" applyAlignment="1">
      <alignment horizontal="center" vertical="center" wrapText="1"/>
    </xf>
    <xf numFmtId="3" fontId="14" fillId="27" borderId="4" xfId="0" applyNumberFormat="1" applyFont="1" applyFill="1" applyBorder="1" applyAlignment="1">
      <alignment horizontal="left" vertical="center" wrapText="1"/>
    </xf>
    <xf numFmtId="3" fontId="21" fillId="19" borderId="4" xfId="0" applyNumberFormat="1" applyFont="1" applyFill="1" applyBorder="1" applyAlignment="1">
      <alignment horizontal="center" vertical="center" wrapText="1"/>
    </xf>
    <xf numFmtId="3" fontId="9" fillId="24" borderId="4" xfId="0" applyNumberFormat="1" applyFont="1" applyFill="1" applyBorder="1" applyAlignment="1" applyProtection="1">
      <alignment horizontal="center" vertical="center" wrapText="1"/>
      <protection locked="0"/>
    </xf>
    <xf numFmtId="0" fontId="19" fillId="19" borderId="4" xfId="0" applyFont="1" applyFill="1" applyBorder="1" applyAlignment="1">
      <alignment horizontal="center" vertical="center" wrapText="1"/>
    </xf>
    <xf numFmtId="3" fontId="14" fillId="27" borderId="4" xfId="0" applyNumberFormat="1" applyFont="1" applyFill="1" applyBorder="1" applyAlignment="1">
      <alignment horizontal="center" vertical="center" wrapText="1"/>
    </xf>
    <xf numFmtId="3" fontId="3" fillId="27" borderId="4" xfId="3" applyNumberFormat="1" applyFill="1" applyBorder="1" applyAlignment="1">
      <alignment horizontal="center" vertical="center" wrapText="1"/>
    </xf>
    <xf numFmtId="0" fontId="5" fillId="10" borderId="4" xfId="0" applyFont="1" applyFill="1" applyBorder="1" applyAlignment="1">
      <alignment horizontal="center" vertical="center" wrapText="1"/>
    </xf>
    <xf numFmtId="0" fontId="5" fillId="4" borderId="4" xfId="0" applyFont="1" applyFill="1" applyBorder="1" applyAlignment="1">
      <alignment vertical="center" wrapText="1"/>
    </xf>
    <xf numFmtId="3" fontId="5" fillId="15" borderId="4" xfId="0" applyNumberFormat="1" applyFont="1" applyFill="1" applyBorder="1" applyAlignment="1" applyProtection="1">
      <alignment horizontal="left" vertical="center" wrapText="1"/>
      <protection locked="0"/>
    </xf>
    <xf numFmtId="3" fontId="14" fillId="16" borderId="4" xfId="0" applyNumberFormat="1" applyFont="1" applyFill="1" applyBorder="1" applyAlignment="1">
      <alignment horizontal="center" vertical="center" wrapText="1"/>
    </xf>
    <xf numFmtId="3" fontId="5" fillId="26" borderId="4" xfId="0" applyNumberFormat="1" applyFont="1" applyFill="1" applyBorder="1" applyAlignment="1" applyProtection="1">
      <alignment horizontal="center" vertical="center" wrapText="1"/>
      <protection locked="0"/>
    </xf>
    <xf numFmtId="0" fontId="5" fillId="18" borderId="4" xfId="0" applyFont="1" applyFill="1" applyBorder="1" applyAlignment="1">
      <alignment vertical="center" wrapText="1"/>
    </xf>
    <xf numFmtId="3" fontId="3" fillId="18" borderId="4" xfId="3" applyNumberFormat="1" applyFill="1" applyBorder="1" applyAlignment="1">
      <alignment horizontal="center" vertical="center" wrapText="1"/>
    </xf>
    <xf numFmtId="171" fontId="9" fillId="7" borderId="4" xfId="0" applyNumberFormat="1" applyFont="1" applyFill="1" applyBorder="1" applyAlignment="1">
      <alignment horizontal="center" vertical="center" wrapText="1"/>
    </xf>
    <xf numFmtId="171" fontId="10" fillId="7" borderId="4" xfId="0" applyNumberFormat="1" applyFont="1" applyFill="1" applyBorder="1" applyAlignment="1">
      <alignment horizontal="center" vertical="center" wrapText="1"/>
    </xf>
    <xf numFmtId="171" fontId="5" fillId="13" borderId="4" xfId="0" applyNumberFormat="1" applyFont="1" applyFill="1" applyBorder="1" applyAlignment="1">
      <alignment horizontal="center" vertical="center" wrapText="1"/>
    </xf>
    <xf numFmtId="9" fontId="5" fillId="14" borderId="4" xfId="0" applyNumberFormat="1" applyFont="1" applyFill="1" applyBorder="1" applyAlignment="1">
      <alignment horizontal="center" vertical="center" wrapText="1"/>
    </xf>
    <xf numFmtId="169" fontId="9" fillId="7" borderId="4" xfId="0" applyNumberFormat="1" applyFont="1" applyFill="1" applyBorder="1" applyAlignment="1">
      <alignment horizontal="center" vertical="center" wrapText="1"/>
    </xf>
    <xf numFmtId="9" fontId="5" fillId="15" borderId="4" xfId="9" applyFont="1" applyFill="1" applyBorder="1" applyAlignment="1" applyProtection="1">
      <alignment horizontal="center" vertical="center" wrapText="1"/>
      <protection locked="0"/>
    </xf>
    <xf numFmtId="9" fontId="5" fillId="15" borderId="4" xfId="9" applyFont="1" applyFill="1" applyBorder="1" applyAlignment="1">
      <alignment horizontal="center" vertical="top" wrapText="1"/>
    </xf>
    <xf numFmtId="9" fontId="5" fillId="15" borderId="4" xfId="9" applyFont="1" applyFill="1" applyBorder="1" applyAlignment="1">
      <alignment horizontal="center" vertical="center" wrapText="1"/>
    </xf>
    <xf numFmtId="9" fontId="3" fillId="15" borderId="4" xfId="8" applyNumberFormat="1" applyFill="1" applyBorder="1" applyAlignment="1">
      <alignment horizontal="center" vertical="center" wrapText="1"/>
    </xf>
    <xf numFmtId="169" fontId="5" fillId="4" borderId="4" xfId="0" applyNumberFormat="1" applyFont="1" applyFill="1" applyBorder="1" applyAlignment="1">
      <alignment horizontal="center" vertical="center" wrapText="1"/>
    </xf>
    <xf numFmtId="0" fontId="22" fillId="16" borderId="4" xfId="8" applyFont="1" applyFill="1" applyBorder="1" applyAlignment="1">
      <alignment horizontal="center" vertical="top" wrapText="1"/>
    </xf>
    <xf numFmtId="0" fontId="22" fillId="16" borderId="3" xfId="8" applyFont="1" applyFill="1" applyBorder="1" applyAlignment="1">
      <alignment horizontal="center" vertical="top" wrapText="1"/>
    </xf>
    <xf numFmtId="9" fontId="3" fillId="16" borderId="4" xfId="8" applyNumberFormat="1" applyFill="1" applyBorder="1" applyAlignment="1">
      <alignment horizontal="center" vertical="center" wrapText="1"/>
    </xf>
    <xf numFmtId="9" fontId="23" fillId="16" borderId="4" xfId="3" applyNumberFormat="1" applyFont="1" applyFill="1" applyBorder="1" applyAlignment="1">
      <alignment horizontal="center" vertical="center" wrapText="1"/>
    </xf>
    <xf numFmtId="0" fontId="5" fillId="32" borderId="4" xfId="0" applyFont="1" applyFill="1" applyBorder="1" applyAlignment="1">
      <alignment horizontal="center" vertical="center" wrapText="1"/>
    </xf>
    <xf numFmtId="169" fontId="5" fillId="4" borderId="4" xfId="9" applyNumberFormat="1" applyFont="1" applyFill="1" applyBorder="1" applyAlignment="1">
      <alignment horizontal="center" vertical="center" wrapText="1"/>
    </xf>
    <xf numFmtId="10" fontId="5" fillId="14" borderId="4" xfId="0"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5" fillId="14" borderId="3" xfId="0" applyNumberFormat="1" applyFont="1" applyFill="1" applyBorder="1" applyAlignment="1">
      <alignment horizontal="center" vertical="center" wrapText="1"/>
    </xf>
    <xf numFmtId="3" fontId="5" fillId="14" borderId="3" xfId="0" applyNumberFormat="1" applyFont="1" applyFill="1" applyBorder="1" applyAlignment="1">
      <alignment horizontal="center" vertical="top" wrapText="1"/>
    </xf>
    <xf numFmtId="3" fontId="9" fillId="7" borderId="3" xfId="0" applyNumberFormat="1" applyFont="1" applyFill="1" applyBorder="1" applyAlignment="1">
      <alignment horizontal="center" vertical="center" wrapText="1"/>
    </xf>
    <xf numFmtId="3" fontId="5" fillId="15" borderId="4" xfId="0" applyNumberFormat="1" applyFont="1" applyFill="1" applyBorder="1" applyAlignment="1">
      <alignment horizontal="center" vertical="top" wrapText="1"/>
    </xf>
    <xf numFmtId="3" fontId="5" fillId="15" borderId="3" xfId="0" applyNumberFormat="1" applyFont="1" applyFill="1" applyBorder="1" applyAlignment="1" applyProtection="1">
      <alignment horizontal="center" vertical="center" wrapText="1"/>
      <protection locked="0"/>
    </xf>
    <xf numFmtId="3" fontId="3" fillId="15" borderId="3" xfId="8" applyNumberFormat="1" applyFill="1" applyBorder="1" applyAlignment="1">
      <alignment horizontal="center" vertical="center" wrapText="1"/>
    </xf>
    <xf numFmtId="3" fontId="3" fillId="16" borderId="3" xfId="8" applyNumberFormat="1" applyFill="1" applyBorder="1" applyAlignment="1">
      <alignment horizontal="center" vertical="center" wrapText="1"/>
    </xf>
    <xf numFmtId="3" fontId="23" fillId="16" borderId="3" xfId="8" applyNumberFormat="1" applyFont="1" applyFill="1" applyBorder="1" applyAlignment="1">
      <alignment horizontal="center" vertical="center" wrapText="1"/>
    </xf>
    <xf numFmtId="0" fontId="4" fillId="33" borderId="0" xfId="0" applyFont="1" applyFill="1" applyAlignment="1">
      <alignment horizontal="center" vertical="center"/>
    </xf>
    <xf numFmtId="0" fontId="5" fillId="4" borderId="3" xfId="0" applyFont="1" applyFill="1" applyBorder="1" applyAlignment="1">
      <alignment vertical="center" wrapText="1"/>
    </xf>
    <xf numFmtId="3" fontId="9" fillId="7" borderId="7" xfId="0" applyNumberFormat="1" applyFont="1" applyFill="1" applyBorder="1" applyAlignment="1">
      <alignment horizontal="center" vertical="center" wrapText="1"/>
    </xf>
    <xf numFmtId="3" fontId="5" fillId="18" borderId="3" xfId="0" applyNumberFormat="1" applyFont="1" applyFill="1" applyBorder="1" applyAlignment="1">
      <alignment horizontal="center" vertical="center" wrapText="1"/>
    </xf>
    <xf numFmtId="3" fontId="24" fillId="15" borderId="7" xfId="0" applyNumberFormat="1" applyFont="1" applyFill="1" applyBorder="1" applyAlignment="1">
      <alignment horizontal="center" vertical="center" wrapText="1"/>
    </xf>
    <xf numFmtId="3" fontId="5" fillId="15" borderId="7" xfId="0" applyNumberFormat="1" applyFont="1" applyFill="1" applyBorder="1" applyAlignment="1">
      <alignment horizontal="center" vertical="center" wrapText="1"/>
    </xf>
    <xf numFmtId="3" fontId="5" fillId="15" borderId="3" xfId="0" applyNumberFormat="1" applyFont="1" applyFill="1" applyBorder="1" applyAlignment="1" applyProtection="1">
      <alignment horizontal="left" vertical="center" wrapText="1"/>
      <protection locked="0"/>
    </xf>
    <xf numFmtId="3" fontId="5" fillId="34" borderId="4" xfId="0" applyNumberFormat="1" applyFont="1" applyFill="1" applyBorder="1" applyAlignment="1">
      <alignment horizontal="left" vertical="center" wrapText="1"/>
    </xf>
    <xf numFmtId="3" fontId="5" fillId="34" borderId="4" xfId="0" applyNumberFormat="1" applyFont="1" applyFill="1" applyBorder="1" applyAlignment="1">
      <alignment horizontal="center" vertical="center" wrapText="1"/>
    </xf>
    <xf numFmtId="3" fontId="5" fillId="4" borderId="0" xfId="0" applyNumberFormat="1" applyFont="1" applyFill="1" applyAlignment="1">
      <alignment horizontal="center" vertical="center" wrapText="1"/>
    </xf>
    <xf numFmtId="3" fontId="5" fillId="0" borderId="3" xfId="0" applyNumberFormat="1" applyFont="1" applyBorder="1" applyAlignment="1">
      <alignment horizontal="left" vertical="center" wrapText="1"/>
    </xf>
    <xf numFmtId="3" fontId="5" fillId="0" borderId="3" xfId="0" applyNumberFormat="1" applyFont="1" applyBorder="1" applyAlignment="1">
      <alignment horizontal="center" vertical="center" wrapText="1"/>
    </xf>
    <xf numFmtId="3" fontId="3" fillId="0" borderId="4" xfId="8" applyNumberFormat="1" applyBorder="1" applyAlignment="1">
      <alignment horizontal="center" vertical="center" wrapText="1"/>
    </xf>
    <xf numFmtId="3" fontId="3" fillId="0" borderId="4" xfId="3" applyNumberFormat="1" applyBorder="1" applyAlignment="1">
      <alignment horizontal="center" vertical="center" wrapText="1"/>
    </xf>
    <xf numFmtId="0" fontId="5" fillId="11" borderId="4" xfId="0" applyFont="1" applyFill="1" applyBorder="1" applyAlignment="1">
      <alignment vertical="center" wrapText="1"/>
    </xf>
    <xf numFmtId="0" fontId="5" fillId="11" borderId="4" xfId="0" applyFont="1" applyFill="1" applyBorder="1" applyAlignment="1">
      <alignment horizontal="center" vertical="center" wrapText="1"/>
    </xf>
    <xf numFmtId="0" fontId="5" fillId="18" borderId="3" xfId="0" applyFont="1" applyFill="1" applyBorder="1" applyAlignment="1">
      <alignment vertical="center" wrapText="1"/>
    </xf>
    <xf numFmtId="3" fontId="24" fillId="15" borderId="0" xfId="0" applyNumberFormat="1" applyFont="1" applyFill="1" applyAlignment="1">
      <alignment horizontal="center" vertical="center" wrapText="1"/>
    </xf>
    <xf numFmtId="3" fontId="5" fillId="15" borderId="0" xfId="0" applyNumberFormat="1" applyFont="1" applyFill="1" applyAlignment="1">
      <alignment horizontal="center" vertical="center" wrapText="1"/>
    </xf>
    <xf numFmtId="3" fontId="17" fillId="14" borderId="4" xfId="0" applyNumberFormat="1" applyFont="1" applyFill="1" applyBorder="1" applyAlignment="1">
      <alignment horizontal="center" vertical="center" wrapText="1"/>
    </xf>
    <xf numFmtId="3" fontId="5" fillId="15" borderId="4" xfId="0" applyNumberFormat="1" applyFont="1" applyFill="1" applyBorder="1" applyAlignment="1" applyProtection="1">
      <alignment horizontal="left" vertical="top" wrapText="1"/>
      <protection locked="0"/>
    </xf>
    <xf numFmtId="3" fontId="17" fillId="15" borderId="4" xfId="0" applyNumberFormat="1" applyFont="1" applyFill="1" applyBorder="1" applyAlignment="1" applyProtection="1">
      <alignment horizontal="center" vertical="top" wrapText="1"/>
      <protection locked="0"/>
    </xf>
    <xf numFmtId="3" fontId="17" fillId="16" borderId="4" xfId="0" applyNumberFormat="1" applyFont="1" applyFill="1" applyBorder="1" applyAlignment="1">
      <alignment horizontal="center" vertical="top" wrapText="1"/>
    </xf>
    <xf numFmtId="3" fontId="25" fillId="7" borderId="4" xfId="0" applyNumberFormat="1" applyFont="1" applyFill="1" applyBorder="1" applyAlignment="1">
      <alignment horizontal="center" vertical="center" wrapText="1"/>
    </xf>
    <xf numFmtId="9" fontId="5" fillId="14" borderId="4" xfId="9" applyFont="1" applyFill="1" applyBorder="1" applyAlignment="1">
      <alignment horizontal="center" vertical="center" wrapText="1"/>
    </xf>
    <xf numFmtId="0" fontId="5" fillId="15" borderId="4" xfId="0" applyFont="1" applyFill="1" applyBorder="1" applyAlignment="1" applyProtection="1">
      <alignment horizontal="center" vertical="center" wrapText="1"/>
      <protection locked="0"/>
    </xf>
    <xf numFmtId="0" fontId="5" fillId="15" borderId="4" xfId="0" applyFont="1" applyFill="1" applyBorder="1" applyAlignment="1">
      <alignment horizontal="center" vertical="center" wrapText="1"/>
    </xf>
    <xf numFmtId="0" fontId="3" fillId="15" borderId="4" xfId="8" applyFill="1" applyBorder="1" applyAlignment="1">
      <alignment horizontal="center" vertical="center" wrapText="1"/>
    </xf>
    <xf numFmtId="0" fontId="1" fillId="16" borderId="4" xfId="8" applyFont="1" applyFill="1" applyBorder="1" applyAlignment="1">
      <alignment horizontal="center" vertical="center" wrapText="1"/>
    </xf>
    <xf numFmtId="0" fontId="3" fillId="16" borderId="4" xfId="3" applyFill="1" applyBorder="1" applyAlignment="1">
      <alignment horizontal="center" vertical="center" wrapText="1"/>
    </xf>
    <xf numFmtId="0" fontId="3" fillId="16" borderId="4" xfId="8" applyFill="1" applyBorder="1" applyAlignment="1">
      <alignment horizontal="center" vertical="center" wrapText="1"/>
    </xf>
    <xf numFmtId="0" fontId="5" fillId="35" borderId="4" xfId="0" applyFont="1" applyFill="1" applyBorder="1" applyAlignment="1">
      <alignment horizontal="center" vertical="center" wrapText="1"/>
    </xf>
    <xf numFmtId="3" fontId="26" fillId="15" borderId="3" xfId="0" applyNumberFormat="1" applyFont="1" applyFill="1" applyBorder="1" applyAlignment="1">
      <alignment horizontal="justify" vertical="center" wrapText="1"/>
    </xf>
    <xf numFmtId="3" fontId="26" fillId="15" borderId="3" xfId="0" applyNumberFormat="1" applyFont="1" applyFill="1" applyBorder="1" applyAlignment="1">
      <alignment horizontal="center" vertical="center" wrapText="1"/>
    </xf>
    <xf numFmtId="3" fontId="24" fillId="15" borderId="4" xfId="0" applyNumberFormat="1" applyFont="1" applyFill="1" applyBorder="1" applyAlignment="1">
      <alignment horizontal="center" vertical="center" wrapText="1"/>
    </xf>
    <xf numFmtId="0" fontId="5" fillId="11" borderId="4" xfId="0" applyFont="1" applyFill="1" applyBorder="1" applyAlignment="1">
      <alignment horizontal="center" vertical="center"/>
    </xf>
    <xf numFmtId="3" fontId="5" fillId="26" borderId="4" xfId="0" applyNumberFormat="1" applyFont="1" applyFill="1" applyBorder="1" applyAlignment="1">
      <alignment horizontal="center" vertical="center" wrapText="1"/>
    </xf>
    <xf numFmtId="9" fontId="24" fillId="15" borderId="4" xfId="9" applyFont="1" applyFill="1" applyBorder="1" applyAlignment="1">
      <alignment horizontal="center" vertical="center" wrapText="1"/>
    </xf>
    <xf numFmtId="4" fontId="5" fillId="4" borderId="4" xfId="0" applyNumberFormat="1" applyFont="1" applyFill="1" applyBorder="1" applyAlignment="1">
      <alignment horizontal="center" vertical="center" wrapText="1"/>
    </xf>
    <xf numFmtId="3" fontId="9" fillId="7" borderId="4" xfId="9" applyNumberFormat="1" applyFont="1" applyFill="1" applyBorder="1" applyAlignment="1">
      <alignment horizontal="center" vertical="center" wrapText="1"/>
    </xf>
    <xf numFmtId="173" fontId="9" fillId="7" borderId="4" xfId="0" applyNumberFormat="1" applyFont="1" applyFill="1" applyBorder="1" applyAlignment="1">
      <alignment horizontal="center" vertical="center" wrapText="1"/>
    </xf>
    <xf numFmtId="0" fontId="5" fillId="36" borderId="4" xfId="0" applyFont="1" applyFill="1" applyBorder="1" applyAlignment="1">
      <alignment horizontal="center" vertical="center" wrapText="1"/>
    </xf>
    <xf numFmtId="3" fontId="5" fillId="7" borderId="4" xfId="0" applyNumberFormat="1" applyFont="1" applyFill="1" applyBorder="1" applyAlignment="1" applyProtection="1">
      <alignment horizontal="center" vertical="center" wrapText="1"/>
      <protection locked="0"/>
    </xf>
    <xf numFmtId="3" fontId="3" fillId="7" borderId="4" xfId="8" applyNumberFormat="1" applyFill="1" applyBorder="1" applyAlignment="1">
      <alignment horizontal="center" vertical="center" wrapText="1"/>
    </xf>
    <xf numFmtId="174" fontId="9" fillId="7" borderId="4" xfId="7" applyNumberFormat="1" applyFont="1" applyFill="1" applyBorder="1" applyAlignment="1">
      <alignment horizontal="center" vertical="center" wrapText="1"/>
    </xf>
    <xf numFmtId="3" fontId="5" fillId="14" borderId="4" xfId="0" applyNumberFormat="1" applyFont="1" applyFill="1" applyBorder="1" applyAlignment="1">
      <alignment horizontal="left" vertical="center" wrapText="1"/>
    </xf>
    <xf numFmtId="3" fontId="5" fillId="37" borderId="4" xfId="0" applyNumberFormat="1" applyFont="1" applyFill="1" applyBorder="1" applyAlignment="1">
      <alignment horizontal="center" vertical="center" wrapText="1"/>
    </xf>
    <xf numFmtId="3" fontId="3" fillId="16" borderId="4" xfId="10" applyNumberFormat="1" applyFill="1" applyBorder="1" applyAlignment="1">
      <alignment horizontal="center" vertical="center" wrapText="1"/>
    </xf>
    <xf numFmtId="167" fontId="10" fillId="7" borderId="4" xfId="7" applyNumberFormat="1" applyFont="1" applyFill="1" applyBorder="1" applyAlignment="1" applyProtection="1">
      <alignment horizontal="center" vertical="center" wrapText="1"/>
      <protection locked="0"/>
    </xf>
    <xf numFmtId="3" fontId="5" fillId="16" borderId="4" xfId="8" applyNumberFormat="1" applyFont="1" applyFill="1" applyBorder="1" applyAlignment="1">
      <alignment horizontal="center" vertical="center" wrapText="1"/>
    </xf>
    <xf numFmtId="3" fontId="27" fillId="16" borderId="4" xfId="3" applyNumberFormat="1"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5" fillId="38" borderId="4" xfId="0" applyFont="1" applyFill="1" applyBorder="1" applyAlignment="1">
      <alignment horizontal="center" vertical="center" wrapText="1"/>
    </xf>
    <xf numFmtId="3" fontId="5" fillId="26" borderId="4" xfId="0" applyNumberFormat="1" applyFont="1" applyFill="1" applyBorder="1" applyAlignment="1" applyProtection="1">
      <alignment horizontal="left" vertical="center" wrapText="1"/>
      <protection locked="0"/>
    </xf>
    <xf numFmtId="3" fontId="5" fillId="4" borderId="8" xfId="0" applyNumberFormat="1" applyFont="1" applyFill="1" applyBorder="1" applyAlignment="1">
      <alignment horizontal="center" vertical="center" wrapText="1"/>
    </xf>
    <xf numFmtId="3" fontId="5" fillId="18" borderId="0" xfId="0" applyNumberFormat="1" applyFont="1" applyFill="1" applyAlignment="1">
      <alignment horizontal="center" vertical="center" wrapText="1"/>
    </xf>
    <xf numFmtId="3" fontId="9" fillId="39" borderId="7" xfId="0" applyNumberFormat="1" applyFont="1" applyFill="1" applyBorder="1" applyAlignment="1">
      <alignment horizontal="center" vertical="center" wrapText="1"/>
    </xf>
    <xf numFmtId="3" fontId="10" fillId="7" borderId="7" xfId="0" applyNumberFormat="1" applyFont="1" applyFill="1" applyBorder="1" applyAlignment="1">
      <alignment horizontal="center" vertical="center" wrapText="1"/>
    </xf>
    <xf numFmtId="3" fontId="5" fillId="16" borderId="0" xfId="0" applyNumberFormat="1" applyFont="1" applyFill="1" applyAlignment="1">
      <alignment horizontal="center" vertical="center" wrapText="1"/>
    </xf>
    <xf numFmtId="3" fontId="5" fillId="34" borderId="4" xfId="0" applyNumberFormat="1" applyFont="1" applyFill="1" applyBorder="1" applyAlignment="1" applyProtection="1">
      <alignment horizontal="left" vertical="center" wrapText="1"/>
      <protection locked="0"/>
    </xf>
    <xf numFmtId="3" fontId="5" fillId="34" borderId="4" xfId="0" applyNumberFormat="1" applyFont="1" applyFill="1" applyBorder="1" applyAlignment="1" applyProtection="1">
      <alignment horizontal="center" vertical="center" wrapText="1"/>
      <protection locked="0"/>
    </xf>
    <xf numFmtId="3" fontId="5" fillId="40" borderId="9"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9" fillId="7" borderId="0" xfId="0" applyNumberFormat="1" applyFont="1" applyFill="1" applyAlignment="1">
      <alignment horizontal="center" vertical="center" wrapText="1"/>
    </xf>
    <xf numFmtId="3" fontId="9" fillId="39" borderId="6" xfId="0" applyNumberFormat="1" applyFont="1" applyFill="1" applyBorder="1" applyAlignment="1" applyProtection="1">
      <alignment horizontal="left" vertical="center" wrapText="1"/>
      <protection locked="0"/>
    </xf>
    <xf numFmtId="3" fontId="9" fillId="39" borderId="6" xfId="0" applyNumberFormat="1" applyFont="1" applyFill="1" applyBorder="1" applyAlignment="1" applyProtection="1">
      <alignment horizontal="center" vertical="center" wrapText="1"/>
      <protection locked="0"/>
    </xf>
    <xf numFmtId="3" fontId="9" fillId="34" borderId="4" xfId="0" applyNumberFormat="1" applyFont="1" applyFill="1" applyBorder="1" applyAlignment="1">
      <alignment horizontal="center" vertical="center" wrapText="1"/>
    </xf>
    <xf numFmtId="3" fontId="10" fillId="24" borderId="4" xfId="0" applyNumberFormat="1" applyFont="1" applyFill="1" applyBorder="1" applyAlignment="1">
      <alignment horizontal="center" vertical="center" wrapText="1"/>
    </xf>
    <xf numFmtId="0" fontId="9" fillId="24" borderId="4" xfId="0" applyFont="1" applyFill="1" applyBorder="1" applyAlignment="1">
      <alignment horizontal="center" vertical="center" wrapText="1"/>
    </xf>
    <xf numFmtId="0" fontId="14" fillId="4" borderId="4" xfId="0" applyFont="1" applyFill="1" applyBorder="1" applyAlignment="1">
      <alignment horizontal="center" vertical="center"/>
    </xf>
    <xf numFmtId="0" fontId="28" fillId="24" borderId="4" xfId="0" applyFont="1" applyFill="1" applyBorder="1" applyAlignment="1">
      <alignment horizontal="center" vertical="center" wrapText="1"/>
    </xf>
    <xf numFmtId="3" fontId="9" fillId="26" borderId="4" xfId="0" applyNumberFormat="1" applyFont="1" applyFill="1" applyBorder="1" applyAlignment="1">
      <alignment horizontal="center" vertical="center" wrapText="1"/>
    </xf>
    <xf numFmtId="10" fontId="10" fillId="7" borderId="4" xfId="9" applyNumberFormat="1" applyFont="1" applyFill="1" applyBorder="1" applyAlignment="1">
      <alignment horizontal="center" vertical="center" wrapText="1"/>
    </xf>
    <xf numFmtId="10" fontId="17" fillId="19" borderId="4" xfId="1" applyNumberFormat="1" applyFont="1" applyFill="1" applyBorder="1" applyAlignment="1">
      <alignment horizontal="center" vertical="center" wrapText="1"/>
    </xf>
    <xf numFmtId="10" fontId="20" fillId="19" borderId="4" xfId="9" applyNumberFormat="1" applyFont="1" applyFill="1" applyBorder="1" applyAlignment="1">
      <alignment horizontal="center" vertical="center" wrapText="1"/>
    </xf>
    <xf numFmtId="3" fontId="10" fillId="24" borderId="3" xfId="0" applyNumberFormat="1" applyFont="1" applyFill="1" applyBorder="1" applyAlignment="1">
      <alignment horizontal="center" vertical="center" wrapText="1"/>
    </xf>
    <xf numFmtId="3" fontId="17" fillId="28" borderId="4" xfId="0" applyNumberFormat="1" applyFont="1" applyFill="1" applyBorder="1" applyAlignment="1">
      <alignment horizontal="center" vertical="center" wrapText="1"/>
    </xf>
    <xf numFmtId="3" fontId="17" fillId="41" borderId="4" xfId="0" applyNumberFormat="1" applyFont="1" applyFill="1" applyBorder="1" applyAlignment="1">
      <alignment horizontal="center" vertical="center" wrapText="1"/>
    </xf>
    <xf numFmtId="0" fontId="17" fillId="21" borderId="4" xfId="0" applyFont="1" applyFill="1" applyBorder="1" applyAlignment="1">
      <alignment horizontal="center" vertical="center" wrapText="1"/>
    </xf>
    <xf numFmtId="3" fontId="10" fillId="26" borderId="4" xfId="0" applyNumberFormat="1" applyFont="1" applyFill="1" applyBorder="1" applyAlignment="1">
      <alignment horizontal="center" vertical="center" wrapText="1"/>
    </xf>
    <xf numFmtId="9" fontId="10" fillId="24" borderId="4" xfId="0" applyNumberFormat="1" applyFont="1" applyFill="1" applyBorder="1" applyAlignment="1">
      <alignment horizontal="center" vertical="center" wrapText="1"/>
    </xf>
    <xf numFmtId="9" fontId="10" fillId="26" borderId="4" xfId="0" applyNumberFormat="1" applyFont="1" applyFill="1" applyBorder="1" applyAlignment="1">
      <alignment horizontal="center" vertical="center" wrapText="1"/>
    </xf>
    <xf numFmtId="9" fontId="10" fillId="24" borderId="5" xfId="0" applyNumberFormat="1" applyFont="1" applyFill="1" applyBorder="1" applyAlignment="1">
      <alignment horizontal="center" vertical="center" wrapText="1"/>
    </xf>
    <xf numFmtId="9" fontId="10" fillId="7" borderId="5" xfId="9" applyFont="1" applyFill="1" applyBorder="1" applyAlignment="1">
      <alignment horizontal="center" vertical="center" wrapText="1"/>
    </xf>
    <xf numFmtId="9" fontId="10" fillId="7" borderId="4" xfId="9" applyFont="1" applyFill="1" applyBorder="1" applyAlignment="1">
      <alignment horizontal="center" vertical="center" wrapText="1"/>
    </xf>
    <xf numFmtId="9" fontId="9" fillId="26" borderId="5" xfId="0" applyNumberFormat="1" applyFont="1" applyFill="1" applyBorder="1" applyAlignment="1">
      <alignment horizontal="center" vertical="center" wrapText="1"/>
    </xf>
    <xf numFmtId="3" fontId="10" fillId="4" borderId="4" xfId="0" applyNumberFormat="1" applyFont="1" applyFill="1" applyBorder="1" applyAlignment="1">
      <alignment horizontal="center" vertical="center" wrapText="1"/>
    </xf>
    <xf numFmtId="3" fontId="26" fillId="37" borderId="3" xfId="0" applyNumberFormat="1" applyFont="1" applyFill="1" applyBorder="1" applyAlignment="1">
      <alignment horizontal="justify" vertical="center" wrapText="1"/>
    </xf>
    <xf numFmtId="3" fontId="12" fillId="4" borderId="4" xfId="0" applyNumberFormat="1" applyFont="1" applyFill="1" applyBorder="1" applyAlignment="1">
      <alignment horizontal="center" vertical="center" wrapText="1"/>
    </xf>
    <xf numFmtId="3" fontId="12" fillId="4" borderId="4" xfId="0" applyNumberFormat="1" applyFont="1" applyFill="1" applyBorder="1" applyAlignment="1">
      <alignment horizontal="center" vertical="center"/>
    </xf>
    <xf numFmtId="3" fontId="12" fillId="40" borderId="10" xfId="0" applyNumberFormat="1" applyFont="1" applyFill="1" applyBorder="1" applyAlignment="1">
      <alignment horizontal="center" vertical="center" wrapText="1"/>
    </xf>
    <xf numFmtId="0" fontId="17" fillId="23" borderId="3" xfId="0" applyFont="1" applyFill="1" applyBorder="1" applyAlignment="1">
      <alignment horizontal="center" vertical="center" wrapText="1"/>
    </xf>
    <xf numFmtId="164" fontId="9" fillId="24" borderId="3" xfId="4" applyFont="1" applyFill="1" applyBorder="1" applyAlignment="1">
      <alignment horizontal="center" vertical="center" wrapText="1"/>
    </xf>
    <xf numFmtId="164" fontId="10" fillId="24" borderId="3" xfId="4" applyFont="1" applyFill="1" applyBorder="1" applyAlignment="1">
      <alignment horizontal="center" vertical="center" wrapText="1"/>
    </xf>
    <xf numFmtId="164" fontId="5" fillId="25" borderId="3" xfId="4" applyFont="1" applyFill="1" applyBorder="1" applyAlignment="1">
      <alignment horizontal="center" vertical="center" wrapText="1"/>
    </xf>
    <xf numFmtId="0" fontId="17" fillId="19" borderId="3" xfId="0" applyFont="1" applyFill="1" applyBorder="1" applyAlignment="1">
      <alignment vertical="center" wrapText="1"/>
    </xf>
    <xf numFmtId="3" fontId="9" fillId="24" borderId="3" xfId="0" applyNumberFormat="1" applyFont="1" applyFill="1" applyBorder="1" applyAlignment="1">
      <alignment horizontal="center" vertical="center" wrapText="1"/>
    </xf>
    <xf numFmtId="3" fontId="17" fillId="26" borderId="3" xfId="0" applyNumberFormat="1" applyFont="1" applyFill="1" applyBorder="1" applyAlignment="1" applyProtection="1">
      <alignment horizontal="center" vertical="center" wrapText="1"/>
      <protection locked="0"/>
    </xf>
    <xf numFmtId="3" fontId="17" fillId="26" borderId="3" xfId="0" applyNumberFormat="1" applyFont="1" applyFill="1" applyBorder="1" applyAlignment="1">
      <alignment horizontal="center" vertical="center" wrapText="1"/>
    </xf>
    <xf numFmtId="3" fontId="17" fillId="27" borderId="3" xfId="0" applyNumberFormat="1" applyFont="1" applyFill="1" applyBorder="1" applyAlignment="1">
      <alignment horizontal="center" vertical="center" wrapText="1"/>
    </xf>
    <xf numFmtId="0" fontId="17" fillId="4" borderId="4" xfId="0" applyFont="1" applyFill="1" applyBorder="1" applyAlignment="1">
      <alignment vertical="center" wrapText="1"/>
    </xf>
    <xf numFmtId="10" fontId="12" fillId="14" borderId="4" xfId="9" applyNumberFormat="1" applyFont="1" applyFill="1" applyBorder="1" applyAlignment="1">
      <alignment horizontal="center" vertical="center" wrapText="1"/>
    </xf>
    <xf numFmtId="9" fontId="4" fillId="3" borderId="0" xfId="9" applyFont="1" applyFill="1" applyAlignment="1">
      <alignment horizontal="center" vertical="center"/>
    </xf>
    <xf numFmtId="0" fontId="0" fillId="0" borderId="0" xfId="0" applyAlignment="1">
      <alignment wrapText="1"/>
    </xf>
    <xf numFmtId="0" fontId="0" fillId="14" borderId="0" xfId="0" applyFill="1" applyAlignment="1">
      <alignment horizontal="center"/>
    </xf>
    <xf numFmtId="0" fontId="0" fillId="14" borderId="0" xfId="0" applyFill="1"/>
    <xf numFmtId="0" fontId="0" fillId="14" borderId="0" xfId="0" applyFill="1" applyAlignment="1">
      <alignment wrapText="1"/>
    </xf>
    <xf numFmtId="0" fontId="0" fillId="14" borderId="0" xfId="0" applyFill="1" applyAlignment="1">
      <alignment horizontal="center" vertical="center"/>
    </xf>
    <xf numFmtId="0" fontId="0" fillId="15" borderId="0" xfId="0" applyFill="1" applyAlignment="1">
      <alignment horizontal="center"/>
    </xf>
    <xf numFmtId="0" fontId="0" fillId="15" borderId="0" xfId="0" applyFill="1" applyAlignment="1">
      <alignment wrapText="1"/>
    </xf>
    <xf numFmtId="0" fontId="0" fillId="15" borderId="0" xfId="0" applyFill="1" applyAlignment="1">
      <alignment horizontal="center" vertical="center" wrapText="1"/>
    </xf>
    <xf numFmtId="0" fontId="0" fillId="15" borderId="0" xfId="0" applyFill="1"/>
    <xf numFmtId="0" fontId="0" fillId="42" borderId="0" xfId="0" applyFill="1" applyAlignment="1">
      <alignment wrapText="1"/>
    </xf>
    <xf numFmtId="0" fontId="4" fillId="3" borderId="0" xfId="0" applyFont="1" applyFill="1" applyAlignment="1">
      <alignment horizontal="center" vertical="center"/>
    </xf>
    <xf numFmtId="167" fontId="5" fillId="13" borderId="4" xfId="7" applyNumberFormat="1" applyFont="1" applyFill="1" applyBorder="1" applyAlignment="1">
      <alignment horizontal="center" vertical="center" wrapText="1"/>
    </xf>
    <xf numFmtId="0" fontId="13" fillId="13" borderId="5" xfId="0" applyFont="1" applyFill="1" applyBorder="1"/>
    <xf numFmtId="0" fontId="13" fillId="13" borderId="6" xfId="0" applyFont="1" applyFill="1" applyBorder="1"/>
    <xf numFmtId="0" fontId="5" fillId="4" borderId="4" xfId="0" applyFont="1" applyFill="1" applyBorder="1" applyAlignment="1">
      <alignment horizontal="center" vertical="center" wrapText="1"/>
    </xf>
    <xf numFmtId="0" fontId="0" fillId="0" borderId="5" xfId="0" applyBorder="1"/>
    <xf numFmtId="0" fontId="2" fillId="7" borderId="5" xfId="0" applyFont="1" applyFill="1" applyBorder="1"/>
    <xf numFmtId="0" fontId="0" fillId="0" borderId="6" xfId="0" applyBorder="1"/>
    <xf numFmtId="0" fontId="17" fillId="23" borderId="4"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167" fontId="9" fillId="7" borderId="4" xfId="7" applyNumberFormat="1" applyFont="1" applyFill="1" applyBorder="1" applyAlignment="1">
      <alignment horizontal="center" vertical="center" wrapText="1"/>
    </xf>
    <xf numFmtId="168" fontId="9" fillId="7" borderId="4" xfId="7" applyNumberFormat="1" applyFont="1" applyFill="1" applyBorder="1" applyAlignment="1">
      <alignment horizontal="center" vertical="center" wrapText="1"/>
    </xf>
    <xf numFmtId="167" fontId="10" fillId="7" borderId="4" xfId="7" applyNumberFormat="1" applyFont="1" applyFill="1" applyBorder="1" applyAlignment="1">
      <alignment horizontal="center" vertical="center" wrapText="1"/>
    </xf>
    <xf numFmtId="167" fontId="10" fillId="7" borderId="4" xfId="7" applyNumberFormat="1" applyFont="1" applyFill="1" applyBorder="1" applyAlignment="1" applyProtection="1">
      <alignment horizontal="center" vertical="center" wrapText="1"/>
      <protection locked="0"/>
    </xf>
    <xf numFmtId="0" fontId="0" fillId="0" borderId="5" xfId="0" applyBorder="1" applyProtection="1">
      <protection locked="0"/>
    </xf>
    <xf numFmtId="0" fontId="0" fillId="0" borderId="6" xfId="0" applyBorder="1" applyProtection="1">
      <protection locked="0"/>
    </xf>
    <xf numFmtId="0" fontId="2" fillId="7" borderId="6" xfId="0" applyFont="1" applyFill="1" applyBorder="1"/>
    <xf numFmtId="0" fontId="17" fillId="19" borderId="3" xfId="0" applyFont="1" applyFill="1" applyBorder="1" applyAlignment="1">
      <alignment horizontal="center" vertical="center" wrapText="1"/>
    </xf>
    <xf numFmtId="0" fontId="17" fillId="19" borderId="6" xfId="0" applyFont="1" applyFill="1" applyBorder="1" applyAlignment="1">
      <alignment horizontal="center" vertical="center" wrapText="1"/>
    </xf>
    <xf numFmtId="3" fontId="10" fillId="24" borderId="4" xfId="0" applyNumberFormat="1" applyFont="1" applyFill="1" applyBorder="1" applyAlignment="1">
      <alignment horizontal="center" vertical="center" wrapText="1"/>
    </xf>
    <xf numFmtId="0" fontId="9" fillId="24" borderId="4" xfId="0" applyFont="1" applyFill="1" applyBorder="1" applyAlignment="1">
      <alignment horizontal="center" vertical="center" wrapText="1"/>
    </xf>
    <xf numFmtId="0" fontId="5" fillId="25" borderId="4" xfId="0" applyFont="1" applyFill="1" applyBorder="1" applyAlignment="1">
      <alignment horizontal="center" vertical="center" wrapText="1"/>
    </xf>
    <xf numFmtId="0" fontId="13" fillId="6" borderId="5" xfId="0" applyFont="1" applyFill="1" applyBorder="1"/>
    <xf numFmtId="0" fontId="13" fillId="6" borderId="6" xfId="0" applyFont="1" applyFill="1" applyBorder="1"/>
    <xf numFmtId="172" fontId="9" fillId="24" borderId="4" xfId="0" applyNumberFormat="1" applyFont="1" applyFill="1" applyBorder="1" applyAlignment="1">
      <alignment horizontal="center" vertical="center" wrapText="1"/>
    </xf>
    <xf numFmtId="171" fontId="9" fillId="24" borderId="4" xfId="0" applyNumberFormat="1" applyFont="1" applyFill="1" applyBorder="1" applyAlignment="1">
      <alignment horizontal="center" vertical="center" wrapText="1"/>
    </xf>
    <xf numFmtId="0" fontId="10" fillId="24" borderId="4" xfId="0" applyFont="1" applyFill="1" applyBorder="1" applyAlignment="1">
      <alignment horizontal="center" vertical="center" wrapText="1"/>
    </xf>
    <xf numFmtId="168" fontId="9" fillId="7" borderId="4" xfId="0" applyNumberFormat="1" applyFont="1" applyFill="1" applyBorder="1" applyAlignment="1">
      <alignment horizontal="center" vertical="center" wrapText="1"/>
    </xf>
    <xf numFmtId="168" fontId="9" fillId="7" borderId="5" xfId="0" applyNumberFormat="1" applyFont="1" applyFill="1" applyBorder="1" applyAlignment="1">
      <alignment horizontal="center" vertical="center" wrapText="1"/>
    </xf>
    <xf numFmtId="168" fontId="5" fillId="13" borderId="4" xfId="0" applyNumberFormat="1" applyFont="1" applyFill="1" applyBorder="1" applyAlignment="1">
      <alignment horizontal="center" vertical="center" wrapText="1"/>
    </xf>
    <xf numFmtId="168" fontId="5" fillId="13" borderId="5"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12" borderId="5" xfId="0" applyFont="1" applyFill="1" applyBorder="1" applyAlignment="1">
      <alignment horizontal="center" vertical="center" wrapText="1"/>
    </xf>
    <xf numFmtId="168" fontId="10" fillId="7" borderId="4" xfId="0" applyNumberFormat="1" applyFont="1" applyFill="1" applyBorder="1" applyAlignment="1">
      <alignment horizontal="center" vertical="center" wrapText="1"/>
    </xf>
    <xf numFmtId="168" fontId="10" fillId="7" borderId="5" xfId="0" applyNumberFormat="1" applyFont="1" applyFill="1" applyBorder="1" applyAlignment="1">
      <alignment horizontal="center" vertical="center" wrapText="1"/>
    </xf>
    <xf numFmtId="168" fontId="10" fillId="7" borderId="4" xfId="0" applyNumberFormat="1" applyFont="1" applyFill="1" applyBorder="1" applyAlignment="1" applyProtection="1">
      <alignment horizontal="center" vertical="center" wrapText="1"/>
      <protection locked="0"/>
    </xf>
    <xf numFmtId="168" fontId="10" fillId="7" borderId="5" xfId="0" applyNumberFormat="1" applyFont="1" applyFill="1" applyBorder="1" applyAlignment="1" applyProtection="1">
      <alignment horizontal="center" vertical="center" wrapText="1"/>
      <protection locked="0"/>
    </xf>
    <xf numFmtId="170" fontId="10" fillId="7" borderId="4" xfId="7" applyNumberFormat="1" applyFont="1" applyFill="1" applyBorder="1" applyAlignment="1">
      <alignment horizontal="center" vertical="center" wrapText="1"/>
    </xf>
    <xf numFmtId="168" fontId="10" fillId="7" borderId="4" xfId="7" applyNumberFormat="1" applyFont="1" applyFill="1" applyBorder="1" applyAlignment="1">
      <alignment horizontal="center" vertical="center" wrapText="1"/>
    </xf>
    <xf numFmtId="0" fontId="5" fillId="12" borderId="4" xfId="0" applyFont="1" applyFill="1" applyBorder="1" applyAlignment="1">
      <alignment horizontal="center" vertical="center"/>
    </xf>
    <xf numFmtId="167" fontId="5" fillId="12" borderId="4" xfId="7" applyNumberFormat="1" applyFont="1" applyFill="1" applyBorder="1" applyAlignment="1">
      <alignment horizontal="center" vertical="center" wrapText="1"/>
    </xf>
    <xf numFmtId="167" fontId="10" fillId="7" borderId="3" xfId="0" applyNumberFormat="1" applyFont="1" applyFill="1" applyBorder="1" applyAlignment="1">
      <alignment horizontal="center" vertical="center" wrapText="1"/>
    </xf>
    <xf numFmtId="167" fontId="10" fillId="7" borderId="6" xfId="0" applyNumberFormat="1" applyFont="1" applyFill="1" applyBorder="1" applyAlignment="1">
      <alignment horizontal="center" vertical="center" wrapText="1"/>
    </xf>
    <xf numFmtId="167" fontId="9" fillId="7" borderId="3" xfId="0" applyNumberFormat="1" applyFont="1" applyFill="1" applyBorder="1" applyAlignment="1">
      <alignment horizontal="center" vertical="center" wrapText="1"/>
    </xf>
    <xf numFmtId="167" fontId="9" fillId="7" borderId="6" xfId="0" applyNumberFormat="1" applyFont="1" applyFill="1" applyBorder="1" applyAlignment="1">
      <alignment horizontal="center" vertical="center" wrapText="1"/>
    </xf>
    <xf numFmtId="167" fontId="5" fillId="13" borderId="3" xfId="0" applyNumberFormat="1" applyFont="1" applyFill="1" applyBorder="1" applyAlignment="1">
      <alignment horizontal="center" vertical="center" wrapText="1"/>
    </xf>
    <xf numFmtId="167" fontId="5" fillId="13" borderId="6" xfId="0"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6" xfId="0" applyFont="1" applyFill="1" applyBorder="1" applyAlignment="1">
      <alignment horizontal="center" vertical="center" wrapText="1"/>
    </xf>
    <xf numFmtId="164" fontId="9" fillId="7" borderId="3" xfId="4" applyFont="1" applyFill="1" applyBorder="1" applyAlignment="1">
      <alignment horizontal="center" vertical="center" wrapText="1"/>
    </xf>
    <xf numFmtId="164" fontId="9" fillId="7" borderId="6" xfId="4" applyFont="1" applyFill="1" applyBorder="1" applyAlignment="1">
      <alignment horizontal="center" vertical="center" wrapText="1"/>
    </xf>
    <xf numFmtId="168" fontId="9" fillId="7" borderId="3" xfId="0" applyNumberFormat="1" applyFont="1" applyFill="1" applyBorder="1" applyAlignment="1">
      <alignment horizontal="center" vertical="center" wrapText="1"/>
    </xf>
    <xf numFmtId="168" fontId="9" fillId="7" borderId="6" xfId="0" applyNumberFormat="1" applyFont="1" applyFill="1" applyBorder="1" applyAlignment="1">
      <alignment horizontal="center" vertical="center" wrapText="1"/>
    </xf>
    <xf numFmtId="168" fontId="5" fillId="13" borderId="4" xfId="7" applyNumberFormat="1" applyFont="1" applyFill="1" applyBorder="1" applyAlignment="1">
      <alignment horizontal="center" vertical="center" wrapText="1"/>
    </xf>
    <xf numFmtId="167" fontId="5" fillId="13" borderId="4" xfId="0" applyNumberFormat="1" applyFont="1" applyFill="1" applyBorder="1" applyAlignment="1">
      <alignment horizontal="center" vertical="center" wrapText="1"/>
    </xf>
    <xf numFmtId="164" fontId="9" fillId="7" borderId="4" xfId="4" applyFont="1" applyFill="1" applyBorder="1" applyAlignment="1">
      <alignment horizontal="center" vertical="center" wrapText="1"/>
    </xf>
    <xf numFmtId="167" fontId="10" fillId="7" borderId="4" xfId="0" applyNumberFormat="1" applyFont="1" applyFill="1" applyBorder="1" applyAlignment="1">
      <alignment horizontal="center" vertical="center" wrapText="1"/>
    </xf>
    <xf numFmtId="167" fontId="9"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168" fontId="9" fillId="7" borderId="4" xfId="4"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wrapText="1"/>
    </xf>
    <xf numFmtId="0" fontId="17" fillId="12" borderId="4" xfId="0" applyFont="1" applyFill="1" applyBorder="1" applyAlignment="1">
      <alignment horizontal="center" vertical="center" wrapText="1"/>
    </xf>
    <xf numFmtId="168" fontId="10" fillId="7" borderId="4" xfId="4" applyNumberFormat="1" applyFont="1" applyFill="1" applyBorder="1" applyAlignment="1">
      <alignment horizontal="center" vertical="center" wrapText="1"/>
    </xf>
    <xf numFmtId="168" fontId="10" fillId="7" borderId="3" xfId="7" applyNumberFormat="1" applyFont="1" applyFill="1" applyBorder="1" applyAlignment="1">
      <alignment horizontal="center" vertical="center" wrapText="1"/>
    </xf>
    <xf numFmtId="168" fontId="10" fillId="7" borderId="6" xfId="7" applyNumberFormat="1" applyFont="1" applyFill="1" applyBorder="1" applyAlignment="1">
      <alignment horizontal="center" vertical="center" wrapText="1"/>
    </xf>
    <xf numFmtId="168" fontId="10" fillId="7" borderId="3" xfId="7" applyNumberFormat="1" applyFont="1" applyFill="1" applyBorder="1" applyAlignment="1" applyProtection="1">
      <alignment horizontal="center" vertical="center" wrapText="1"/>
      <protection locked="0"/>
    </xf>
    <xf numFmtId="168" fontId="10" fillId="7" borderId="6" xfId="7" applyNumberFormat="1" applyFont="1" applyFill="1" applyBorder="1" applyAlignment="1" applyProtection="1">
      <alignment horizontal="center" vertical="center" wrapText="1"/>
      <protection locked="0"/>
    </xf>
    <xf numFmtId="168" fontId="9" fillId="7" borderId="3" xfId="7" applyNumberFormat="1" applyFont="1" applyFill="1" applyBorder="1" applyAlignment="1">
      <alignment horizontal="center" vertical="center" wrapText="1"/>
    </xf>
    <xf numFmtId="168" fontId="9" fillId="7" borderId="6" xfId="7" applyNumberFormat="1" applyFont="1" applyFill="1" applyBorder="1" applyAlignment="1">
      <alignment horizontal="center" vertical="center" wrapText="1"/>
    </xf>
    <xf numFmtId="171" fontId="9" fillId="7" borderId="4" xfId="0" applyNumberFormat="1" applyFont="1" applyFill="1" applyBorder="1" applyAlignment="1">
      <alignment horizontal="center" vertical="center" wrapText="1"/>
    </xf>
    <xf numFmtId="171" fontId="5" fillId="13" borderId="4" xfId="0" applyNumberFormat="1" applyFont="1" applyFill="1" applyBorder="1" applyAlignment="1">
      <alignment horizontal="center" vertical="center" wrapText="1"/>
    </xf>
    <xf numFmtId="171" fontId="10" fillId="7" borderId="4" xfId="0" applyNumberFormat="1" applyFont="1" applyFill="1" applyBorder="1" applyAlignment="1">
      <alignment horizontal="center" vertical="center" wrapText="1"/>
    </xf>
    <xf numFmtId="168" fontId="5" fillId="13" borderId="3" xfId="7" applyNumberFormat="1" applyFont="1" applyFill="1" applyBorder="1" applyAlignment="1">
      <alignment horizontal="center" vertical="center" wrapText="1"/>
    </xf>
    <xf numFmtId="168" fontId="5" fillId="13" borderId="6" xfId="7" applyNumberFormat="1" applyFont="1" applyFill="1" applyBorder="1" applyAlignment="1">
      <alignment horizontal="center" vertical="center" wrapText="1"/>
    </xf>
    <xf numFmtId="171" fontId="9" fillId="7" borderId="3" xfId="0" applyNumberFormat="1" applyFont="1" applyFill="1" applyBorder="1" applyAlignment="1">
      <alignment horizontal="center" vertical="center" wrapText="1"/>
    </xf>
    <xf numFmtId="171" fontId="9" fillId="7" borderId="5" xfId="0" applyNumberFormat="1" applyFont="1" applyFill="1" applyBorder="1" applyAlignment="1">
      <alignment horizontal="center" vertical="center" wrapText="1"/>
    </xf>
    <xf numFmtId="171" fontId="9" fillId="7" borderId="6" xfId="0" applyNumberFormat="1" applyFont="1" applyFill="1" applyBorder="1" applyAlignment="1">
      <alignment horizontal="center" vertical="center" wrapText="1"/>
    </xf>
    <xf numFmtId="171" fontId="10" fillId="7" borderId="3" xfId="0" applyNumberFormat="1" applyFont="1" applyFill="1" applyBorder="1" applyAlignment="1">
      <alignment horizontal="center" vertical="center" wrapText="1"/>
    </xf>
    <xf numFmtId="171" fontId="10" fillId="7" borderId="5" xfId="0" applyNumberFormat="1" applyFont="1" applyFill="1" applyBorder="1" applyAlignment="1">
      <alignment horizontal="center" vertical="center" wrapText="1"/>
    </xf>
    <xf numFmtId="171" fontId="10" fillId="7" borderId="6" xfId="0" applyNumberFormat="1" applyFont="1" applyFill="1" applyBorder="1" applyAlignment="1">
      <alignment horizontal="center" vertical="center" wrapText="1"/>
    </xf>
    <xf numFmtId="0" fontId="5" fillId="23" borderId="4" xfId="0" applyFont="1" applyFill="1" applyBorder="1" applyAlignment="1">
      <alignment horizontal="center" vertical="center" wrapText="1"/>
    </xf>
    <xf numFmtId="172" fontId="5" fillId="25" borderId="4" xfId="0" applyNumberFormat="1" applyFont="1" applyFill="1" applyBorder="1" applyAlignment="1">
      <alignment horizontal="center" vertical="center" wrapText="1"/>
    </xf>
    <xf numFmtId="172" fontId="17" fillId="19" borderId="4" xfId="0" applyNumberFormat="1" applyFont="1" applyFill="1" applyBorder="1" applyAlignment="1">
      <alignment horizontal="center" vertical="center" wrapText="1"/>
    </xf>
    <xf numFmtId="0" fontId="0" fillId="4" borderId="5" xfId="0" applyFill="1" applyBorder="1"/>
    <xf numFmtId="0" fontId="0" fillId="4" borderId="6" xfId="0" applyFill="1" applyBorder="1"/>
    <xf numFmtId="0" fontId="17" fillId="4" borderId="3"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19" borderId="5" xfId="0" applyFont="1" applyFill="1" applyBorder="1" applyAlignment="1">
      <alignment horizontal="center" vertical="center" wrapText="1"/>
    </xf>
    <xf numFmtId="171" fontId="5" fillId="13" borderId="3" xfId="0" applyNumberFormat="1" applyFont="1" applyFill="1" applyBorder="1" applyAlignment="1">
      <alignment horizontal="center" vertical="center" wrapText="1"/>
    </xf>
    <xf numFmtId="171" fontId="5" fillId="13" borderId="5" xfId="0" applyNumberFormat="1" applyFont="1" applyFill="1" applyBorder="1" applyAlignment="1">
      <alignment horizontal="center" vertical="center" wrapText="1"/>
    </xf>
    <xf numFmtId="171" fontId="5" fillId="13" borderId="6" xfId="0" applyNumberFormat="1" applyFont="1" applyFill="1" applyBorder="1" applyAlignment="1">
      <alignment horizontal="center" vertical="center" wrapText="1"/>
    </xf>
    <xf numFmtId="171" fontId="10" fillId="24" borderId="4" xfId="0" applyNumberFormat="1" applyFont="1" applyFill="1" applyBorder="1" applyAlignment="1">
      <alignment horizontal="center" vertical="center" wrapText="1"/>
    </xf>
    <xf numFmtId="171" fontId="5" fillId="25" borderId="4" xfId="0" applyNumberFormat="1" applyFont="1" applyFill="1" applyBorder="1" applyAlignment="1">
      <alignment horizontal="center" vertical="center" wrapText="1"/>
    </xf>
    <xf numFmtId="167" fontId="10" fillId="7" borderId="3" xfId="7" applyNumberFormat="1" applyFont="1" applyFill="1" applyBorder="1" applyAlignment="1">
      <alignment horizontal="center" vertical="center" wrapText="1"/>
    </xf>
    <xf numFmtId="167" fontId="10" fillId="7" borderId="6" xfId="7" applyNumberFormat="1" applyFont="1" applyFill="1" applyBorder="1" applyAlignment="1">
      <alignment horizontal="center" vertical="center" wrapText="1"/>
    </xf>
    <xf numFmtId="167" fontId="9" fillId="7" borderId="3" xfId="7" applyNumberFormat="1" applyFont="1" applyFill="1" applyBorder="1" applyAlignment="1">
      <alignment horizontal="center" vertical="center" wrapText="1"/>
    </xf>
    <xf numFmtId="167" fontId="9" fillId="7" borderId="6" xfId="7" applyNumberFormat="1" applyFont="1" applyFill="1" applyBorder="1" applyAlignment="1">
      <alignment horizontal="center" vertical="center" wrapText="1"/>
    </xf>
    <xf numFmtId="167" fontId="5" fillId="13" borderId="3" xfId="7" applyNumberFormat="1" applyFont="1" applyFill="1" applyBorder="1" applyAlignment="1">
      <alignment horizontal="center" vertical="center" wrapText="1"/>
    </xf>
    <xf numFmtId="167" fontId="5" fillId="13" borderId="6" xfId="7"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5" fillId="12" borderId="6" xfId="0" applyFont="1" applyFill="1" applyBorder="1" applyAlignment="1">
      <alignment horizontal="center" vertical="center"/>
    </xf>
    <xf numFmtId="167" fontId="9" fillId="7" borderId="5" xfId="7" applyNumberFormat="1" applyFont="1" applyFill="1" applyBorder="1" applyAlignment="1">
      <alignment horizontal="center" vertical="center" wrapText="1"/>
    </xf>
    <xf numFmtId="167" fontId="5" fillId="13" borderId="5" xfId="7" applyNumberFormat="1" applyFont="1" applyFill="1" applyBorder="1" applyAlignment="1">
      <alignment horizontal="center" vertical="center" wrapText="1"/>
    </xf>
    <xf numFmtId="0" fontId="0" fillId="0" borderId="0" xfId="0" applyAlignment="1">
      <alignment horizontal="center"/>
    </xf>
  </cellXfs>
  <cellStyles count="11">
    <cellStyle name="Celda de comprobación" xfId="2" builtinId="23"/>
    <cellStyle name="Celda de comprobación 2" xfId="6" xr:uid="{CA4FF8D6-FAB9-44E4-B64B-0D48F27440BB}"/>
    <cellStyle name="Hipervínculo" xfId="3" builtinId="8"/>
    <cellStyle name="Hipervínculo 2" xfId="8" xr:uid="{E8BDE4D2-36D5-41DC-9EC0-D6C527A35B44}"/>
    <cellStyle name="Hyperlink" xfId="10" xr:uid="{F61DE1AE-AA4E-46AE-AB36-1BA1FD063AED}"/>
    <cellStyle name="Millares 2" xfId="5" xr:uid="{3CB63A8A-FD8C-43CE-9380-6FF2F6E7A997}"/>
    <cellStyle name="Moneda [0] 2 2" xfId="7" xr:uid="{E8B67016-DA9F-4ADE-9EE9-402B6F2D1831}"/>
    <cellStyle name="Moneda 2" xfId="4" xr:uid="{4467264E-07E2-48E3-8F91-8AEE3954D85F}"/>
    <cellStyle name="Normal" xfId="0" builtinId="0"/>
    <cellStyle name="Porcentaje" xfId="1" builtinId="5"/>
    <cellStyle name="Porcentaje 2" xfId="9" xr:uid="{F3CB626C-D0B4-42B8-BC50-2677E0089484}"/>
  </cellStyles>
  <dxfs count="20">
    <dxf>
      <fill>
        <patternFill>
          <bgColor theme="7" tint="0.79998168889431442"/>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0</xdr:colOff>
      <xdr:row>0</xdr:row>
      <xdr:rowOff>88290</xdr:rowOff>
    </xdr:from>
    <xdr:to>
      <xdr:col>59</xdr:col>
      <xdr:colOff>0</xdr:colOff>
      <xdr:row>4</xdr:row>
      <xdr:rowOff>9876</xdr:rowOff>
    </xdr:to>
    <xdr:pic>
      <xdr:nvPicPr>
        <xdr:cNvPr id="2" name="Imagen 1" descr="Logotipo, nombre de la empresa&#10;&#10;Descripción generada automáticamente">
          <a:extLst>
            <a:ext uri="{FF2B5EF4-FFF2-40B4-BE49-F238E27FC236}">
              <a16:creationId xmlns:a16="http://schemas.microsoft.com/office/drawing/2014/main" id="{CF70F0DE-D6EA-4F80-BB30-CDCD20671EF0}"/>
            </a:ext>
          </a:extLst>
        </xdr:cNvPr>
        <xdr:cNvPicPr>
          <a:picLocks noChangeAspect="1"/>
        </xdr:cNvPicPr>
      </xdr:nvPicPr>
      <xdr:blipFill>
        <a:blip xmlns:r="http://schemas.openxmlformats.org/officeDocument/2006/relationships" r:embed="rId1" cstate="screen"/>
        <a:stretch>
          <a:fillRect/>
        </a:stretch>
      </xdr:blipFill>
      <xdr:spPr>
        <a:xfrm>
          <a:off x="88171020" y="88290"/>
          <a:ext cx="10424160" cy="338430"/>
        </a:xfrm>
        <a:prstGeom prst="rect">
          <a:avLst/>
        </a:prstGeom>
        <a:ln>
          <a:prstDash val="solid"/>
        </a:ln>
      </xdr:spPr>
    </xdr:pic>
    <xdr:clientData/>
  </xdr:twoCellAnchor>
  <xdr:twoCellAnchor>
    <xdr:from>
      <xdr:col>0</xdr:col>
      <xdr:colOff>19050</xdr:colOff>
      <xdr:row>0</xdr:row>
      <xdr:rowOff>38100</xdr:rowOff>
    </xdr:from>
    <xdr:to>
      <xdr:col>72</xdr:col>
      <xdr:colOff>38100</xdr:colOff>
      <xdr:row>6</xdr:row>
      <xdr:rowOff>419100</xdr:rowOff>
    </xdr:to>
    <xdr:sp macro="" textlink="">
      <xdr:nvSpPr>
        <xdr:cNvPr id="3" name="CuadroTexto 2">
          <a:extLst>
            <a:ext uri="{FF2B5EF4-FFF2-40B4-BE49-F238E27FC236}">
              <a16:creationId xmlns:a16="http://schemas.microsoft.com/office/drawing/2014/main" id="{2D532F0A-317D-4523-A274-BBCB08E6FDCC}"/>
            </a:ext>
          </a:extLst>
        </xdr:cNvPr>
        <xdr:cNvSpPr txBox="1"/>
      </xdr:nvSpPr>
      <xdr:spPr>
        <a:xfrm>
          <a:off x="19050" y="38100"/>
          <a:ext cx="113976150" cy="1188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200" b="1">
              <a:latin typeface="Arial" panose="020B0604020202020204" pitchFamily="34" charset="0"/>
              <a:cs typeface="Arial" panose="020B0604020202020204" pitchFamily="34" charset="0"/>
            </a:rPr>
            <a:t>PLAN ESTRATEGICO SECTORIAL PES 1T 2026</a:t>
          </a:r>
        </a:p>
      </xdr:txBody>
    </xdr:sp>
    <xdr:clientData/>
  </xdr:twoCellAnchor>
  <xdr:twoCellAnchor>
    <xdr:from>
      <xdr:col>0</xdr:col>
      <xdr:colOff>19049</xdr:colOff>
      <xdr:row>0</xdr:row>
      <xdr:rowOff>38100</xdr:rowOff>
    </xdr:from>
    <xdr:to>
      <xdr:col>0</xdr:col>
      <xdr:colOff>971550</xdr:colOff>
      <xdr:row>7</xdr:row>
      <xdr:rowOff>38100</xdr:rowOff>
    </xdr:to>
    <xdr:pic>
      <xdr:nvPicPr>
        <xdr:cNvPr id="4" name="Imagen 3" descr="Logotipo, nombre de la empresa&#10;&#10;Descripción generada automáticamente">
          <a:extLst>
            <a:ext uri="{FF2B5EF4-FFF2-40B4-BE49-F238E27FC236}">
              <a16:creationId xmlns:a16="http://schemas.microsoft.com/office/drawing/2014/main" id="{110D4D02-5BBE-4DD6-BCFF-2EFAEE8BF9CC}"/>
            </a:ext>
          </a:extLst>
        </xdr:cNvPr>
        <xdr:cNvPicPr>
          <a:picLocks noChangeAspect="1"/>
        </xdr:cNvPicPr>
      </xdr:nvPicPr>
      <xdr:blipFill>
        <a:blip xmlns:r="http://schemas.openxmlformats.org/officeDocument/2006/relationships" r:embed="rId1" cstate="screen"/>
        <a:stretch>
          <a:fillRect/>
        </a:stretch>
      </xdr:blipFill>
      <xdr:spPr>
        <a:xfrm>
          <a:off x="19049" y="38100"/>
          <a:ext cx="952501" cy="1272540"/>
        </a:xfrm>
        <a:prstGeom prst="rect">
          <a:avLst/>
        </a:prstGeom>
        <a:ln>
          <a:prstDash val="solid"/>
        </a:ln>
      </xdr:spPr>
    </xdr:pic>
    <xdr:clientData/>
  </xdr:twoCellAnchor>
  <xdr:twoCellAnchor>
    <xdr:from>
      <xdr:col>71</xdr:col>
      <xdr:colOff>1581149</xdr:colOff>
      <xdr:row>0</xdr:row>
      <xdr:rowOff>0</xdr:rowOff>
    </xdr:from>
    <xdr:to>
      <xdr:col>71</xdr:col>
      <xdr:colOff>2533650</xdr:colOff>
      <xdr:row>7</xdr:row>
      <xdr:rowOff>0</xdr:rowOff>
    </xdr:to>
    <xdr:pic>
      <xdr:nvPicPr>
        <xdr:cNvPr id="5" name="Imagen 4" descr="Logotipo, nombre de la empresa&#10;&#10;Descripción generada automáticamente">
          <a:extLst>
            <a:ext uri="{FF2B5EF4-FFF2-40B4-BE49-F238E27FC236}">
              <a16:creationId xmlns:a16="http://schemas.microsoft.com/office/drawing/2014/main" id="{8C24C68C-AD7C-45CE-B7C4-32BA33EAB1FE}"/>
            </a:ext>
          </a:extLst>
        </xdr:cNvPr>
        <xdr:cNvPicPr>
          <a:picLocks noChangeAspect="1"/>
        </xdr:cNvPicPr>
      </xdr:nvPicPr>
      <xdr:blipFill>
        <a:blip xmlns:r="http://schemas.openxmlformats.org/officeDocument/2006/relationships" r:embed="rId1" cstate="screen"/>
        <a:stretch>
          <a:fillRect/>
        </a:stretch>
      </xdr:blipFill>
      <xdr:spPr>
        <a:xfrm>
          <a:off x="112932209" y="0"/>
          <a:ext cx="952501" cy="127254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EBEDBD84-CBBF-4353-85AD-F700ADFC5F4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E3021C6F-C95E-4FB6-AC63-30415306258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239FDEB4-1A73-469B-A99A-8A29D02F227C}"/>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44F8D1BC-AB8B-467D-98C9-738CE854E9C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rcarroll/Documents/2014/00%20Plan%20de%20acci&#243;n/07%20PA2015/Indicadores%20Plan%20Vive%20Digital%20OAPES.xlsx" TargetMode="External"/><Relationship Id="rId1" Type="http://schemas.openxmlformats.org/officeDocument/2006/relationships/externalLinkPath" Target="/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persons/person.xml><?xml version="1.0" encoding="utf-8"?>
<personList xmlns="http://schemas.microsoft.com/office/spreadsheetml/2018/threadedcomments" xmlns:x="http://schemas.openxmlformats.org/spreadsheetml/2006/main">
  <person displayName="carolina monroy" id="{D81055FE-D685-4D05-9B70-CF43999E77B6}" userId="958bd3b3218e229f" providerId="Windows Live"/>
  <person displayName="Ruth Carolina Monroy Cely" id="{6A68A387-4EAE-4DDA-AFE0-26B7B2DD8DDC}" userId="S::rmonroy@mintic.gov.co::a6338a95-63f7-42fa-b168-1c141b5745cb" providerId="AD"/>
  <person displayName="Maria Isabel Villavicencio Jurado" id="{E8D791C5-E180-4AC5-B53B-ABC60C236E00}" userId="S::MVILLAVICENCIO@CPE.GOV.CO::1fac337e-bab8-451f-b78f-7ca44ff76a98"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W8" dT="2025-12-16T19:10:25.14" personId="{D81055FE-D685-4D05-9B70-CF43999E77B6}" id="{5F8135A8-78D7-4407-A782-51454AE68C86}">
    <text>Seleccionar de la lista desplegable la opción que se ajuste a lo requerido</text>
  </threadedComment>
  <threadedComment ref="AV9" dT="2026-03-18T16:48:55.16" personId="{6A68A387-4EAE-4DDA-AFE0-26B7B2DD8DDC}" id="{3E832E85-8046-46C2-AE4F-F896E4DEA193}">
    <text>El 18 de marzo se solicita desde el area modificacion pasando de 2000 a 4311, esta pendiente oficializacion en plan de accion</text>
  </threadedComment>
  <threadedComment ref="AK29" dT="2026-01-06T19:31:08.40" personId="{E8D791C5-E180-4AC5-B53B-ABC60C236E00}" id="{89E63AC0-EF7C-45F3-988A-CCA3833694BA}">
    <text>Meta 2024: 702
Meta 2025: 2000</text>
  </threadedComment>
  <threadedComment ref="AV29" dT="2026-03-25T22:26:37.10" personId="{6A68A387-4EAE-4DDA-AFE0-26B7B2DD8DDC}" id="{B2F92AF1-1797-436A-8927-CBE4B5192E1B}">
    <text>META REZAGO 2025</text>
  </threadedComment>
  <threadedComment ref="AK30" dT="2026-01-06T19:31:08.40" personId="{E8D791C5-E180-4AC5-B53B-ABC60C236E00}" id="{CF55A1C5-5402-448B-AB21-60E30DE43DCA}">
    <text>Meta 2024: 702
Meta 2025: 2000</text>
  </threadedComment>
  <threadedComment ref="AD34" dT="2026-01-06T17:05:48.49" personId="{E8D791C5-E180-4AC5-B53B-ABC60C236E00}" id="{27CEE4CE-5204-4446-9B28-85CE9CD8B9E4}">
    <text>Ampliación de meta de acuerdo con la resolución 519 de 2025</text>
  </threadedComment>
  <threadedComment ref="AK34" dT="2026-01-06T17:08:29.18" personId="{E8D791C5-E180-4AC5-B53B-ABC60C236E00}" id="{0FE10654-8FBD-40FF-B241-25A07F79D21A}">
    <text>Meta 2024: rezago 1.309
Meta 2025: 1000 bolsa tecnologica
Total: 2.309</text>
  </threadedComment>
  <threadedComment ref="AV34" dT="2026-01-06T17:08:47.73" personId="{E8D791C5-E180-4AC5-B53B-ABC60C236E00}" id="{261FEF2C-A709-4056-98E7-224F70C4BD02}">
    <text>Validar cual seria la meta</text>
  </threadedComment>
  <threadedComment ref="AK35" dT="2026-01-06T17:08:29.18" personId="{E8D791C5-E180-4AC5-B53B-ABC60C236E00}" id="{248F5E7C-286C-4CEF-B84B-45B04DF4D27A}">
    <text>Meta 2024: rezago 1.309
Meta 2025: 1000 bolsa tecnologica
Total: 2.309</text>
  </threadedComment>
  <threadedComment ref="T36" dT="2026-01-07T20:43:21.03" personId="{E8D791C5-E180-4AC5-B53B-ABC60C236E00}" id="{09848651-FAD0-412C-AACB-3B9ABB97BFFE}">
    <text>Meta inactiva para 2026</text>
  </threadedComment>
  <threadedComment ref="AD36" dT="2026-01-06T16:53:15.51" personId="{E8D791C5-E180-4AC5-B53B-ABC60C236E00}" id="{9689669B-537B-429D-A765-D7D88BDE5250}">
    <text>Ampliación de meta de acuerdo con la res 519 de 2025</text>
  </threadedComment>
  <threadedComment ref="AD37" dT="2026-01-06T16:53:15.51" personId="{E8D791C5-E180-4AC5-B53B-ABC60C236E00}" id="{6F098EF2-F5AF-451A-9C1A-97842ED53CA6}">
    <text>Ampliación de meta de acuerdo con la res 519 de 2025</text>
  </threadedComment>
  <threadedComment ref="AD38" dT="2026-01-06T16:56:15.62" personId="{E8D791C5-E180-4AC5-B53B-ABC60C236E00}" id="{8F64B7C6-5BCB-4E45-8D86-B3A66AC5CEDD}">
    <text>Ampliación de la meta de acuerdo con la res 519 de 2025</text>
  </threadedComment>
  <threadedComment ref="AD39" dT="2026-01-06T16:57:29.12" personId="{E8D791C5-E180-4AC5-B53B-ABC60C236E00}" id="{9833734B-FFB0-4FD7-9C56-0303AB391051}">
    <text>Ampliación de la meta de acuerdo con la res 519 de 2025</text>
  </threadedComment>
  <threadedComment ref="AD40" dT="2026-01-06T16:59:47.21" personId="{E8D791C5-E180-4AC5-B53B-ABC60C236E00}" id="{47E838AB-90AB-4D37-AD2C-80198BE43778}">
    <text>Ampliación de meta de acuerdo con la res 519 de 2025</text>
  </threadedComment>
  <threadedComment ref="T41" dT="2026-01-06T18:50:46.79" personId="{E8D791C5-E180-4AC5-B53B-ABC60C236E00}" id="{B2053E46-2686-48F8-AB6F-B8BB646EC0DD}">
    <text>Meta creada para la vigencia 2026</text>
  </threadedComment>
  <threadedComment ref="T42" dT="2026-01-06T18:50:59.07" personId="{E8D791C5-E180-4AC5-B53B-ABC60C236E00}" id="{5D6D7DCA-199A-4CAD-84FF-5FE70B53C48F}">
    <text xml:space="preserve">Meta creada para la vigencia 2026
</text>
  </threadedComment>
  <threadedComment ref="AD44" dT="2026-01-06T16:33:55.59" personId="{E8D791C5-E180-4AC5-B53B-ABC60C236E00}" id="{87B685D4-3A69-455C-A6AD-55FF6E1EA2EF}">
    <text xml:space="preserve">Disminución de meta de acuerdo con la resolución 519 del 31 de diciembre 2025 </text>
  </threadedComment>
  <threadedComment ref="T50" dT="2026-01-06T17:13:32.37" personId="{E8D791C5-E180-4AC5-B53B-ABC60C236E00}" id="{15C8DA8F-ECA8-4B96-BAB1-FFCAD4ECB13C}">
    <text>Meta incluida en la res 519 de 2025</text>
  </threadedComment>
  <threadedComment ref="AV85" dT="2026-01-21T23:28:29.48" personId="{6A68A387-4EAE-4DDA-AFE0-26B7B2DD8DDC}" id="{96770612-8ADC-4731-82A5-D540EFAC4F20}">
    <text>Son 5000 para la vigencia peroen mi excel voy a tener en cuenta el tema de la tipologia “capacidad y se indluye la linea base y serian 32822</text>
  </threadedComment>
  <threadedComment ref="AY103" dT="2026-01-21T23:26:09.82" personId="{6A68A387-4EAE-4DDA-AFE0-26B7B2DD8DDC}" id="{9B0BD24D-0E59-460D-B5EF-E2942C25C0F1}">
    <text>SE INCLUYEN 3000 EN LA PROGRAMACIO QUE SON LOS QUE CORRESPONDEN AL SOBRECUMPLIMIENTO DEL MES DE DICIEMBRE DE 2025, ESTO SOLO EN PES DADO QUE PLAN DE ACCION ES ANUAL Y PES CUATRIENIAL</text>
  </threadedComment>
  <threadedComment ref="AZ103" dT="2026-01-21T23:26:09.82" personId="{6A68A387-4EAE-4DDA-AFE0-26B7B2DD8DDC}" id="{90ACBE37-4616-4E81-AEA2-1034F8DA8AE5}">
    <text>SE INCLUYEN 3000 EN LA PROGRAMACIO QUE SON LOS QUE CORRESPONDEN AL SOBRECUMPLIMIENTO DEL MES DE DICIEMBRE DE 2025, ESTO SOLO EN PES DADO QUE PLAN DE ACCION ES ANUAL Y PES CUATRIENIAL</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SEGUIMIENTOS%202026/:f:/g/personal/calidad_ane_gov_co/IgDI5GqzykGoTL4aEisTxEbzAXwP_sj_cNsTaM4Y3t66clE" TargetMode="External"/><Relationship Id="rId18" Type="http://schemas.openxmlformats.org/officeDocument/2006/relationships/hyperlink" Target="https://d.docs.live.net/:f:/g/gel/IgCHpjmmnv07RoWEoWmWdVJkAZGMejF0H3T7DT-s6yMKhLk?e=PW32X6" TargetMode="External"/><Relationship Id="rId26" Type="http://schemas.openxmlformats.org/officeDocument/2006/relationships/hyperlink" Target="../../SEGUIMIENTOS%202026/:f:/g/personal/ldiaz_mintic_gov_co/IgClHw74yzU_SKnOp0FQfv3RAUZ58n8I2ZXhh1Vyrwc3aMw%3fe=D4YSPj" TargetMode="External"/><Relationship Id="rId39" Type="http://schemas.openxmlformats.org/officeDocument/2006/relationships/hyperlink" Target="https://d.docs.live.net/:f:/r/direccion_economia_digital/Documentos%20compartidos/PLANEACI%C3%93N/PLAN%20ESTRAT%C3%89GICO%20S/2023-2026/2025/Empresas%20y%20empresarios%20que%20adoptan%20tecnolog%C3%ADas%20para%20la%20transformaci%C3%B3n%20digital/I%20TRIMESTRE?csf=1&amp;web=1&amp;e=DFrBo0" TargetMode="External"/><Relationship Id="rId21" Type="http://schemas.openxmlformats.org/officeDocument/2006/relationships/hyperlink" Target="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TargetMode="External"/><Relationship Id="rId34" Type="http://schemas.openxmlformats.org/officeDocument/2006/relationships/hyperlink" Target="https://mintic-my.sharepoint.com/:f:/r/personal/contacto_colcert_gov_co/Documents/OneDrive%20COLCERT/General/2026/PES%202026?csf=1&amp;web=1&amp;e=47xPjp" TargetMode="External"/><Relationship Id="rId42" Type="http://schemas.openxmlformats.org/officeDocument/2006/relationships/hyperlink" Target="https://mintic-my.sharepoint.com/:f:/r/personal/dmarino_mintic_gov_co/Documents/RESOLUCIONES%202023/ARCHIVO%20INTEGRATIC%202023?csf=1&amp;web=1&amp;e=18NcWj" TargetMode="External"/><Relationship Id="rId47" Type="http://schemas.openxmlformats.org/officeDocument/2006/relationships/hyperlink" Target="https://d.docs.live.net/:f:/g/personal/esierram_mintic_gov_co/IgAw1LOIt_cIQIc17JupKNYjAWt3BpSCJUi8QDqEGY8J2Ag" TargetMode="External"/><Relationship Id="rId50" Type="http://schemas.openxmlformats.org/officeDocument/2006/relationships/hyperlink" Target="https://d.docs.live.net/:f:/g/personal/esierram_mintic_gov_co/IgAw1LOIt_cIQIc17JupKNYjAWt3BpSCJUi8QDqEGY8J2Ag" TargetMode="External"/><Relationship Id="rId55" Type="http://schemas.openxmlformats.org/officeDocument/2006/relationships/hyperlink" Target="https://www.mintic.gov.co/portal/inicio/Micrositios/Seleccion-Objetiva-Asignacion-de-Espectro/" TargetMode="External"/><Relationship Id="rId63" Type="http://schemas.openxmlformats.org/officeDocument/2006/relationships/drawing" Target="../drawings/drawing1.xml"/><Relationship Id="rId7" Type="http://schemas.openxmlformats.org/officeDocument/2006/relationships/hyperlink" Target="file:///C:\:f:\g\personal\acbonilla_mintic_gov_co\IgCcoV561EZOTJzLUrAra3XEAZqs40xu-0xTYInzhwUP6fo%3femail=esierram@mintic.gov.co&amp;e=8YmmCi" TargetMode="External"/><Relationship Id="rId2" Type="http://schemas.openxmlformats.org/officeDocument/2006/relationships/hyperlink" Target="https://mintic.sharepoint.com/:b:/r/Dir_Vigilancia_Control/Clarity%202025/2025%20Informe%20consolidado-%20Clarity.pdf?csf=1&amp;web=1&amp;e=UBVDC2" TargetMode="External"/><Relationship Id="rId16" Type="http://schemas.openxmlformats.org/officeDocument/2006/relationships/hyperlink" Target="https://d.docs.live.net/:f:/g/gel/IgDqD_EP-lNgQbISejazhs3gAfGzKEJxdk2dSNYG0gNKJ1g?e=meRi7P" TargetMode="External"/><Relationship Id="rId20" Type="http://schemas.openxmlformats.org/officeDocument/2006/relationships/hyperlink" Target="https://d.docs.live.net/:f:/r/Dir_Apropiacion/Entregables%20Clarity%202025/2025_E1-L3-4000%20Internet%20Seguro%20y%20Responsable/1.CiberPaz%20Sensibilizaciones/1.1%20Personas%20sensibilizadas%20en%20el%20Uso%20Seguro%20y%20Responsable%20de%20las%20TIC?csf=1&amp;web=1&amp;e=ZCFA2I" TargetMode="External"/><Relationship Id="rId29" Type="http://schemas.openxmlformats.org/officeDocument/2006/relationships/hyperlink" Target="https://mintic-my.sharepoint.com/:f:/r/personal/dmarino_mintic_gov_co/Documents/RESOLUCIONES%202023/ARCHIVO%20INTEGRATIC%202023?csf=1&amp;web=1&amp;e=18NcWj" TargetMode="External"/><Relationship Id="rId41" Type="http://schemas.openxmlformats.org/officeDocument/2006/relationships/hyperlink" Target="https://d.docs.live.net/:f:/r/direccion_economia_digital/Documentos%20compartidos/PLANEACI%C3%93N/PLAN%20ESTRAT%C3%89GICO%20S/2023-2026/2026/Ciudadanos%20con%20herramientas%20para%20el%20emprendimiento%20digital/I%20TRIMESTRE?csf=1&amp;web=1&amp;e=hebTNe" TargetMode="External"/><Relationship Id="rId54" Type="http://schemas.openxmlformats.org/officeDocument/2006/relationships/hyperlink" Target="https://mintic-my.sharepoint.com/:b:/g/personal/ldiaz_mintic_gov_co/IQA7prwVM7tQRrupuP3LaVR3AYJf8nkF5poU9p3E_I3i5x0?e=yXvkPS" TargetMode="External"/><Relationship Id="rId62" Type="http://schemas.openxmlformats.org/officeDocument/2006/relationships/printerSettings" Target="../printerSettings/printerSettings1.bin"/><Relationship Id="rId1" Type="http://schemas.openxmlformats.org/officeDocument/2006/relationships/hyperlink" Target="https://mintic.sharepoint.com/:b:/r/Dir_Vigilancia_Control/Clarity%202025/2025%20Informe%20consolidado-%20Clarity.pdf?csf=1&amp;web=1&amp;e=UBVDC2" TargetMode="External"/><Relationship Id="rId6" Type="http://schemas.openxmlformats.org/officeDocument/2006/relationships/hyperlink" Target="file:///C:\:f:\g\personal\acbonilla_mintic_gov_co\IgCcoV561EZOTJzLUrAra3XEAZqs40xu-0xTYInzhwUP6fo%3femail=esierram@mintic.gov.co&amp;e=8YmmCi" TargetMode="External"/><Relationship Id="rId11" Type="http://schemas.openxmlformats.org/officeDocument/2006/relationships/hyperlink" Target="../../SEGUIMIENTOS%202026/:f:/g/personal/calidad_ane_gov_co/IgDI5GqzykGoTL4aEisTxEbzAXwP_sj_cNsTaM4Y3t66clE" TargetMode="External"/><Relationship Id="rId24" Type="http://schemas.openxmlformats.org/officeDocument/2006/relationships/hyperlink" Target="https://mintic.sharepoint.com/:b:/r/Dir_Vigilancia_Control/Clarity%202025/2025%20Informe%20consolidado-%20Clarity.pdf?csf=1&amp;web=1&amp;e=UBVDC2" TargetMode="External"/><Relationship Id="rId32" Type="http://schemas.openxmlformats.org/officeDocument/2006/relationships/hyperlink" Target="https://d.docs.live.net/:f:/r/ViceministerioTI/GITFSMP/Documentos%20compartidos/Soportes%20Plan%20Estrat%C3%A9gico%202023/Estudios%20e%20informes%20de%20medici%C3%B3n%20de%20audiencias%20e%20impacto%20de%20contenidos?csf=1&amp;web=1&amp;e=Se1n6k" TargetMode="External"/><Relationship Id="rId37" Type="http://schemas.openxmlformats.org/officeDocument/2006/relationships/hyperlink" Target="https://d.docs.live.net/:f:/r/direccion_economia_digital/Documentos%20compartidos/PLANEACI%C3%93N/PLAN%20ESTRAT%C3%89GICO%20S/2023-2026/2026/Formaciones%20finalizadas%20en%20habilidades%20digitales/PRIMER%20TRIMESTRE?csf=1&amp;web=1&amp;e=k6HMlN" TargetMode="External"/><Relationship Id="rId40" Type="http://schemas.openxmlformats.org/officeDocument/2006/relationships/hyperlink" Target="https://d.docs.live.net/:f:/r/direccion_economia_digital/Documentos%20compartidos/PLANEACI%C3%93N/PLAN%20ESTRAT%C3%89GICO%20S/2023-2026/2025/Empresas%20y%20empresarios%20que%20adoptan%20tecnolog%C3%ADas%20para%20la%20transformaci%C3%B3n%20digital/I%20TRIMESTRE?csf=1&amp;web=1&amp;e=DFrBo0" TargetMode="External"/><Relationship Id="rId45" Type="http://schemas.openxmlformats.org/officeDocument/2006/relationships/hyperlink" Target="https://d.docs.live.net/:f:/g/personal/esierram_mintic_gov_co/IgAw1LOIt_cIQIc17JupKNYjAWt3BpSCJUi8QDqEGY8J2Ag" TargetMode="External"/><Relationship Id="rId53" Type="http://schemas.openxmlformats.org/officeDocument/2006/relationships/hyperlink" Target="https://www.mintic.gov.co/portal/inicio/Sala-de-prensa/Noticias/426183:Avanza-proposito-del-Gobierno-de-conectar-a-las-poblaciones-rurales-y-mas-apartadas-del-pais" TargetMode="External"/><Relationship Id="rId58" Type="http://schemas.openxmlformats.org/officeDocument/2006/relationships/hyperlink" Target="https://mintic-my.sharepoint.com/:f:/g/personal/jferia_mintic_gov_co/IgCeXmaQAokoQIxdAaAudzfwAcel0quJx6ekhGiuA7mgRQs?e=U6u60u" TargetMode="External"/><Relationship Id="rId66" Type="http://schemas.microsoft.com/office/2017/10/relationships/threadedComment" Target="../threadedComments/threadedComment1.xml"/><Relationship Id="rId5" Type="http://schemas.openxmlformats.org/officeDocument/2006/relationships/hyperlink" Target="file:///C:\:f:\g\personal\acbonilla_mintic_gov_co\IgCcoV561EZOTJzLUrAra3XEAZqs40xu-0xTYInzhwUP6fo%3femail=esierram@mintic.gov.co&amp;e=8YmmCi" TargetMode="External"/><Relationship Id="rId15" Type="http://schemas.openxmlformats.org/officeDocument/2006/relationships/hyperlink" Target="https://d.docs.live.net/:f:/g/gel/IgALkjFiCDThT6cKXcd-9zXXAZvKOWXV3sS7PISiYeviG8s?e=LlLvk2" TargetMode="External"/><Relationship Id="rId23" Type="http://schemas.openxmlformats.org/officeDocument/2006/relationships/hyperlink" Target="https://mintic.sharepoint.com/:b:/r/Dir_Vigilancia_Control/Clarity%202025/2025%20Informe%20consolidado-%20Clarity.pdf?csf=1&amp;web=1&amp;e=UBVDC2" TargetMode="External"/><Relationship Id="rId28" Type="http://schemas.openxmlformats.org/officeDocument/2006/relationships/hyperlink" Target="../../SEGUIMIENTOS%202026/:f:/g/personal/dircom_mintic_gov_co/IgAYp3HZht1cRbkbHBlQzgeCATyBKEOWu9rEDvw_Kmk0XoY%3fe=9HKFv9" TargetMode="External"/><Relationship Id="rId36" Type="http://schemas.openxmlformats.org/officeDocument/2006/relationships/hyperlink" Target="https://mintic-my.sharepoint.com/:f:/r/personal/contacto_colcert_gov_co/Documents/OneDrive%20COLCERT/General/2026/PES%202026?csf=1&amp;web=1&amp;e=47xPjp" TargetMode="External"/><Relationship Id="rId49" Type="http://schemas.openxmlformats.org/officeDocument/2006/relationships/hyperlink" Target="https://d.docs.live.net/:f:/g/personal/esierram_mintic_gov_co/IgAw1LOIt_cIQIc17JupKNYjAWt3BpSCJUi8QDqEGY8J2Ag" TargetMode="External"/><Relationship Id="rId57" Type="http://schemas.openxmlformats.org/officeDocument/2006/relationships/hyperlink" Target="https://mintic-my.sharepoint.com/:f:/g/personal/jferia_mintic_gov_co/IgA2d3kngFZ7QqQeOMlTYajAAZ4O6ID2mb1ThYy_9Fe-Oz8?e=8GTXsc" TargetMode="External"/><Relationship Id="rId61" Type="http://schemas.openxmlformats.org/officeDocument/2006/relationships/hyperlink" Target="https://mintic-my.sharepoint.com/:f:/g/personal/jferia_mintic_gov_co/IgCeXmaQAokoQIxdAaAudzfwAcel0quJx6ekhGiuA7mgRQs?e=U6u60u" TargetMode="External"/><Relationship Id="rId10" Type="http://schemas.openxmlformats.org/officeDocument/2006/relationships/hyperlink" Target="../../SEGUIMIENTOS%202026/:f:/g/personal/calidad_ane_gov_co/IgDI5GqzykGoTL4aEisTxEbzAXwP_sj_cNsTaM4Y3t66clE" TargetMode="External"/><Relationship Id="rId19" Type="http://schemas.openxmlformats.org/officeDocument/2006/relationships/hyperlink" Target="https://d.docs.live.net/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31" Type="http://schemas.openxmlformats.org/officeDocument/2006/relationships/hyperlink" Target="https://d.docs.live.net/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44" Type="http://schemas.openxmlformats.org/officeDocument/2006/relationships/hyperlink" Target="https://d.docs.live.net/:f:/g/personal/esierram_mintic_gov_co/IgAw1LOIt_cIQIc17JupKNYjAWt3BpSCJUi8QDqEGY8J2Ag" TargetMode="External"/><Relationship Id="rId52" Type="http://schemas.openxmlformats.org/officeDocument/2006/relationships/hyperlink" Target="https://d.docs.live.net/:f:/g/gel/IgCGrroSwoD2TaXHxBWFkSekAQdGprUZxg8nJSRNS_5d1Ao?e=wjgEgS" TargetMode="External"/><Relationship Id="rId60" Type="http://schemas.openxmlformats.org/officeDocument/2006/relationships/hyperlink" Target="https://mintic-my.sharepoint.com/:f:/g/personal/jferia_mintic_gov_co/IgAQkwcahrisRpuK7g2btE9rARd_7MJ28Tdi7O9sKcfG0uw?e=8l9Ztl" TargetMode="External"/><Relationship Id="rId65" Type="http://schemas.openxmlformats.org/officeDocument/2006/relationships/comments" Target="../comments1.xml"/><Relationship Id="rId4" Type="http://schemas.openxmlformats.org/officeDocument/2006/relationships/hyperlink" Target="file:///C:\:f:\g\personal\acbonilla_mintic_gov_co\IgCcoV561EZOTJzLUrAra3XEAZqs40xu-0xTYInzhwUP6fo%3femail=esierram@mintic.gov.co&amp;e=8YmmCi" TargetMode="External"/><Relationship Id="rId9" Type="http://schemas.openxmlformats.org/officeDocument/2006/relationships/hyperlink" Target="file:///C:\:f:\g\personal\acbonilla_mintic_gov_co\IgCcoV561EZOTJzLUrAra3XEAZqs40xu-0xTYInzhwUP6fo%3femail=esierram@mintic.gov.co&amp;e=8YmmCi" TargetMode="External"/><Relationship Id="rId14" Type="http://schemas.openxmlformats.org/officeDocument/2006/relationships/hyperlink" Target="../../SEGUIMIENTOS%202026/:f:/g/personal/calidad_ane_gov_co/IgDI5GqzykGoTL4aEisTxEbzAXwP_sj_cNsTaM4Y3t66clE" TargetMode="External"/><Relationship Id="rId22" Type="http://schemas.openxmlformats.org/officeDocument/2006/relationships/hyperlink" Target="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TargetMode="External"/><Relationship Id="rId27" Type="http://schemas.openxmlformats.org/officeDocument/2006/relationships/hyperlink" Target="../../SEGUIMIENTOS%202026/:f:/g/personal/ldiaz_mintic_gov_co/IgAU15a5YLsCToeEpYc0boQbASM97Eu9tJpUzpv9zy-74Og%3fe=ymUYY3" TargetMode="External"/><Relationship Id="rId30" Type="http://schemas.openxmlformats.org/officeDocument/2006/relationships/hyperlink" Target="https://d.docs.live.net/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TargetMode="External"/><Relationship Id="rId35" Type="http://schemas.openxmlformats.org/officeDocument/2006/relationships/hyperlink" Target="https://mintic-my.sharepoint.com/:f:/r/personal/contacto_colcert_gov_co/Documents/OneDrive%20COLCERT/General/2026/PES%202026?csf=1&amp;web=1&amp;e=47xPjp" TargetMode="External"/><Relationship Id="rId43" Type="http://schemas.openxmlformats.org/officeDocument/2006/relationships/hyperlink" Target="https://d.docs.live.net/:f:/r/ViceministerioTI/GITFSMP/Documentos%20compartidos/Soportes%20Plan%20Estrat%C3%A9gico%202023/Estudios%20e%20informes%20de%20medici%C3%B3n%20de%20audiencias%20e%20impacto%20de%20contenidos?csf=1&amp;web=1&amp;e=Se1n6k" TargetMode="External"/><Relationship Id="rId48" Type="http://schemas.openxmlformats.org/officeDocument/2006/relationships/hyperlink" Target="https://d.docs.live.net/:f:/g/personal/esierram_mintic_gov_co/IgAw1LOIt_cIQIc17JupKNYjAWt3BpSCJUi8QDqEGY8J2Ag" TargetMode="External"/><Relationship Id="rId56" Type="http://schemas.openxmlformats.org/officeDocument/2006/relationships/hyperlink" Target="https://d.docs.live.net/:f:/r/Sub_Radiodifusion_Sonora/Documentos%20compartidos/PLANEACION%20Y%20CALIDAD/PES%20y%20PEIV/2026?csf=1&amp;web=1&amp;e=RA2NSE" TargetMode="External"/><Relationship Id="rId64" Type="http://schemas.openxmlformats.org/officeDocument/2006/relationships/vmlDrawing" Target="../drawings/vmlDrawing1.vml"/><Relationship Id="rId8" Type="http://schemas.openxmlformats.org/officeDocument/2006/relationships/hyperlink" Target="file:///C:\:f:\g\personal\acbonilla_mintic_gov_co\IgCcoV561EZOTJzLUrAra3XEAZqs40xu-0xTYInzhwUP6fo%3femail=esierram@mintic.gov.co&amp;e=8YmmCi" TargetMode="External"/><Relationship Id="rId51" Type="http://schemas.openxmlformats.org/officeDocument/2006/relationships/hyperlink" Target="https://d.docs.live.net/:f:/g/gel/IgAIMVsjvWAbQq2fDta7m5KbAecR4KvWSNC3g7RJGIBUrn8?e=6IDgIA" TargetMode="External"/><Relationship Id="rId3" Type="http://schemas.openxmlformats.org/officeDocument/2006/relationships/hyperlink" Target="https://d.docs.live.net/:f:/r/Dir_Vigilancia_Control/Clarity%202025/Proceso%20de%20Contrataci%C3%B3n-%20Herramientas%20tecnol%C3%B3gicas?csf=1&amp;web=1&amp;e=DfKjxu" TargetMode="External"/><Relationship Id="rId12" Type="http://schemas.openxmlformats.org/officeDocument/2006/relationships/hyperlink" Target="../../SEGUIMIENTOS%202026/:f:/g/personal/calidad_ane_gov_co/IgDI5GqzykGoTL4aEisTxEbzAXwP_sj_cNsTaM4Y3t66clE" TargetMode="External"/><Relationship Id="rId17" Type="http://schemas.openxmlformats.org/officeDocument/2006/relationships/hyperlink" Target="https://d.docs.live.net/:f:/g/gel/IgCGDkeQHJedQYuwfYeuMzmFATinYbjNnWDMs_HheI5BbwE?e=P2M0vf" TargetMode="External"/><Relationship Id="rId25" Type="http://schemas.openxmlformats.org/officeDocument/2006/relationships/hyperlink" Target="https://d.docs.live.net/:f:/r/Dir_Vigilancia_Control/Clarity%202025/Proceso%20de%20Contrataci%C3%B3n-%20Herramientas%20tecnol%C3%B3gicas?csf=1&amp;web=1&amp;e=DfKjxu" TargetMode="External"/><Relationship Id="rId33" Type="http://schemas.openxmlformats.org/officeDocument/2006/relationships/hyperlink" Target="https://mintic-my.sharepoint.com/:f:/r/personal/contacto_colcert_gov_co/Documents/OneDrive%20COLCERT/General/2026/PES%202026?csf=1&amp;web=1&amp;e=47xPjp" TargetMode="External"/><Relationship Id="rId38" Type="http://schemas.openxmlformats.org/officeDocument/2006/relationships/hyperlink" Target="https://d.docs.live.net/:f:/r/direccion_economia_digital/Documentos%20compartidos/PLANEACI%C3%93N/PLAN%20ESTRAT%C3%89GICO%20S/2023-2026/2026/Formaciones%20finalizadas%20en%20habilidades%20digitales/PRIMER%20TRIMESTRE?csf=1&amp;web=1&amp;e=k6HMlN" TargetMode="External"/><Relationship Id="rId46" Type="http://schemas.openxmlformats.org/officeDocument/2006/relationships/hyperlink" Target="https://d.docs.live.net/:f:/g/personal/esierram_mintic_gov_co/IgAw1LOIt_cIQIc17JupKNYjAWt3BpSCJUi8QDqEGY8J2Ag" TargetMode="External"/><Relationship Id="rId59" Type="http://schemas.openxmlformats.org/officeDocument/2006/relationships/hyperlink" Target="https://mintic-my.sharepoint.com/:f:/g/personal/jferia_mintic_gov_co/IgA2d3kngFZ7QqQeOMlTYajAAZ4O6ID2mb1ThYy_9Fe-Oz8?e=8GTXs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013F-CF20-42AD-A198-B9D270E9A09A}">
  <sheetPr>
    <tabColor rgb="FFFF0000"/>
  </sheetPr>
  <dimension ref="A1:BV155"/>
  <sheetViews>
    <sheetView tabSelected="1" topLeftCell="V1" zoomScale="70" zoomScaleNormal="70" zoomScaleSheetLayoutView="55" workbookViewId="0">
      <pane ySplit="8" topLeftCell="A9" activePane="bottomLeft" state="frozen"/>
      <selection activeCell="S8" sqref="S8"/>
      <selection pane="bottomLeft" activeCell="V8" sqref="V8"/>
    </sheetView>
  </sheetViews>
  <sheetFormatPr baseColWidth="10" defaultColWidth="38" defaultRowHeight="20.399999999999999" outlineLevelCol="1" x14ac:dyDescent="0.3"/>
  <cols>
    <col min="1" max="9" width="38" style="1" customWidth="1"/>
    <col min="10" max="10" width="45.5546875" style="1" customWidth="1"/>
    <col min="11" max="11" width="48.6640625" style="1" customWidth="1"/>
    <col min="12" max="19" width="38" style="1" customWidth="1"/>
    <col min="20" max="20" width="51.44140625" style="1" customWidth="1"/>
    <col min="21" max="22" width="38" style="1" customWidth="1"/>
    <col min="23" max="23" width="38" style="1" hidden="1" customWidth="1"/>
    <col min="24" max="30" width="38" style="1" customWidth="1"/>
    <col min="31" max="35" width="38" style="1" hidden="1" customWidth="1"/>
    <col min="36" max="37" width="38" style="1" customWidth="1"/>
    <col min="38" max="38" width="83.88671875" style="1" hidden="1" customWidth="1" outlineLevel="1"/>
    <col min="39" max="41" width="55" style="1" hidden="1" customWidth="1" outlineLevel="1"/>
    <col min="42" max="43" width="55.33203125" style="1" hidden="1" customWidth="1" outlineLevel="1"/>
    <col min="44" max="47" width="55" style="1" hidden="1" customWidth="1" outlineLevel="1"/>
    <col min="48" max="48" width="38" style="1" customWidth="1" collapsed="1"/>
    <col min="49" max="49" width="38" style="1" customWidth="1"/>
    <col min="50" max="51" width="38" style="1" customWidth="1" outlineLevel="1"/>
    <col min="52" max="57" width="38" style="1" hidden="1" customWidth="1" outlineLevel="1"/>
    <col min="58" max="59" width="38" style="1" customWidth="1" outlineLevel="1"/>
    <col min="60" max="61" width="55" style="1" customWidth="1" outlineLevel="1"/>
    <col min="62" max="69" width="55" style="1" hidden="1" customWidth="1" outlineLevel="1"/>
    <col min="70" max="70" width="38" style="1" customWidth="1" outlineLevel="1"/>
    <col min="71" max="71" width="38" style="1" customWidth="1"/>
    <col min="72" max="72" width="38" style="1" customWidth="1" outlineLevel="1"/>
    <col min="73" max="73" width="38" style="1" hidden="1" customWidth="1"/>
    <col min="74" max="74" width="38" style="5" hidden="1" customWidth="1"/>
    <col min="75" max="16384" width="38" style="1"/>
  </cols>
  <sheetData>
    <row r="1" spans="1:74" ht="22.2" customHeight="1" x14ac:dyDescent="0.3">
      <c r="M1" s="2"/>
      <c r="N1" s="3"/>
      <c r="O1" s="3"/>
      <c r="P1" s="3"/>
      <c r="Q1" s="3"/>
      <c r="AL1" s="4"/>
      <c r="AM1" s="4"/>
      <c r="AN1" s="4"/>
      <c r="AO1" s="4"/>
      <c r="AP1" s="4"/>
      <c r="AQ1" s="4"/>
      <c r="AR1" s="4"/>
      <c r="AS1" s="4"/>
      <c r="AT1" s="4"/>
      <c r="AU1" s="4"/>
      <c r="AX1" s="4"/>
      <c r="AY1" s="4"/>
      <c r="AZ1" s="4"/>
      <c r="BA1" s="4"/>
      <c r="BB1" s="4"/>
      <c r="BC1" s="4"/>
      <c r="BD1" s="4"/>
      <c r="BE1" s="4"/>
      <c r="BF1" s="4"/>
      <c r="BG1" s="4"/>
      <c r="BH1" s="4"/>
      <c r="BI1" s="4"/>
      <c r="BJ1" s="4"/>
      <c r="BK1" s="4"/>
      <c r="BL1" s="4"/>
      <c r="BM1" s="4"/>
      <c r="BN1" s="4"/>
      <c r="BO1" s="4"/>
      <c r="BP1" s="4"/>
      <c r="BQ1" s="4"/>
      <c r="BR1" s="4"/>
      <c r="BS1" s="4"/>
      <c r="BT1" s="4"/>
    </row>
    <row r="2" spans="1:74" ht="4.95" customHeight="1" x14ac:dyDescent="0.3">
      <c r="M2" s="2"/>
      <c r="N2" s="2"/>
      <c r="O2" s="2"/>
      <c r="P2" s="2"/>
      <c r="Q2" s="2"/>
      <c r="AL2" s="4"/>
      <c r="AM2" s="4"/>
      <c r="AN2" s="4"/>
      <c r="AO2" s="4"/>
      <c r="AP2" s="4"/>
      <c r="AQ2" s="4"/>
      <c r="AR2" s="4"/>
      <c r="AS2" s="4"/>
      <c r="AT2" s="4"/>
      <c r="AU2" s="4"/>
      <c r="AX2" s="4"/>
      <c r="AY2" s="4"/>
      <c r="AZ2" s="4"/>
      <c r="BA2" s="4"/>
      <c r="BB2" s="4"/>
      <c r="BC2" s="4"/>
      <c r="BD2" s="4"/>
      <c r="BE2" s="4"/>
      <c r="BF2" s="4"/>
      <c r="BG2" s="4"/>
      <c r="BH2" s="4"/>
      <c r="BI2" s="4"/>
      <c r="BJ2" s="4"/>
      <c r="BK2" s="4"/>
      <c r="BL2" s="4"/>
      <c r="BM2" s="4"/>
      <c r="BN2" s="4"/>
      <c r="BO2" s="4"/>
      <c r="BP2" s="4"/>
      <c r="BQ2" s="4"/>
      <c r="BR2" s="4"/>
      <c r="BS2" s="4"/>
      <c r="BT2" s="4"/>
    </row>
    <row r="3" spans="1:74" ht="1.2" customHeight="1" x14ac:dyDescent="0.3">
      <c r="M3" s="2"/>
      <c r="N3" s="2"/>
      <c r="O3" s="2"/>
      <c r="P3" s="2"/>
      <c r="Q3" s="2"/>
      <c r="AL3" s="4"/>
      <c r="AM3" s="4"/>
      <c r="AN3" s="4"/>
      <c r="AO3" s="4"/>
      <c r="AP3" s="4"/>
      <c r="AQ3" s="4"/>
      <c r="AR3" s="4"/>
      <c r="AS3" s="4"/>
      <c r="AT3" s="4"/>
      <c r="AU3" s="4"/>
      <c r="AX3" s="4"/>
      <c r="AY3" s="4"/>
      <c r="AZ3" s="4"/>
      <c r="BA3" s="4"/>
      <c r="BB3" s="4"/>
      <c r="BC3" s="4"/>
      <c r="BD3" s="4"/>
      <c r="BE3" s="4"/>
      <c r="BF3" s="4"/>
      <c r="BG3" s="4"/>
      <c r="BH3" s="4"/>
      <c r="BI3" s="4"/>
      <c r="BJ3" s="4"/>
      <c r="BK3" s="4"/>
      <c r="BL3" s="4"/>
      <c r="BM3" s="4"/>
      <c r="BN3" s="4"/>
      <c r="BO3" s="4"/>
      <c r="BP3" s="4"/>
      <c r="BQ3" s="4"/>
      <c r="BR3" s="4"/>
      <c r="BS3" s="4"/>
      <c r="BT3" s="4"/>
    </row>
    <row r="4" spans="1:74" ht="5.4" customHeight="1" x14ac:dyDescent="0.3">
      <c r="M4" s="2"/>
      <c r="N4" s="2"/>
      <c r="O4" s="2"/>
      <c r="P4" s="2"/>
      <c r="Q4" s="2"/>
      <c r="AL4" s="4"/>
      <c r="AM4" s="4"/>
      <c r="AN4" s="4"/>
      <c r="AO4" s="4"/>
      <c r="AP4" s="4"/>
      <c r="AQ4" s="4"/>
      <c r="AR4" s="4"/>
      <c r="AS4" s="4"/>
      <c r="AT4" s="4"/>
      <c r="AU4" s="4"/>
      <c r="AX4" s="4"/>
      <c r="AY4" s="4"/>
      <c r="AZ4" s="4"/>
      <c r="BA4" s="4"/>
      <c r="BB4" s="4"/>
      <c r="BC4" s="4"/>
      <c r="BD4" s="4"/>
      <c r="BE4" s="4"/>
      <c r="BF4" s="4"/>
      <c r="BG4" s="4"/>
      <c r="BH4" s="4"/>
      <c r="BI4" s="4"/>
      <c r="BJ4" s="4"/>
      <c r="BK4" s="4"/>
      <c r="BL4" s="4"/>
      <c r="BM4" s="4"/>
      <c r="BN4" s="4"/>
      <c r="BO4" s="4"/>
      <c r="BP4" s="4"/>
      <c r="BQ4" s="4"/>
      <c r="BR4" s="4"/>
      <c r="BS4" s="4"/>
      <c r="BT4" s="4"/>
    </row>
    <row r="5" spans="1:74" ht="16.95" hidden="1" customHeight="1" x14ac:dyDescent="0.3">
      <c r="M5" s="2"/>
      <c r="N5" s="2"/>
      <c r="O5" s="2"/>
      <c r="P5" s="2"/>
      <c r="Q5" s="2"/>
      <c r="AL5" s="4"/>
      <c r="AM5" s="4"/>
      <c r="AN5" s="4"/>
      <c r="AO5" s="4"/>
      <c r="AP5" s="4"/>
      <c r="AQ5" s="4"/>
      <c r="AR5" s="4"/>
      <c r="AS5" s="4"/>
      <c r="AT5" s="4"/>
      <c r="AU5" s="4"/>
      <c r="AX5" s="4"/>
      <c r="AY5" s="4"/>
      <c r="AZ5" s="4"/>
      <c r="BA5" s="4"/>
      <c r="BB5" s="4"/>
      <c r="BC5" s="4"/>
      <c r="BD5" s="4"/>
      <c r="BE5" s="4"/>
      <c r="BF5" s="4"/>
      <c r="BG5" s="4"/>
      <c r="BH5" s="4"/>
      <c r="BI5" s="4"/>
      <c r="BJ5" s="4"/>
      <c r="BK5" s="4"/>
      <c r="BL5" s="4"/>
      <c r="BM5" s="4"/>
      <c r="BN5" s="4"/>
      <c r="BO5" s="4"/>
      <c r="BP5" s="4"/>
      <c r="BQ5" s="4"/>
      <c r="BR5" s="4"/>
      <c r="BS5" s="4"/>
      <c r="BT5" s="4"/>
    </row>
    <row r="6" spans="1:74" ht="30" customHeight="1" x14ac:dyDescent="0.3">
      <c r="M6" s="2"/>
      <c r="N6" s="6"/>
      <c r="O6" s="6"/>
      <c r="P6" s="6"/>
      <c r="Q6" s="6"/>
      <c r="Z6" s="7"/>
      <c r="AD6" s="7"/>
      <c r="AE6" s="8"/>
      <c r="AF6" s="9"/>
      <c r="AG6" s="9"/>
      <c r="AL6" s="10"/>
      <c r="AM6" s="10"/>
      <c r="AN6" s="10"/>
      <c r="AO6" s="10"/>
      <c r="AP6" s="10"/>
      <c r="AQ6" s="10"/>
      <c r="AR6" s="10"/>
      <c r="AS6" s="10"/>
      <c r="AT6" s="10"/>
      <c r="AU6" s="10"/>
      <c r="AX6" s="10"/>
      <c r="AY6" s="10"/>
      <c r="AZ6" s="10"/>
      <c r="BA6" s="10"/>
      <c r="BB6" s="10"/>
      <c r="BC6" s="10"/>
      <c r="BD6" s="10"/>
      <c r="BE6" s="10"/>
      <c r="BF6" s="10"/>
      <c r="BG6" s="10"/>
      <c r="BH6" s="10"/>
      <c r="BI6" s="10"/>
      <c r="BJ6" s="10"/>
      <c r="BK6" s="10"/>
      <c r="BL6" s="10"/>
      <c r="BM6" s="10"/>
      <c r="BN6" s="10"/>
      <c r="BO6" s="10"/>
      <c r="BP6" s="10"/>
      <c r="BQ6" s="10"/>
      <c r="BR6" s="10"/>
      <c r="BS6" s="10"/>
      <c r="BT6" s="10"/>
    </row>
    <row r="7" spans="1:74" s="11" customFormat="1" ht="36.6" customHeight="1" thickBot="1" x14ac:dyDescent="0.35">
      <c r="M7" s="12"/>
      <c r="N7" s="3"/>
      <c r="O7" s="3"/>
      <c r="P7" s="3"/>
      <c r="Q7" s="3"/>
      <c r="Z7" s="13"/>
      <c r="AD7" s="13"/>
      <c r="AE7" s="13"/>
      <c r="AF7" s="13"/>
      <c r="AG7" s="13"/>
      <c r="AL7" s="14"/>
      <c r="AM7" s="14"/>
      <c r="AN7" s="14"/>
      <c r="AO7" s="14"/>
      <c r="AP7" s="14"/>
      <c r="AQ7" s="14"/>
      <c r="AR7" s="14"/>
      <c r="AS7" s="14"/>
      <c r="AT7" s="14"/>
      <c r="AU7" s="14"/>
      <c r="AV7" s="13"/>
      <c r="AX7" s="14"/>
      <c r="AY7" s="14"/>
      <c r="AZ7" s="14"/>
      <c r="BA7" s="14"/>
      <c r="BB7" s="14"/>
      <c r="BC7" s="14"/>
      <c r="BD7" s="14"/>
      <c r="BE7" s="14"/>
      <c r="BF7" s="14"/>
      <c r="BG7" s="14"/>
      <c r="BH7" s="14"/>
      <c r="BI7" s="14"/>
      <c r="BJ7" s="14"/>
      <c r="BK7" s="14"/>
      <c r="BL7" s="14"/>
      <c r="BM7" s="14"/>
      <c r="BN7" s="14"/>
      <c r="BO7" s="14"/>
      <c r="BP7" s="14"/>
      <c r="BQ7" s="14"/>
      <c r="BR7" s="14"/>
      <c r="BS7" s="14"/>
      <c r="BV7" s="15"/>
    </row>
    <row r="8" spans="1:74" s="21" customFormat="1" ht="69" customHeight="1" thickTop="1" x14ac:dyDescent="0.3">
      <c r="A8" s="16" t="s">
        <v>0</v>
      </c>
      <c r="B8" s="16" t="s">
        <v>1</v>
      </c>
      <c r="C8" s="16" t="s">
        <v>2</v>
      </c>
      <c r="D8" s="16" t="s">
        <v>3</v>
      </c>
      <c r="E8" s="16" t="s">
        <v>4</v>
      </c>
      <c r="F8" s="16" t="s">
        <v>5</v>
      </c>
      <c r="G8" s="16" t="s">
        <v>6</v>
      </c>
      <c r="H8" s="16" t="s">
        <v>7</v>
      </c>
      <c r="I8" s="16" t="s">
        <v>8</v>
      </c>
      <c r="J8" s="16" t="s">
        <v>9</v>
      </c>
      <c r="K8" s="16" t="s">
        <v>10</v>
      </c>
      <c r="L8" s="16" t="s">
        <v>11</v>
      </c>
      <c r="M8" s="16" t="s">
        <v>12</v>
      </c>
      <c r="N8" s="16" t="s">
        <v>13</v>
      </c>
      <c r="O8" s="16" t="s">
        <v>14</v>
      </c>
      <c r="P8" s="16" t="s">
        <v>15</v>
      </c>
      <c r="Q8" s="16" t="s">
        <v>16</v>
      </c>
      <c r="R8" s="16" t="s">
        <v>1127</v>
      </c>
      <c r="S8" s="16" t="s">
        <v>17</v>
      </c>
      <c r="T8" s="16" t="s">
        <v>18</v>
      </c>
      <c r="U8" s="16" t="s">
        <v>19</v>
      </c>
      <c r="V8" s="16" t="s">
        <v>20</v>
      </c>
      <c r="W8" s="16" t="s">
        <v>21</v>
      </c>
      <c r="X8" s="16" t="s">
        <v>22</v>
      </c>
      <c r="Y8" s="16" t="s">
        <v>23</v>
      </c>
      <c r="Z8" s="16" t="s">
        <v>24</v>
      </c>
      <c r="AA8" s="16" t="s">
        <v>25</v>
      </c>
      <c r="AB8" s="16" t="s">
        <v>26</v>
      </c>
      <c r="AC8" s="16" t="s">
        <v>27</v>
      </c>
      <c r="AD8" s="16" t="s">
        <v>28</v>
      </c>
      <c r="AE8" s="16" t="s">
        <v>29</v>
      </c>
      <c r="AF8" s="16" t="s">
        <v>30</v>
      </c>
      <c r="AG8" s="16" t="s">
        <v>31</v>
      </c>
      <c r="AH8" s="16" t="s">
        <v>32</v>
      </c>
      <c r="AI8" s="16" t="s">
        <v>33</v>
      </c>
      <c r="AJ8" s="16" t="s">
        <v>34</v>
      </c>
      <c r="AK8" s="16" t="s">
        <v>35</v>
      </c>
      <c r="AL8" s="16" t="s">
        <v>36</v>
      </c>
      <c r="AM8" s="16" t="s">
        <v>37</v>
      </c>
      <c r="AN8" s="16" t="s">
        <v>38</v>
      </c>
      <c r="AO8" s="16" t="s">
        <v>39</v>
      </c>
      <c r="AP8" s="16" t="s">
        <v>40</v>
      </c>
      <c r="AQ8" s="16" t="s">
        <v>41</v>
      </c>
      <c r="AR8" s="16" t="s">
        <v>42</v>
      </c>
      <c r="AS8" s="16" t="s">
        <v>43</v>
      </c>
      <c r="AT8" s="16" t="s">
        <v>44</v>
      </c>
      <c r="AU8" s="16" t="s">
        <v>45</v>
      </c>
      <c r="AV8" s="16" t="s">
        <v>46</v>
      </c>
      <c r="AW8" s="16" t="s">
        <v>47</v>
      </c>
      <c r="AX8" s="16" t="s">
        <v>48</v>
      </c>
      <c r="AY8" s="17" t="s">
        <v>49</v>
      </c>
      <c r="AZ8" s="16" t="s">
        <v>50</v>
      </c>
      <c r="BA8" s="16" t="s">
        <v>51</v>
      </c>
      <c r="BB8" s="16" t="s">
        <v>52</v>
      </c>
      <c r="BC8" s="16" t="s">
        <v>53</v>
      </c>
      <c r="BD8" s="16" t="s">
        <v>54</v>
      </c>
      <c r="BE8" s="16" t="s">
        <v>55</v>
      </c>
      <c r="BF8" s="16" t="s">
        <v>56</v>
      </c>
      <c r="BG8" s="16" t="s">
        <v>57</v>
      </c>
      <c r="BH8" s="16" t="s">
        <v>58</v>
      </c>
      <c r="BI8" s="16" t="s">
        <v>59</v>
      </c>
      <c r="BJ8" s="16" t="s">
        <v>60</v>
      </c>
      <c r="BK8" s="16" t="s">
        <v>61</v>
      </c>
      <c r="BL8" s="16" t="s">
        <v>62</v>
      </c>
      <c r="BM8" s="16" t="s">
        <v>63</v>
      </c>
      <c r="BN8" s="16" t="s">
        <v>64</v>
      </c>
      <c r="BO8" s="16" t="s">
        <v>43</v>
      </c>
      <c r="BP8" s="16" t="s">
        <v>65</v>
      </c>
      <c r="BQ8" s="16" t="s">
        <v>45</v>
      </c>
      <c r="BR8" s="16" t="s">
        <v>66</v>
      </c>
      <c r="BS8" s="16" t="s">
        <v>67</v>
      </c>
      <c r="BT8" s="16" t="s">
        <v>68</v>
      </c>
      <c r="BU8" s="18" t="s">
        <v>69</v>
      </c>
      <c r="BV8" s="19" t="s">
        <v>70</v>
      </c>
    </row>
    <row r="9" spans="1:74" ht="367.2" customHeight="1" x14ac:dyDescent="0.3">
      <c r="A9" s="327" t="s">
        <v>71</v>
      </c>
      <c r="B9" s="327" t="s">
        <v>72</v>
      </c>
      <c r="C9" s="327" t="s">
        <v>73</v>
      </c>
      <c r="D9" s="327" t="s">
        <v>74</v>
      </c>
      <c r="E9" s="327" t="s">
        <v>75</v>
      </c>
      <c r="F9" s="327" t="s">
        <v>76</v>
      </c>
      <c r="G9" s="359" t="s">
        <v>77</v>
      </c>
      <c r="H9" s="360" t="s">
        <v>78</v>
      </c>
      <c r="I9" s="360" t="s">
        <v>79</v>
      </c>
      <c r="J9" s="328">
        <v>21009814332</v>
      </c>
      <c r="K9" s="329">
        <v>20528145712.880001</v>
      </c>
      <c r="L9" s="330">
        <v>22370105598</v>
      </c>
      <c r="M9" s="330">
        <v>20985792613.84</v>
      </c>
      <c r="N9" s="416">
        <v>16617985594.32</v>
      </c>
      <c r="O9" s="416">
        <v>11214489410.370001</v>
      </c>
      <c r="P9" s="418">
        <v>14596588968</v>
      </c>
      <c r="Q9" s="418">
        <v>658243529</v>
      </c>
      <c r="R9" s="321" t="s">
        <v>80</v>
      </c>
      <c r="S9" s="321" t="s">
        <v>81</v>
      </c>
      <c r="T9" s="27" t="s">
        <v>82</v>
      </c>
      <c r="U9" s="27" t="s">
        <v>83</v>
      </c>
      <c r="V9" s="28">
        <v>0</v>
      </c>
      <c r="W9" s="28">
        <v>2479</v>
      </c>
      <c r="X9" s="29" t="s">
        <v>84</v>
      </c>
      <c r="Y9" s="29" t="s">
        <v>85</v>
      </c>
      <c r="Z9" s="30">
        <v>2479</v>
      </c>
      <c r="AA9" s="31">
        <v>2479</v>
      </c>
      <c r="AB9" s="30">
        <v>8276</v>
      </c>
      <c r="AC9" s="30">
        <v>8158</v>
      </c>
      <c r="AD9" s="30">
        <v>4903</v>
      </c>
      <c r="AE9" s="30">
        <v>224</v>
      </c>
      <c r="AF9" s="30">
        <v>1173</v>
      </c>
      <c r="AG9" s="30">
        <v>2391</v>
      </c>
      <c r="AH9" s="30">
        <v>1325</v>
      </c>
      <c r="AI9" s="30">
        <v>5113</v>
      </c>
      <c r="AJ9" s="30">
        <v>5113</v>
      </c>
      <c r="AK9" s="28">
        <v>0</v>
      </c>
      <c r="AL9" s="32" t="s">
        <v>86</v>
      </c>
      <c r="AM9" s="32" t="s">
        <v>87</v>
      </c>
      <c r="AN9" s="32" t="s">
        <v>88</v>
      </c>
      <c r="AO9" s="32" t="s">
        <v>89</v>
      </c>
      <c r="AP9" s="33" t="s">
        <v>90</v>
      </c>
      <c r="AQ9" s="33" t="s">
        <v>91</v>
      </c>
      <c r="AR9" s="32" t="s">
        <v>92</v>
      </c>
      <c r="AS9" s="32" t="s">
        <v>93</v>
      </c>
      <c r="AT9" s="32" t="s">
        <v>94</v>
      </c>
      <c r="AU9" s="34" t="s">
        <v>95</v>
      </c>
      <c r="AV9" s="28">
        <v>4311</v>
      </c>
      <c r="AW9" s="28" t="s">
        <v>96</v>
      </c>
      <c r="AX9" s="28">
        <v>834</v>
      </c>
      <c r="AY9" s="28">
        <v>834</v>
      </c>
      <c r="AZ9" s="28">
        <v>1451</v>
      </c>
      <c r="BA9" s="28"/>
      <c r="BB9" s="28">
        <v>1600</v>
      </c>
      <c r="BC9" s="28"/>
      <c r="BD9" s="28">
        <v>426</v>
      </c>
      <c r="BE9" s="28"/>
      <c r="BF9" s="28">
        <f>AX9+AZ9+BB9+BD9</f>
        <v>4311</v>
      </c>
      <c r="BG9" s="28">
        <f>AY9+BA9+BC9+BE9</f>
        <v>834</v>
      </c>
      <c r="BH9" s="35" t="s">
        <v>97</v>
      </c>
      <c r="BI9" s="35" t="s">
        <v>98</v>
      </c>
      <c r="BJ9" s="36"/>
      <c r="BK9" s="36"/>
      <c r="BL9" s="36"/>
      <c r="BM9" s="36"/>
      <c r="BN9" s="36"/>
      <c r="BO9" s="36"/>
      <c r="BP9" s="36"/>
      <c r="BQ9" s="36"/>
      <c r="BR9" s="28">
        <f>+_xlfn.IFS(U9="Acumulado",Z9+AB9+AD9+AV9,U9="Capacidad",AV9,U9="Flujo",AV9,U9="Reducción",AV9,U9="Stock",AV9)</f>
        <v>19969</v>
      </c>
      <c r="BS9" s="28">
        <f>15750+BG9</f>
        <v>16584</v>
      </c>
      <c r="BT9" s="321" t="s">
        <v>99</v>
      </c>
      <c r="BU9" s="37" t="s">
        <v>99</v>
      </c>
      <c r="BV9" s="38" t="s">
        <v>100</v>
      </c>
    </row>
    <row r="10" spans="1:74" ht="142.94999999999999" customHeight="1" x14ac:dyDescent="0.3">
      <c r="A10" s="322"/>
      <c r="B10" s="322"/>
      <c r="C10" s="322"/>
      <c r="D10" s="322"/>
      <c r="E10" s="322"/>
      <c r="F10" s="322"/>
      <c r="G10" s="322"/>
      <c r="H10" s="322"/>
      <c r="I10" s="322"/>
      <c r="J10" s="322"/>
      <c r="K10" s="322"/>
      <c r="L10" s="322"/>
      <c r="M10" s="322"/>
      <c r="N10" s="422"/>
      <c r="O10" s="422"/>
      <c r="P10" s="423"/>
      <c r="Q10" s="423"/>
      <c r="R10" s="322"/>
      <c r="S10" s="324"/>
      <c r="T10" s="27" t="s">
        <v>101</v>
      </c>
      <c r="U10" s="27" t="s">
        <v>83</v>
      </c>
      <c r="V10" s="28">
        <v>0</v>
      </c>
      <c r="W10" s="28">
        <v>3427</v>
      </c>
      <c r="X10" s="29" t="s">
        <v>102</v>
      </c>
      <c r="Y10" s="29" t="s">
        <v>103</v>
      </c>
      <c r="Z10" s="30">
        <v>3315</v>
      </c>
      <c r="AA10" s="31">
        <v>3427</v>
      </c>
      <c r="AB10" s="30">
        <v>7008</v>
      </c>
      <c r="AC10" s="30">
        <v>7137</v>
      </c>
      <c r="AD10" s="30">
        <v>4970</v>
      </c>
      <c r="AE10" s="30">
        <v>1557</v>
      </c>
      <c r="AF10" s="30">
        <v>1716</v>
      </c>
      <c r="AG10" s="30">
        <v>1271</v>
      </c>
      <c r="AH10" s="30">
        <v>1689</v>
      </c>
      <c r="AI10" s="30">
        <v>6233</v>
      </c>
      <c r="AJ10" s="30">
        <v>6233</v>
      </c>
      <c r="AK10" s="28">
        <v>0</v>
      </c>
      <c r="AL10" s="32" t="s">
        <v>104</v>
      </c>
      <c r="AM10" s="32" t="s">
        <v>105</v>
      </c>
      <c r="AN10" s="32" t="s">
        <v>106</v>
      </c>
      <c r="AO10" s="32" t="s">
        <v>105</v>
      </c>
      <c r="AP10" s="33" t="s">
        <v>107</v>
      </c>
      <c r="AQ10" s="33" t="s">
        <v>91</v>
      </c>
      <c r="AR10" s="32" t="s">
        <v>108</v>
      </c>
      <c r="AS10" s="32" t="s">
        <v>109</v>
      </c>
      <c r="AT10" s="32" t="s">
        <v>110</v>
      </c>
      <c r="AU10" s="34" t="s">
        <v>95</v>
      </c>
      <c r="AV10" s="28">
        <v>1400</v>
      </c>
      <c r="AW10" s="28" t="s">
        <v>96</v>
      </c>
      <c r="AX10" s="28">
        <v>368</v>
      </c>
      <c r="AY10" s="28">
        <v>497</v>
      </c>
      <c r="AZ10" s="28">
        <v>400</v>
      </c>
      <c r="BA10" s="28"/>
      <c r="BB10" s="28">
        <v>308</v>
      </c>
      <c r="BC10" s="28"/>
      <c r="BD10" s="28">
        <v>324</v>
      </c>
      <c r="BE10" s="28"/>
      <c r="BF10" s="28">
        <f>AX10+AZ10+BB10+BD10</f>
        <v>1400</v>
      </c>
      <c r="BG10" s="28">
        <f t="shared" ref="BG10:BG13" si="0">AY10+BA10+BC10+BE10</f>
        <v>497</v>
      </c>
      <c r="BH10" s="35" t="s">
        <v>111</v>
      </c>
      <c r="BI10" s="35" t="s">
        <v>112</v>
      </c>
      <c r="BJ10" s="36"/>
      <c r="BK10" s="36"/>
      <c r="BL10" s="36"/>
      <c r="BM10" s="36"/>
      <c r="BN10" s="36"/>
      <c r="BO10" s="36"/>
      <c r="BP10" s="36"/>
      <c r="BQ10" s="36"/>
      <c r="BR10" s="28">
        <f>+_xlfn.IFS(U10="Acumulado",Z10+AB10+AD10+AV10,U10="Capacidad",AV10,U10="Flujo",AV10,U10="Reducción",AV10,U10="Stock",AV10)</f>
        <v>16693</v>
      </c>
      <c r="BS10" s="28">
        <f>16797+BG10</f>
        <v>17294</v>
      </c>
      <c r="BT10" s="322"/>
      <c r="BU10" s="37" t="s">
        <v>99</v>
      </c>
      <c r="BV10" s="38" t="s">
        <v>100</v>
      </c>
    </row>
    <row r="11" spans="1:74" ht="265.2" x14ac:dyDescent="0.3">
      <c r="A11" s="324"/>
      <c r="B11" s="324"/>
      <c r="C11" s="324"/>
      <c r="D11" s="324"/>
      <c r="E11" s="324"/>
      <c r="F11" s="324"/>
      <c r="G11" s="324"/>
      <c r="H11" s="324"/>
      <c r="I11" s="324"/>
      <c r="J11" s="324"/>
      <c r="K11" s="324"/>
      <c r="L11" s="324"/>
      <c r="M11" s="324"/>
      <c r="N11" s="417"/>
      <c r="O11" s="417"/>
      <c r="P11" s="419"/>
      <c r="Q11" s="419"/>
      <c r="R11" s="324"/>
      <c r="S11" s="27" t="s">
        <v>113</v>
      </c>
      <c r="T11" s="27" t="s">
        <v>114</v>
      </c>
      <c r="U11" s="27" t="s">
        <v>115</v>
      </c>
      <c r="V11" s="28">
        <v>0</v>
      </c>
      <c r="W11" s="28">
        <v>1</v>
      </c>
      <c r="X11" s="29" t="s">
        <v>116</v>
      </c>
      <c r="Y11" s="29" t="s">
        <v>117</v>
      </c>
      <c r="Z11" s="30">
        <v>1</v>
      </c>
      <c r="AA11" s="31">
        <v>1</v>
      </c>
      <c r="AB11" s="30">
        <v>1</v>
      </c>
      <c r="AC11" s="30">
        <v>1</v>
      </c>
      <c r="AD11" s="30">
        <v>2</v>
      </c>
      <c r="AE11" s="39">
        <v>0.25</v>
      </c>
      <c r="AF11" s="39">
        <v>1.75</v>
      </c>
      <c r="AG11" s="39">
        <v>2</v>
      </c>
      <c r="AH11" s="30">
        <v>2</v>
      </c>
      <c r="AI11" s="39">
        <v>2</v>
      </c>
      <c r="AJ11" s="30">
        <v>2</v>
      </c>
      <c r="AK11" s="28">
        <v>0</v>
      </c>
      <c r="AL11" s="32" t="s">
        <v>118</v>
      </c>
      <c r="AM11" s="32" t="s">
        <v>119</v>
      </c>
      <c r="AN11" s="32" t="s">
        <v>120</v>
      </c>
      <c r="AO11" s="32" t="s">
        <v>121</v>
      </c>
      <c r="AP11" s="33" t="s">
        <v>122</v>
      </c>
      <c r="AQ11" s="33" t="s">
        <v>91</v>
      </c>
      <c r="AR11" s="32" t="s">
        <v>123</v>
      </c>
      <c r="AS11" s="32" t="s">
        <v>124</v>
      </c>
      <c r="AT11" s="32" t="s">
        <v>78</v>
      </c>
      <c r="AU11" s="34" t="s">
        <v>125</v>
      </c>
      <c r="AV11" s="28">
        <v>1</v>
      </c>
      <c r="AW11" s="28" t="s">
        <v>126</v>
      </c>
      <c r="AX11" s="28"/>
      <c r="AY11" s="28"/>
      <c r="AZ11" s="28"/>
      <c r="BA11" s="28"/>
      <c r="BB11" s="28"/>
      <c r="BC11" s="28"/>
      <c r="BD11" s="28">
        <v>1</v>
      </c>
      <c r="BE11" s="28"/>
      <c r="BF11" s="28">
        <f t="shared" ref="BF11:BF13" si="1">AX11+AZ11+BB11+BD11</f>
        <v>1</v>
      </c>
      <c r="BG11" s="28">
        <f t="shared" si="0"/>
        <v>0</v>
      </c>
      <c r="BH11" s="35" t="s">
        <v>127</v>
      </c>
      <c r="BI11" s="35" t="s">
        <v>98</v>
      </c>
      <c r="BJ11" s="36"/>
      <c r="BK11" s="36"/>
      <c r="BL11" s="36"/>
      <c r="BM11" s="36"/>
      <c r="BN11" s="36"/>
      <c r="BO11" s="36"/>
      <c r="BP11" s="36"/>
      <c r="BQ11" s="36"/>
      <c r="BR11" s="28">
        <f>AV11</f>
        <v>1</v>
      </c>
      <c r="BS11" s="28">
        <f>BG11</f>
        <v>0</v>
      </c>
      <c r="BT11" s="324"/>
      <c r="BU11" s="37" t="s">
        <v>99</v>
      </c>
      <c r="BV11" s="38" t="s">
        <v>100</v>
      </c>
    </row>
    <row r="12" spans="1:74" ht="123" customHeight="1" x14ac:dyDescent="0.3">
      <c r="A12" s="327" t="s">
        <v>71</v>
      </c>
      <c r="B12" s="327" t="s">
        <v>128</v>
      </c>
      <c r="C12" s="327" t="s">
        <v>73</v>
      </c>
      <c r="D12" s="327" t="s">
        <v>74</v>
      </c>
      <c r="E12" s="327" t="s">
        <v>129</v>
      </c>
      <c r="F12" s="327" t="s">
        <v>130</v>
      </c>
      <c r="G12" s="359" t="s">
        <v>77</v>
      </c>
      <c r="H12" s="327" t="s">
        <v>131</v>
      </c>
      <c r="I12" s="327" t="s">
        <v>132</v>
      </c>
      <c r="J12" s="328">
        <v>305512617211</v>
      </c>
      <c r="K12" s="329">
        <v>301171131219.32001</v>
      </c>
      <c r="L12" s="330">
        <v>228906651498</v>
      </c>
      <c r="M12" s="330">
        <v>227643239230.89001</v>
      </c>
      <c r="N12" s="328">
        <v>14182225404</v>
      </c>
      <c r="O12" s="328">
        <v>12980246246</v>
      </c>
      <c r="P12" s="318">
        <v>177260532617</v>
      </c>
      <c r="Q12" s="318">
        <v>162951145</v>
      </c>
      <c r="R12" s="321" t="s">
        <v>133</v>
      </c>
      <c r="S12" s="321" t="s">
        <v>134</v>
      </c>
      <c r="T12" s="41" t="s">
        <v>135</v>
      </c>
      <c r="U12" s="27" t="s">
        <v>115</v>
      </c>
      <c r="V12" s="28">
        <v>36</v>
      </c>
      <c r="W12" s="28">
        <v>36</v>
      </c>
      <c r="X12" s="29" t="s">
        <v>136</v>
      </c>
      <c r="Y12" s="29" t="s">
        <v>137</v>
      </c>
      <c r="Z12" s="30">
        <v>47</v>
      </c>
      <c r="AA12" s="31">
        <v>36</v>
      </c>
      <c r="AB12" s="30">
        <v>47</v>
      </c>
      <c r="AC12" s="30">
        <v>36</v>
      </c>
      <c r="AD12" s="30">
        <v>37</v>
      </c>
      <c r="AE12" s="30">
        <v>36</v>
      </c>
      <c r="AF12" s="30">
        <v>36</v>
      </c>
      <c r="AG12" s="30">
        <v>36</v>
      </c>
      <c r="AH12" s="30">
        <v>36</v>
      </c>
      <c r="AI12" s="30">
        <v>36</v>
      </c>
      <c r="AJ12" s="30">
        <v>36</v>
      </c>
      <c r="AK12" s="42">
        <v>1</v>
      </c>
      <c r="AL12" s="32" t="s">
        <v>138</v>
      </c>
      <c r="AM12" s="32" t="s">
        <v>139</v>
      </c>
      <c r="AN12" s="32" t="s">
        <v>140</v>
      </c>
      <c r="AO12" s="32" t="s">
        <v>141</v>
      </c>
      <c r="AP12" s="32" t="s">
        <v>142</v>
      </c>
      <c r="AQ12" s="32" t="s">
        <v>143</v>
      </c>
      <c r="AR12" s="32" t="s">
        <v>144</v>
      </c>
      <c r="AS12" s="32" t="s">
        <v>145</v>
      </c>
      <c r="AT12" s="32" t="s">
        <v>146</v>
      </c>
      <c r="AU12" s="34" t="s">
        <v>147</v>
      </c>
      <c r="AV12" s="43">
        <v>37</v>
      </c>
      <c r="AW12" s="43" t="s">
        <v>126</v>
      </c>
      <c r="AX12" s="43"/>
      <c r="AY12" s="44">
        <v>36</v>
      </c>
      <c r="AZ12" s="43"/>
      <c r="BA12" s="43"/>
      <c r="BB12" s="43"/>
      <c r="BC12" s="43"/>
      <c r="BD12" s="43">
        <v>37</v>
      </c>
      <c r="BE12" s="28"/>
      <c r="BF12" s="28">
        <f t="shared" si="1"/>
        <v>37</v>
      </c>
      <c r="BG12" s="28">
        <f t="shared" si="0"/>
        <v>36</v>
      </c>
      <c r="BH12" s="36" t="s">
        <v>148</v>
      </c>
      <c r="BI12" s="36" t="s">
        <v>149</v>
      </c>
      <c r="BJ12" s="36"/>
      <c r="BK12" s="36"/>
      <c r="BL12" s="36"/>
      <c r="BM12" s="36"/>
      <c r="BN12" s="36"/>
      <c r="BO12" s="36"/>
      <c r="BP12" s="36"/>
      <c r="BQ12" s="45" t="s">
        <v>150</v>
      </c>
      <c r="BR12" s="28">
        <f>BF12</f>
        <v>37</v>
      </c>
      <c r="BS12" s="28">
        <f>BG12</f>
        <v>36</v>
      </c>
      <c r="BT12" s="321" t="s">
        <v>151</v>
      </c>
      <c r="BU12" s="46" t="s">
        <v>151</v>
      </c>
      <c r="BV12" s="38" t="s">
        <v>152</v>
      </c>
    </row>
    <row r="13" spans="1:74" ht="171" customHeight="1" x14ac:dyDescent="0.3">
      <c r="A13" s="368"/>
      <c r="B13" s="368"/>
      <c r="C13" s="368"/>
      <c r="D13" s="368"/>
      <c r="E13" s="368"/>
      <c r="F13" s="368"/>
      <c r="G13" s="421"/>
      <c r="H13" s="368"/>
      <c r="I13" s="368"/>
      <c r="J13" s="417"/>
      <c r="K13" s="388"/>
      <c r="L13" s="415"/>
      <c r="M13" s="415"/>
      <c r="N13" s="417"/>
      <c r="O13" s="417"/>
      <c r="P13" s="419"/>
      <c r="Q13" s="419"/>
      <c r="R13" s="351"/>
      <c r="S13" s="351"/>
      <c r="T13" s="47" t="s">
        <v>153</v>
      </c>
      <c r="U13" s="48" t="s">
        <v>115</v>
      </c>
      <c r="V13" s="42">
        <v>36</v>
      </c>
      <c r="W13" s="42">
        <v>36</v>
      </c>
      <c r="X13" s="42" t="s">
        <v>136</v>
      </c>
      <c r="Y13" s="42" t="s">
        <v>137</v>
      </c>
      <c r="Z13" s="49">
        <v>0</v>
      </c>
      <c r="AA13" s="50">
        <v>0</v>
      </c>
      <c r="AB13" s="49">
        <v>0</v>
      </c>
      <c r="AC13" s="49">
        <v>0</v>
      </c>
      <c r="AD13" s="42">
        <v>0</v>
      </c>
      <c r="AE13" s="42">
        <v>0</v>
      </c>
      <c r="AF13" s="42">
        <v>0</v>
      </c>
      <c r="AG13" s="51">
        <v>0</v>
      </c>
      <c r="AH13" s="51">
        <v>0</v>
      </c>
      <c r="AI13" s="42">
        <v>0</v>
      </c>
      <c r="AJ13" s="42">
        <v>0</v>
      </c>
      <c r="AK13" s="42">
        <v>1</v>
      </c>
      <c r="AL13" s="42" t="s">
        <v>138</v>
      </c>
      <c r="AM13" s="42" t="s">
        <v>139</v>
      </c>
      <c r="AN13" s="42" t="s">
        <v>140</v>
      </c>
      <c r="AO13" s="42" t="s">
        <v>141</v>
      </c>
      <c r="AP13" s="42" t="s">
        <v>142</v>
      </c>
      <c r="AQ13" s="42" t="s">
        <v>143</v>
      </c>
      <c r="AR13" s="42" t="s">
        <v>78</v>
      </c>
      <c r="AS13" s="42" t="s">
        <v>78</v>
      </c>
      <c r="AT13" s="42" t="s">
        <v>78</v>
      </c>
      <c r="AU13" s="42" t="s">
        <v>78</v>
      </c>
      <c r="AV13" s="52">
        <v>1</v>
      </c>
      <c r="AW13" s="52" t="s">
        <v>126</v>
      </c>
      <c r="AX13" s="52"/>
      <c r="AY13" s="52"/>
      <c r="AZ13" s="52"/>
      <c r="BA13" s="52"/>
      <c r="BB13" s="52"/>
      <c r="BC13" s="52"/>
      <c r="BD13" s="52">
        <v>1</v>
      </c>
      <c r="BE13" s="42"/>
      <c r="BF13" s="42">
        <f t="shared" si="1"/>
        <v>1</v>
      </c>
      <c r="BG13" s="42">
        <f t="shared" si="0"/>
        <v>0</v>
      </c>
      <c r="BH13" s="36" t="s">
        <v>154</v>
      </c>
      <c r="BI13" s="36" t="s">
        <v>155</v>
      </c>
      <c r="BJ13" s="36"/>
      <c r="BK13" s="36"/>
      <c r="BL13" s="36"/>
      <c r="BM13" s="36"/>
      <c r="BN13" s="36"/>
      <c r="BO13" s="36"/>
      <c r="BP13" s="36"/>
      <c r="BQ13" s="45" t="s">
        <v>150</v>
      </c>
      <c r="BR13" s="42"/>
      <c r="BS13" s="42">
        <f>BG13</f>
        <v>0</v>
      </c>
      <c r="BT13" s="349"/>
      <c r="BU13" s="46" t="s">
        <v>151</v>
      </c>
      <c r="BV13" s="38" t="s">
        <v>152</v>
      </c>
    </row>
    <row r="14" spans="1:74" ht="409.6" customHeight="1" x14ac:dyDescent="0.3">
      <c r="A14" s="324"/>
      <c r="B14" s="324"/>
      <c r="C14" s="324"/>
      <c r="D14" s="324"/>
      <c r="E14" s="324"/>
      <c r="F14" s="324"/>
      <c r="G14" s="324"/>
      <c r="H14" s="324"/>
      <c r="I14" s="324"/>
      <c r="J14" s="324"/>
      <c r="K14" s="324"/>
      <c r="L14" s="324"/>
      <c r="M14" s="324"/>
      <c r="N14" s="334"/>
      <c r="O14" s="334"/>
      <c r="P14" s="320"/>
      <c r="Q14" s="320"/>
      <c r="R14" s="324"/>
      <c r="S14" s="324"/>
      <c r="T14" s="27" t="s">
        <v>156</v>
      </c>
      <c r="U14" s="27" t="s">
        <v>157</v>
      </c>
      <c r="V14" s="28">
        <v>786</v>
      </c>
      <c r="W14" s="28">
        <v>786</v>
      </c>
      <c r="X14" s="29" t="s">
        <v>158</v>
      </c>
      <c r="Y14" s="29" t="s">
        <v>159</v>
      </c>
      <c r="Z14" s="30">
        <v>788</v>
      </c>
      <c r="AA14" s="31">
        <v>788</v>
      </c>
      <c r="AB14" s="30">
        <v>788</v>
      </c>
      <c r="AC14" s="30">
        <v>788</v>
      </c>
      <c r="AD14" s="30">
        <v>788</v>
      </c>
      <c r="AE14" s="30">
        <v>788</v>
      </c>
      <c r="AF14" s="30">
        <v>788</v>
      </c>
      <c r="AG14" s="30">
        <v>788</v>
      </c>
      <c r="AH14" s="30">
        <v>788</v>
      </c>
      <c r="AI14" s="30">
        <v>788</v>
      </c>
      <c r="AJ14" s="30">
        <v>788</v>
      </c>
      <c r="AK14" s="28">
        <v>0</v>
      </c>
      <c r="AL14" s="32" t="s">
        <v>160</v>
      </c>
      <c r="AM14" s="32" t="s">
        <v>161</v>
      </c>
      <c r="AN14" s="32" t="s">
        <v>160</v>
      </c>
      <c r="AO14" s="32" t="s">
        <v>161</v>
      </c>
      <c r="AP14" s="32" t="s">
        <v>160</v>
      </c>
      <c r="AQ14" s="32" t="s">
        <v>161</v>
      </c>
      <c r="AR14" s="32" t="s">
        <v>162</v>
      </c>
      <c r="AS14" s="32" t="s">
        <v>163</v>
      </c>
      <c r="AT14" s="32" t="s">
        <v>161</v>
      </c>
      <c r="AU14" s="34" t="s">
        <v>147</v>
      </c>
      <c r="AV14" s="43">
        <v>788</v>
      </c>
      <c r="AW14" s="43" t="s">
        <v>96</v>
      </c>
      <c r="AX14" s="43">
        <v>788</v>
      </c>
      <c r="AY14" s="43">
        <v>787</v>
      </c>
      <c r="AZ14" s="43">
        <v>788</v>
      </c>
      <c r="BA14" s="43"/>
      <c r="BB14" s="43">
        <v>788</v>
      </c>
      <c r="BC14" s="43"/>
      <c r="BD14" s="43">
        <v>788</v>
      </c>
      <c r="BE14" s="28"/>
      <c r="BF14" s="28">
        <f>AX14</f>
        <v>788</v>
      </c>
      <c r="BG14" s="28">
        <f>AY14</f>
        <v>787</v>
      </c>
      <c r="BH14" s="36" t="s">
        <v>164</v>
      </c>
      <c r="BI14" s="36" t="s">
        <v>165</v>
      </c>
      <c r="BJ14" s="36"/>
      <c r="BK14" s="36"/>
      <c r="BL14" s="36"/>
      <c r="BM14" s="36"/>
      <c r="BN14" s="36"/>
      <c r="BO14" s="36"/>
      <c r="BP14" s="36"/>
      <c r="BQ14" s="45" t="s">
        <v>150</v>
      </c>
      <c r="BR14" s="28">
        <v>788</v>
      </c>
      <c r="BS14" s="28">
        <v>788</v>
      </c>
      <c r="BT14" s="322"/>
      <c r="BU14" s="46" t="s">
        <v>151</v>
      </c>
      <c r="BV14" s="38" t="s">
        <v>152</v>
      </c>
    </row>
    <row r="15" spans="1:74" ht="409.6" customHeight="1" x14ac:dyDescent="0.3">
      <c r="A15" s="367" t="s">
        <v>71</v>
      </c>
      <c r="B15" s="367" t="s">
        <v>128</v>
      </c>
      <c r="C15" s="367" t="s">
        <v>73</v>
      </c>
      <c r="D15" s="367" t="s">
        <v>74</v>
      </c>
      <c r="E15" s="367" t="s">
        <v>166</v>
      </c>
      <c r="F15" s="367" t="s">
        <v>167</v>
      </c>
      <c r="G15" s="367" t="s">
        <v>77</v>
      </c>
      <c r="H15" s="367" t="s">
        <v>131</v>
      </c>
      <c r="I15" s="367" t="s">
        <v>132</v>
      </c>
      <c r="J15" s="416">
        <v>48372931849</v>
      </c>
      <c r="K15" s="387">
        <v>47032623907.68</v>
      </c>
      <c r="L15" s="414">
        <v>513990298957</v>
      </c>
      <c r="M15" s="414">
        <v>218702340712.32001</v>
      </c>
      <c r="N15" s="416">
        <v>120356196055</v>
      </c>
      <c r="O15" s="416">
        <v>71659356240.570007</v>
      </c>
      <c r="P15" s="418">
        <v>93982355179</v>
      </c>
      <c r="Q15" s="418">
        <v>556261174</v>
      </c>
      <c r="R15" s="350" t="s">
        <v>168</v>
      </c>
      <c r="S15" s="350" t="s">
        <v>169</v>
      </c>
      <c r="T15" s="27" t="s">
        <v>170</v>
      </c>
      <c r="U15" s="27" t="s">
        <v>115</v>
      </c>
      <c r="V15" s="28">
        <v>54726</v>
      </c>
      <c r="W15" s="28">
        <v>54726</v>
      </c>
      <c r="X15" s="29" t="s">
        <v>171</v>
      </c>
      <c r="Y15" s="29" t="s">
        <v>172</v>
      </c>
      <c r="Z15" s="30">
        <v>210000</v>
      </c>
      <c r="AA15" s="31">
        <v>210000</v>
      </c>
      <c r="AB15" s="30">
        <v>131151</v>
      </c>
      <c r="AC15" s="30">
        <v>97114</v>
      </c>
      <c r="AD15" s="30">
        <v>315015</v>
      </c>
      <c r="AE15" s="30">
        <v>50036</v>
      </c>
      <c r="AF15" s="30">
        <v>50857</v>
      </c>
      <c r="AG15" s="30">
        <v>79265</v>
      </c>
      <c r="AH15" s="30">
        <v>55853</v>
      </c>
      <c r="AI15" s="30">
        <v>236011</v>
      </c>
      <c r="AJ15" s="30">
        <v>236011</v>
      </c>
      <c r="AK15" s="42">
        <v>79004</v>
      </c>
      <c r="AL15" s="32" t="s">
        <v>173</v>
      </c>
      <c r="AM15" s="32" t="s">
        <v>161</v>
      </c>
      <c r="AN15" s="32" t="s">
        <v>174</v>
      </c>
      <c r="AO15" s="32" t="s">
        <v>161</v>
      </c>
      <c r="AP15" s="32" t="s">
        <v>175</v>
      </c>
      <c r="AQ15" s="32" t="s">
        <v>161</v>
      </c>
      <c r="AR15" s="32" t="s">
        <v>176</v>
      </c>
      <c r="AS15" s="32" t="s">
        <v>177</v>
      </c>
      <c r="AT15" s="32" t="s">
        <v>178</v>
      </c>
      <c r="AU15" s="34" t="s">
        <v>147</v>
      </c>
      <c r="AV15" s="53">
        <v>391649</v>
      </c>
      <c r="AW15" s="43" t="s">
        <v>96</v>
      </c>
      <c r="AX15" s="53">
        <v>261550</v>
      </c>
      <c r="AY15" s="53">
        <v>246987</v>
      </c>
      <c r="AZ15" s="53">
        <v>47493</v>
      </c>
      <c r="BA15" s="53"/>
      <c r="BB15" s="53">
        <v>27592</v>
      </c>
      <c r="BC15" s="53"/>
      <c r="BD15" s="53">
        <v>55014</v>
      </c>
      <c r="BE15" s="28"/>
      <c r="BF15" s="28">
        <f>AX15+AZ15+BB15+BD15</f>
        <v>391649</v>
      </c>
      <c r="BG15" s="28">
        <f>AY15+BA15+BC15+BE15</f>
        <v>246987</v>
      </c>
      <c r="BH15" s="36" t="s">
        <v>179</v>
      </c>
      <c r="BI15" s="36" t="s">
        <v>180</v>
      </c>
      <c r="BJ15" s="36"/>
      <c r="BK15" s="36"/>
      <c r="BL15" s="36"/>
      <c r="BM15" s="36"/>
      <c r="BN15" s="36"/>
      <c r="BO15" s="36"/>
      <c r="BP15" s="36"/>
      <c r="BQ15" s="45" t="s">
        <v>150</v>
      </c>
      <c r="BR15" s="28">
        <f>BF15</f>
        <v>391649</v>
      </c>
      <c r="BS15" s="28">
        <f>BG15</f>
        <v>246987</v>
      </c>
      <c r="BT15" s="322"/>
      <c r="BU15" s="46" t="s">
        <v>151</v>
      </c>
      <c r="BV15" s="38" t="s">
        <v>181</v>
      </c>
    </row>
    <row r="16" spans="1:74" ht="409.6" customHeight="1" x14ac:dyDescent="0.3">
      <c r="A16" s="368"/>
      <c r="B16" s="368"/>
      <c r="C16" s="368"/>
      <c r="D16" s="368"/>
      <c r="E16" s="368"/>
      <c r="F16" s="368"/>
      <c r="G16" s="368"/>
      <c r="H16" s="368"/>
      <c r="I16" s="368"/>
      <c r="J16" s="417"/>
      <c r="K16" s="388"/>
      <c r="L16" s="415"/>
      <c r="M16" s="415"/>
      <c r="N16" s="417"/>
      <c r="O16" s="417"/>
      <c r="P16" s="419"/>
      <c r="Q16" s="419"/>
      <c r="R16" s="351"/>
      <c r="S16" s="351"/>
      <c r="T16" s="48" t="s">
        <v>182</v>
      </c>
      <c r="U16" s="48" t="s">
        <v>115</v>
      </c>
      <c r="V16" s="42">
        <v>54726</v>
      </c>
      <c r="W16" s="42">
        <v>54726</v>
      </c>
      <c r="X16" s="42" t="s">
        <v>171</v>
      </c>
      <c r="Y16" s="42" t="s">
        <v>172</v>
      </c>
      <c r="Z16" s="49">
        <v>0</v>
      </c>
      <c r="AA16" s="50">
        <v>0</v>
      </c>
      <c r="AB16" s="49">
        <v>0</v>
      </c>
      <c r="AC16" s="49">
        <v>0</v>
      </c>
      <c r="AD16" s="42">
        <v>0</v>
      </c>
      <c r="AE16" s="42">
        <v>0</v>
      </c>
      <c r="AF16" s="42">
        <v>0</v>
      </c>
      <c r="AG16" s="51">
        <v>0</v>
      </c>
      <c r="AH16" s="51">
        <v>0</v>
      </c>
      <c r="AI16" s="42">
        <v>0</v>
      </c>
      <c r="AJ16" s="42">
        <v>0</v>
      </c>
      <c r="AK16" s="42">
        <v>79004</v>
      </c>
      <c r="AL16" s="42"/>
      <c r="AM16" s="42"/>
      <c r="AN16" s="42"/>
      <c r="AO16" s="42"/>
      <c r="AP16" s="42"/>
      <c r="AQ16" s="42"/>
      <c r="AR16" s="42" t="s">
        <v>78</v>
      </c>
      <c r="AS16" s="42" t="s">
        <v>78</v>
      </c>
      <c r="AT16" s="42" t="s">
        <v>78</v>
      </c>
      <c r="AU16" s="42" t="s">
        <v>78</v>
      </c>
      <c r="AV16" s="42">
        <v>79004</v>
      </c>
      <c r="AW16" s="52" t="s">
        <v>96</v>
      </c>
      <c r="AX16" s="54">
        <f>AV16/4</f>
        <v>19751</v>
      </c>
      <c r="AY16" s="54"/>
      <c r="AZ16" s="54">
        <v>19751</v>
      </c>
      <c r="BA16" s="54"/>
      <c r="BB16" s="54">
        <v>19751</v>
      </c>
      <c r="BC16" s="54"/>
      <c r="BD16" s="54">
        <v>19751</v>
      </c>
      <c r="BE16" s="42"/>
      <c r="BF16" s="42">
        <f>BD16+BB16+AZ16+AX16</f>
        <v>79004</v>
      </c>
      <c r="BG16" s="42">
        <f t="shared" ref="BG16" si="2">AY16+BA16+BC16+BE16</f>
        <v>0</v>
      </c>
      <c r="BH16" s="36" t="s">
        <v>183</v>
      </c>
      <c r="BI16" s="36" t="s">
        <v>184</v>
      </c>
      <c r="BJ16" s="36"/>
      <c r="BK16" s="36"/>
      <c r="BL16" s="36"/>
      <c r="BM16" s="36"/>
      <c r="BN16" s="36"/>
      <c r="BO16" s="36"/>
      <c r="BP16" s="36"/>
      <c r="BQ16" s="45" t="s">
        <v>150</v>
      </c>
      <c r="BR16" s="42"/>
      <c r="BS16" s="42">
        <f>BG16</f>
        <v>0</v>
      </c>
      <c r="BT16" s="322"/>
      <c r="BU16" s="46" t="s">
        <v>151</v>
      </c>
      <c r="BV16" s="38" t="s">
        <v>181</v>
      </c>
    </row>
    <row r="17" spans="1:74" ht="122.4" customHeight="1" x14ac:dyDescent="0.3">
      <c r="A17" s="327" t="s">
        <v>71</v>
      </c>
      <c r="B17" s="327" t="s">
        <v>128</v>
      </c>
      <c r="C17" s="327" t="s">
        <v>73</v>
      </c>
      <c r="D17" s="327" t="s">
        <v>74</v>
      </c>
      <c r="E17" s="327" t="s">
        <v>185</v>
      </c>
      <c r="F17" s="327" t="s">
        <v>186</v>
      </c>
      <c r="G17" s="327" t="s">
        <v>77</v>
      </c>
      <c r="H17" s="327" t="s">
        <v>131</v>
      </c>
      <c r="I17" s="327" t="s">
        <v>132</v>
      </c>
      <c r="J17" s="328">
        <v>265850195333</v>
      </c>
      <c r="K17" s="329">
        <v>146882385245</v>
      </c>
      <c r="L17" s="330">
        <v>691624877766</v>
      </c>
      <c r="M17" s="357">
        <v>447505782509.67999</v>
      </c>
      <c r="N17" s="328">
        <v>446297377961</v>
      </c>
      <c r="O17" s="328">
        <v>242123920884.98999</v>
      </c>
      <c r="P17" s="318">
        <v>373274031491</v>
      </c>
      <c r="Q17" s="318">
        <v>952476735.32000005</v>
      </c>
      <c r="R17" s="321" t="s">
        <v>187</v>
      </c>
      <c r="S17" s="27" t="s">
        <v>188</v>
      </c>
      <c r="T17" s="27" t="s">
        <v>189</v>
      </c>
      <c r="U17" s="27" t="s">
        <v>157</v>
      </c>
      <c r="V17" s="28">
        <v>1515</v>
      </c>
      <c r="W17" s="28">
        <v>8601</v>
      </c>
      <c r="X17" s="29" t="s">
        <v>190</v>
      </c>
      <c r="Y17" s="29" t="s">
        <v>191</v>
      </c>
      <c r="Z17" s="30">
        <v>14057</v>
      </c>
      <c r="AA17" s="31">
        <v>8601</v>
      </c>
      <c r="AB17" s="30">
        <v>14057</v>
      </c>
      <c r="AC17" s="30">
        <v>13477</v>
      </c>
      <c r="AD17" s="30">
        <v>14057</v>
      </c>
      <c r="AE17" s="30">
        <v>13477</v>
      </c>
      <c r="AF17" s="30">
        <v>13980</v>
      </c>
      <c r="AG17" s="30">
        <v>14057</v>
      </c>
      <c r="AH17" s="30">
        <v>14057</v>
      </c>
      <c r="AI17" s="30">
        <v>14057</v>
      </c>
      <c r="AJ17" s="30">
        <v>14057</v>
      </c>
      <c r="AK17" s="28">
        <v>0</v>
      </c>
      <c r="AL17" s="32" t="s">
        <v>192</v>
      </c>
      <c r="AM17" s="32" t="s">
        <v>193</v>
      </c>
      <c r="AN17" s="32" t="s">
        <v>194</v>
      </c>
      <c r="AO17" s="32" t="s">
        <v>195</v>
      </c>
      <c r="AP17" s="32" t="s">
        <v>196</v>
      </c>
      <c r="AQ17" s="32" t="s">
        <v>161</v>
      </c>
      <c r="AR17" s="32" t="s">
        <v>197</v>
      </c>
      <c r="AS17" s="32" t="s">
        <v>198</v>
      </c>
      <c r="AT17" s="32" t="s">
        <v>161</v>
      </c>
      <c r="AU17" s="34" t="s">
        <v>147</v>
      </c>
      <c r="AV17" s="53">
        <v>14057</v>
      </c>
      <c r="AW17" s="43" t="s">
        <v>96</v>
      </c>
      <c r="AX17" s="53">
        <v>14057</v>
      </c>
      <c r="AY17" s="53">
        <v>14057</v>
      </c>
      <c r="AZ17" s="53">
        <v>14057</v>
      </c>
      <c r="BA17" s="53"/>
      <c r="BB17" s="53">
        <v>14057</v>
      </c>
      <c r="BC17" s="53"/>
      <c r="BD17" s="53">
        <v>14057</v>
      </c>
      <c r="BE17" s="28"/>
      <c r="BF17" s="28">
        <f>AX17</f>
        <v>14057</v>
      </c>
      <c r="BG17" s="28">
        <f>AY17</f>
        <v>14057</v>
      </c>
      <c r="BH17" s="36" t="s">
        <v>199</v>
      </c>
      <c r="BI17" s="36" t="s">
        <v>200</v>
      </c>
      <c r="BJ17" s="36"/>
      <c r="BK17" s="36"/>
      <c r="BL17" s="36"/>
      <c r="BM17" s="36"/>
      <c r="BN17" s="36"/>
      <c r="BO17" s="36"/>
      <c r="BP17" s="36"/>
      <c r="BQ17" s="45" t="s">
        <v>150</v>
      </c>
      <c r="BR17" s="28">
        <v>14057</v>
      </c>
      <c r="BS17" s="28">
        <v>14057</v>
      </c>
      <c r="BT17" s="322"/>
      <c r="BU17" s="46" t="s">
        <v>151</v>
      </c>
      <c r="BV17" s="38" t="s">
        <v>201</v>
      </c>
    </row>
    <row r="18" spans="1:74" ht="93.6" customHeight="1" x14ac:dyDescent="0.3">
      <c r="A18" s="322"/>
      <c r="B18" s="322"/>
      <c r="C18" s="322"/>
      <c r="D18" s="322"/>
      <c r="E18" s="322"/>
      <c r="F18" s="322"/>
      <c r="G18" s="322"/>
      <c r="H18" s="322"/>
      <c r="I18" s="322"/>
      <c r="J18" s="322"/>
      <c r="K18" s="322"/>
      <c r="L18" s="322"/>
      <c r="M18" s="322"/>
      <c r="N18" s="323"/>
      <c r="O18" s="323"/>
      <c r="P18" s="319"/>
      <c r="Q18" s="319"/>
      <c r="R18" s="322"/>
      <c r="S18" s="420" t="s">
        <v>202</v>
      </c>
      <c r="T18" s="27" t="s">
        <v>203</v>
      </c>
      <c r="U18" s="27" t="s">
        <v>115</v>
      </c>
      <c r="V18" s="28">
        <v>3921</v>
      </c>
      <c r="W18" s="28"/>
      <c r="X18" s="29" t="s">
        <v>204</v>
      </c>
      <c r="Y18" s="29" t="s">
        <v>205</v>
      </c>
      <c r="Z18" s="30"/>
      <c r="AA18" s="31"/>
      <c r="AB18" s="30">
        <v>1276</v>
      </c>
      <c r="AC18" s="30">
        <v>2167</v>
      </c>
      <c r="AD18" s="30">
        <v>2670</v>
      </c>
      <c r="AE18" s="30">
        <v>14688</v>
      </c>
      <c r="AF18" s="30">
        <v>116</v>
      </c>
      <c r="AG18" s="30">
        <v>708</v>
      </c>
      <c r="AH18" s="30">
        <v>242</v>
      </c>
      <c r="AI18" s="30">
        <v>15754</v>
      </c>
      <c r="AJ18" s="30">
        <v>15754</v>
      </c>
      <c r="AK18" s="28">
        <v>0</v>
      </c>
      <c r="AL18" s="32" t="s">
        <v>206</v>
      </c>
      <c r="AM18" s="32" t="s">
        <v>207</v>
      </c>
      <c r="AN18" s="32" t="s">
        <v>208</v>
      </c>
      <c r="AO18" s="32" t="s">
        <v>209</v>
      </c>
      <c r="AP18" s="56" t="s">
        <v>210</v>
      </c>
      <c r="AQ18" s="32" t="s">
        <v>161</v>
      </c>
      <c r="AR18" s="32" t="s">
        <v>211</v>
      </c>
      <c r="AS18" s="32" t="s">
        <v>212</v>
      </c>
      <c r="AT18" s="32" t="s">
        <v>161</v>
      </c>
      <c r="AU18" s="34" t="s">
        <v>147</v>
      </c>
      <c r="AV18" s="53">
        <v>2048</v>
      </c>
      <c r="AW18" s="43" t="s">
        <v>96</v>
      </c>
      <c r="AX18" s="53">
        <v>1840</v>
      </c>
      <c r="AY18" s="43">
        <v>1808</v>
      </c>
      <c r="AZ18" s="43">
        <v>0</v>
      </c>
      <c r="BA18" s="43"/>
      <c r="BB18" s="43">
        <v>0</v>
      </c>
      <c r="BC18" s="43"/>
      <c r="BD18" s="43">
        <v>208</v>
      </c>
      <c r="BE18" s="28"/>
      <c r="BF18" s="28">
        <f t="shared" ref="BF18:BG18" si="3">AX18+AZ18+BB18+BD18</f>
        <v>2048</v>
      </c>
      <c r="BG18" s="28">
        <f t="shared" si="3"/>
        <v>1808</v>
      </c>
      <c r="BH18" s="36" t="s">
        <v>213</v>
      </c>
      <c r="BI18" s="36" t="s">
        <v>214</v>
      </c>
      <c r="BJ18" s="36"/>
      <c r="BK18" s="36"/>
      <c r="BL18" s="36"/>
      <c r="BM18" s="36"/>
      <c r="BN18" s="36"/>
      <c r="BO18" s="36"/>
      <c r="BP18" s="36"/>
      <c r="BQ18" s="45" t="s">
        <v>150</v>
      </c>
      <c r="BR18" s="28">
        <f>BF18</f>
        <v>2048</v>
      </c>
      <c r="BS18" s="28">
        <f>BG18</f>
        <v>1808</v>
      </c>
      <c r="BT18" s="322"/>
      <c r="BU18" s="46" t="s">
        <v>151</v>
      </c>
      <c r="BV18" s="38" t="s">
        <v>201</v>
      </c>
    </row>
    <row r="19" spans="1:74" x14ac:dyDescent="0.3">
      <c r="A19" s="324"/>
      <c r="B19" s="324"/>
      <c r="C19" s="324"/>
      <c r="D19" s="324"/>
      <c r="E19" s="324"/>
      <c r="F19" s="324"/>
      <c r="G19" s="324"/>
      <c r="H19" s="324"/>
      <c r="I19" s="324"/>
      <c r="J19" s="324"/>
      <c r="K19" s="324"/>
      <c r="L19" s="324"/>
      <c r="M19" s="324"/>
      <c r="N19" s="334"/>
      <c r="O19" s="334"/>
      <c r="P19" s="320"/>
      <c r="Q19" s="320"/>
      <c r="R19" s="334"/>
      <c r="S19" s="334"/>
      <c r="T19" s="57" t="s">
        <v>215</v>
      </c>
      <c r="U19" s="57" t="s">
        <v>115</v>
      </c>
      <c r="V19" s="58">
        <v>1090</v>
      </c>
      <c r="W19" s="30">
        <v>1090</v>
      </c>
      <c r="X19" s="30"/>
      <c r="Y19" s="30"/>
      <c r="Z19" s="30">
        <v>1090</v>
      </c>
      <c r="AA19" s="31">
        <v>1090</v>
      </c>
      <c r="AB19" s="30" t="s">
        <v>216</v>
      </c>
      <c r="AC19" s="30"/>
      <c r="AD19" s="30" t="s">
        <v>217</v>
      </c>
      <c r="AE19" s="30"/>
      <c r="AF19" s="30"/>
      <c r="AG19" s="30"/>
      <c r="AH19" s="30"/>
      <c r="AI19" s="30"/>
      <c r="AJ19" s="30">
        <v>0</v>
      </c>
      <c r="AK19" s="30"/>
      <c r="AL19" s="30"/>
      <c r="AM19" s="30"/>
      <c r="AN19" s="30"/>
      <c r="AO19" s="30"/>
      <c r="AP19" s="30"/>
      <c r="AQ19" s="30"/>
      <c r="AR19" s="59"/>
      <c r="AS19" s="59"/>
      <c r="AT19" s="59"/>
      <c r="AU19" s="59"/>
      <c r="AV19" s="60"/>
      <c r="AW19" s="60" t="s">
        <v>217</v>
      </c>
      <c r="AX19" s="60" t="s">
        <v>217</v>
      </c>
      <c r="AY19" s="60" t="s">
        <v>217</v>
      </c>
      <c r="AZ19" s="60" t="s">
        <v>217</v>
      </c>
      <c r="BA19" s="60" t="s">
        <v>217</v>
      </c>
      <c r="BB19" s="60" t="s">
        <v>217</v>
      </c>
      <c r="BC19" s="60" t="s">
        <v>217</v>
      </c>
      <c r="BD19" s="60" t="s">
        <v>217</v>
      </c>
      <c r="BE19" s="60" t="s">
        <v>217</v>
      </c>
      <c r="BF19" s="61"/>
      <c r="BG19" s="61"/>
      <c r="BH19" s="30"/>
      <c r="BI19" s="30"/>
      <c r="BJ19" s="30"/>
      <c r="BK19" s="30"/>
      <c r="BL19" s="30"/>
      <c r="BM19" s="30"/>
      <c r="BN19" s="30"/>
      <c r="BO19" s="30"/>
      <c r="BP19" s="30"/>
      <c r="BQ19" s="30"/>
      <c r="BR19" s="30">
        <v>1090</v>
      </c>
      <c r="BS19" s="30">
        <v>1090</v>
      </c>
      <c r="BT19" s="322"/>
      <c r="BU19" s="46" t="s">
        <v>151</v>
      </c>
      <c r="BV19" s="38" t="s">
        <v>201</v>
      </c>
    </row>
    <row r="20" spans="1:74" ht="163.19999999999999" customHeight="1" x14ac:dyDescent="0.3">
      <c r="A20" s="22" t="s">
        <v>71</v>
      </c>
      <c r="B20" s="22" t="s">
        <v>128</v>
      </c>
      <c r="C20" s="22" t="s">
        <v>73</v>
      </c>
      <c r="D20" s="22" t="s">
        <v>218</v>
      </c>
      <c r="E20" s="22" t="s">
        <v>219</v>
      </c>
      <c r="F20" s="22" t="s">
        <v>220</v>
      </c>
      <c r="G20" s="22" t="s">
        <v>77</v>
      </c>
      <c r="H20" s="22" t="s">
        <v>131</v>
      </c>
      <c r="I20" s="22" t="s">
        <v>132</v>
      </c>
      <c r="J20" s="24">
        <v>12417640321</v>
      </c>
      <c r="K20" s="25">
        <v>12417058566</v>
      </c>
      <c r="L20" s="26">
        <v>132999282044</v>
      </c>
      <c r="M20" s="26">
        <v>38588659876</v>
      </c>
      <c r="N20" s="24"/>
      <c r="O20" s="24"/>
      <c r="P20" s="62"/>
      <c r="Q20" s="62"/>
      <c r="R20" s="27" t="s">
        <v>221</v>
      </c>
      <c r="S20" s="27" t="s">
        <v>222</v>
      </c>
      <c r="T20" s="27" t="s">
        <v>223</v>
      </c>
      <c r="U20" s="41" t="s">
        <v>157</v>
      </c>
      <c r="V20" s="63">
        <v>1</v>
      </c>
      <c r="W20" s="63">
        <v>1</v>
      </c>
      <c r="X20" s="64" t="s">
        <v>224</v>
      </c>
      <c r="Y20" s="64" t="s">
        <v>224</v>
      </c>
      <c r="Z20" s="65">
        <v>1</v>
      </c>
      <c r="AA20" s="66">
        <v>1</v>
      </c>
      <c r="AB20" s="67">
        <v>1</v>
      </c>
      <c r="AC20" s="67">
        <v>0.31</v>
      </c>
      <c r="AD20" s="67">
        <v>1</v>
      </c>
      <c r="AE20" s="67">
        <v>1</v>
      </c>
      <c r="AF20" s="67">
        <v>1</v>
      </c>
      <c r="AG20" s="68">
        <v>1</v>
      </c>
      <c r="AH20" s="69">
        <v>1</v>
      </c>
      <c r="AI20" s="70">
        <v>1</v>
      </c>
      <c r="AJ20" s="70">
        <v>1</v>
      </c>
      <c r="AK20" s="71">
        <v>0</v>
      </c>
      <c r="AL20" s="70" t="s">
        <v>225</v>
      </c>
      <c r="AM20" s="70" t="s">
        <v>226</v>
      </c>
      <c r="AN20" s="70" t="s">
        <v>227</v>
      </c>
      <c r="AO20" s="70" t="s">
        <v>161</v>
      </c>
      <c r="AP20" s="70" t="s">
        <v>228</v>
      </c>
      <c r="AQ20" s="70" t="s">
        <v>161</v>
      </c>
      <c r="AR20" s="59" t="s">
        <v>228</v>
      </c>
      <c r="AS20" s="59" t="s">
        <v>161</v>
      </c>
      <c r="AT20" s="59" t="s">
        <v>161</v>
      </c>
      <c r="AU20" s="72" t="s">
        <v>147</v>
      </c>
      <c r="AV20" s="60" t="s">
        <v>229</v>
      </c>
      <c r="AW20" s="60" t="s">
        <v>229</v>
      </c>
      <c r="AX20" s="60" t="s">
        <v>229</v>
      </c>
      <c r="AY20" s="60" t="s">
        <v>229</v>
      </c>
      <c r="AZ20" s="60" t="s">
        <v>229</v>
      </c>
      <c r="BA20" s="60" t="s">
        <v>229</v>
      </c>
      <c r="BB20" s="60" t="s">
        <v>229</v>
      </c>
      <c r="BC20" s="60" t="s">
        <v>229</v>
      </c>
      <c r="BD20" s="60" t="s">
        <v>229</v>
      </c>
      <c r="BE20" s="60" t="s">
        <v>229</v>
      </c>
      <c r="BF20" s="30"/>
      <c r="BG20" s="30"/>
      <c r="BH20" s="73"/>
      <c r="BI20" s="73"/>
      <c r="BJ20" s="73"/>
      <c r="BK20" s="73"/>
      <c r="BL20" s="73"/>
      <c r="BM20" s="73"/>
      <c r="BN20" s="73"/>
      <c r="BO20" s="73"/>
      <c r="BP20" s="73"/>
      <c r="BQ20" s="73"/>
      <c r="BR20" s="68">
        <v>1</v>
      </c>
      <c r="BS20" s="70">
        <v>1</v>
      </c>
      <c r="BT20" s="324"/>
      <c r="BU20" s="46" t="s">
        <v>151</v>
      </c>
      <c r="BV20" s="38" t="s">
        <v>230</v>
      </c>
    </row>
    <row r="21" spans="1:74" ht="115.2" customHeight="1" x14ac:dyDescent="0.3">
      <c r="A21" s="325" t="s">
        <v>71</v>
      </c>
      <c r="B21" s="325" t="s">
        <v>231</v>
      </c>
      <c r="C21" s="325" t="s">
        <v>78</v>
      </c>
      <c r="D21" s="325" t="s">
        <v>74</v>
      </c>
      <c r="E21" s="325" t="s">
        <v>232</v>
      </c>
      <c r="F21" s="325" t="s">
        <v>233</v>
      </c>
      <c r="G21" s="325" t="s">
        <v>77</v>
      </c>
      <c r="H21" s="325" t="s">
        <v>234</v>
      </c>
      <c r="I21" s="325" t="s">
        <v>78</v>
      </c>
      <c r="J21" s="343"/>
      <c r="K21" s="343"/>
      <c r="L21" s="412"/>
      <c r="M21" s="412"/>
      <c r="N21" s="343"/>
      <c r="O21" s="343"/>
      <c r="P21" s="413"/>
      <c r="Q21" s="413"/>
      <c r="R21" s="326" t="s">
        <v>235</v>
      </c>
      <c r="S21" s="75" t="s">
        <v>236</v>
      </c>
      <c r="T21" s="75" t="s">
        <v>237</v>
      </c>
      <c r="U21" s="74" t="s">
        <v>157</v>
      </c>
      <c r="V21" s="74">
        <v>0</v>
      </c>
      <c r="W21" s="27">
        <v>1</v>
      </c>
      <c r="X21" s="76" t="s">
        <v>238</v>
      </c>
      <c r="Y21" s="76" t="s">
        <v>239</v>
      </c>
      <c r="Z21" s="77">
        <v>1</v>
      </c>
      <c r="AA21" s="66">
        <v>1</v>
      </c>
      <c r="AB21" s="77">
        <v>1</v>
      </c>
      <c r="AC21" s="77">
        <v>1</v>
      </c>
      <c r="AD21" s="77">
        <v>1</v>
      </c>
      <c r="AE21" s="77">
        <v>0.24</v>
      </c>
      <c r="AF21" s="77">
        <v>0.24</v>
      </c>
      <c r="AG21" s="77">
        <v>0.25</v>
      </c>
      <c r="AH21" s="78">
        <v>0.27</v>
      </c>
      <c r="AI21" s="70">
        <v>1</v>
      </c>
      <c r="AJ21" s="70">
        <v>1</v>
      </c>
      <c r="AK21" s="79">
        <v>0</v>
      </c>
      <c r="AL21" s="80" t="s">
        <v>240</v>
      </c>
      <c r="AM21" s="81" t="s">
        <v>241</v>
      </c>
      <c r="AN21" s="81" t="s">
        <v>242</v>
      </c>
      <c r="AO21" s="81" t="s">
        <v>241</v>
      </c>
      <c r="AP21" s="82" t="s">
        <v>243</v>
      </c>
      <c r="AQ21" s="82"/>
      <c r="AR21" s="83" t="s">
        <v>244</v>
      </c>
      <c r="AS21" s="84" t="s">
        <v>245</v>
      </c>
      <c r="AT21" s="81" t="s">
        <v>241</v>
      </c>
      <c r="AU21" s="85" t="s">
        <v>246</v>
      </c>
      <c r="AV21" s="79">
        <v>1</v>
      </c>
      <c r="AW21" s="28" t="s">
        <v>126</v>
      </c>
      <c r="AX21" s="79"/>
      <c r="AY21" s="86"/>
      <c r="AZ21" s="86"/>
      <c r="BA21" s="86"/>
      <c r="BB21" s="86"/>
      <c r="BC21" s="86"/>
      <c r="BD21" s="86">
        <v>1</v>
      </c>
      <c r="BE21" s="86"/>
      <c r="BF21" s="86">
        <v>1</v>
      </c>
      <c r="BG21" s="28">
        <f t="shared" ref="BG21" si="4">AY21</f>
        <v>0</v>
      </c>
      <c r="BH21" s="87" t="s">
        <v>241</v>
      </c>
      <c r="BI21" s="88" t="s">
        <v>241</v>
      </c>
      <c r="BJ21" s="89"/>
      <c r="BK21" s="89"/>
      <c r="BL21" s="89"/>
      <c r="BM21" s="89"/>
      <c r="BN21" s="89"/>
      <c r="BO21" s="89"/>
      <c r="BP21" s="89"/>
      <c r="BQ21" s="87" t="s">
        <v>241</v>
      </c>
      <c r="BR21" s="90">
        <v>1</v>
      </c>
      <c r="BS21" s="91">
        <v>1</v>
      </c>
      <c r="BT21" s="326" t="s">
        <v>247</v>
      </c>
      <c r="BU21" s="92" t="s">
        <v>247</v>
      </c>
      <c r="BV21" s="38" t="s">
        <v>248</v>
      </c>
    </row>
    <row r="22" spans="1:74" ht="387.6" customHeight="1" x14ac:dyDescent="0.3">
      <c r="A22" s="322"/>
      <c r="B22" s="322"/>
      <c r="C22" s="322"/>
      <c r="D22" s="322"/>
      <c r="E22" s="322"/>
      <c r="F22" s="322"/>
      <c r="G22" s="322"/>
      <c r="H22" s="322"/>
      <c r="I22" s="322"/>
      <c r="J22" s="322"/>
      <c r="K22" s="322"/>
      <c r="L22" s="322"/>
      <c r="M22" s="322"/>
      <c r="N22" s="323"/>
      <c r="O22" s="323"/>
      <c r="P22" s="340"/>
      <c r="Q22" s="340"/>
      <c r="R22" s="322"/>
      <c r="S22" s="74" t="s">
        <v>249</v>
      </c>
      <c r="T22" s="74" t="s">
        <v>250</v>
      </c>
      <c r="U22" s="74" t="s">
        <v>83</v>
      </c>
      <c r="V22" s="93">
        <v>0</v>
      </c>
      <c r="W22" s="28">
        <v>5</v>
      </c>
      <c r="X22" s="29" t="s">
        <v>251</v>
      </c>
      <c r="Y22" s="29" t="s">
        <v>252</v>
      </c>
      <c r="Z22" s="94">
        <v>5</v>
      </c>
      <c r="AA22" s="31">
        <v>5</v>
      </c>
      <c r="AB22" s="94">
        <v>5</v>
      </c>
      <c r="AC22" s="94">
        <v>5</v>
      </c>
      <c r="AD22" s="94">
        <v>5</v>
      </c>
      <c r="AE22" s="94">
        <v>1</v>
      </c>
      <c r="AF22" s="94">
        <v>1</v>
      </c>
      <c r="AG22" s="94">
        <v>3</v>
      </c>
      <c r="AH22" s="95">
        <v>0</v>
      </c>
      <c r="AI22" s="94">
        <v>5</v>
      </c>
      <c r="AJ22" s="30">
        <v>5</v>
      </c>
      <c r="AK22" s="79">
        <v>0</v>
      </c>
      <c r="AL22" s="96" t="s">
        <v>253</v>
      </c>
      <c r="AM22" s="81" t="s">
        <v>241</v>
      </c>
      <c r="AN22" s="81" t="s">
        <v>254</v>
      </c>
      <c r="AO22" s="81" t="s">
        <v>241</v>
      </c>
      <c r="AP22" s="97" t="s">
        <v>255</v>
      </c>
      <c r="AQ22" s="97"/>
      <c r="AR22" s="98" t="s">
        <v>256</v>
      </c>
      <c r="AS22" s="84" t="s">
        <v>257</v>
      </c>
      <c r="AT22" s="81" t="s">
        <v>241</v>
      </c>
      <c r="AU22" s="99" t="s">
        <v>246</v>
      </c>
      <c r="AV22" s="93">
        <v>5</v>
      </c>
      <c r="AW22" s="28" t="s">
        <v>96</v>
      </c>
      <c r="AX22" s="93">
        <v>1</v>
      </c>
      <c r="AY22" s="93">
        <v>1</v>
      </c>
      <c r="AZ22" s="93">
        <v>1</v>
      </c>
      <c r="BA22" s="93"/>
      <c r="BB22" s="93">
        <v>2</v>
      </c>
      <c r="BC22" s="93"/>
      <c r="BD22" s="93">
        <v>1</v>
      </c>
      <c r="BE22" s="93"/>
      <c r="BF22" s="28">
        <f>AX22+AZ22+BB22+BD22</f>
        <v>5</v>
      </c>
      <c r="BG22" s="28">
        <f>AY22+BA22+BC22+BE22</f>
        <v>1</v>
      </c>
      <c r="BH22" s="87" t="s">
        <v>258</v>
      </c>
      <c r="BI22" s="88" t="s">
        <v>241</v>
      </c>
      <c r="BJ22" s="88"/>
      <c r="BK22" s="88"/>
      <c r="BL22" s="88"/>
      <c r="BM22" s="88"/>
      <c r="BN22" s="88"/>
      <c r="BO22" s="88"/>
      <c r="BP22" s="88"/>
      <c r="BQ22" s="88" t="s">
        <v>259</v>
      </c>
      <c r="BR22" s="28">
        <f>+_xlfn.IFS(U22="Acumulado",Z22+AB22+AD22+AV22,U22="Capacidad",AV22,U22="Flujo",AV22,U22="Reducción",AV22,U22="Stock",AV22)</f>
        <v>20</v>
      </c>
      <c r="BS22" s="28">
        <f>15+BG22</f>
        <v>16</v>
      </c>
      <c r="BT22" s="322"/>
      <c r="BU22" s="92" t="s">
        <v>247</v>
      </c>
      <c r="BV22" s="38" t="s">
        <v>248</v>
      </c>
    </row>
    <row r="23" spans="1:74" ht="409.6" customHeight="1" x14ac:dyDescent="0.3">
      <c r="A23" s="322"/>
      <c r="B23" s="322"/>
      <c r="C23" s="322"/>
      <c r="D23" s="322"/>
      <c r="E23" s="322"/>
      <c r="F23" s="322"/>
      <c r="G23" s="322"/>
      <c r="H23" s="322"/>
      <c r="I23" s="322"/>
      <c r="J23" s="322"/>
      <c r="K23" s="322"/>
      <c r="L23" s="322"/>
      <c r="M23" s="322"/>
      <c r="N23" s="323"/>
      <c r="O23" s="323"/>
      <c r="P23" s="340"/>
      <c r="Q23" s="340"/>
      <c r="R23" s="322"/>
      <c r="S23" s="74" t="s">
        <v>260</v>
      </c>
      <c r="T23" s="74" t="s">
        <v>261</v>
      </c>
      <c r="U23" s="74" t="s">
        <v>157</v>
      </c>
      <c r="V23" s="93">
        <v>0</v>
      </c>
      <c r="W23" s="28">
        <v>1</v>
      </c>
      <c r="X23" s="29" t="s">
        <v>262</v>
      </c>
      <c r="Y23" s="29" t="s">
        <v>263</v>
      </c>
      <c r="Z23" s="94">
        <v>1</v>
      </c>
      <c r="AA23" s="31">
        <v>1</v>
      </c>
      <c r="AB23" s="94">
        <v>1</v>
      </c>
      <c r="AC23" s="94">
        <v>1</v>
      </c>
      <c r="AD23" s="94">
        <v>1</v>
      </c>
      <c r="AE23" s="95">
        <v>0.24</v>
      </c>
      <c r="AF23" s="95">
        <v>0.24</v>
      </c>
      <c r="AG23" s="95">
        <v>0.25</v>
      </c>
      <c r="AH23" s="95">
        <v>0.27</v>
      </c>
      <c r="AI23" s="30">
        <v>1</v>
      </c>
      <c r="AJ23" s="30">
        <v>1</v>
      </c>
      <c r="AK23" s="79">
        <v>0</v>
      </c>
      <c r="AL23" s="80" t="s">
        <v>264</v>
      </c>
      <c r="AM23" s="81" t="s">
        <v>241</v>
      </c>
      <c r="AN23" s="81" t="s">
        <v>265</v>
      </c>
      <c r="AO23" s="81" t="s">
        <v>241</v>
      </c>
      <c r="AP23" s="97" t="s">
        <v>266</v>
      </c>
      <c r="AQ23" s="97"/>
      <c r="AR23" s="98" t="s">
        <v>267</v>
      </c>
      <c r="AS23" s="84" t="s">
        <v>268</v>
      </c>
      <c r="AT23" s="81" t="s">
        <v>241</v>
      </c>
      <c r="AU23" s="99" t="s">
        <v>246</v>
      </c>
      <c r="AV23" s="93">
        <v>1</v>
      </c>
      <c r="AW23" s="28" t="s">
        <v>126</v>
      </c>
      <c r="AX23" s="93"/>
      <c r="AY23" s="100"/>
      <c r="AZ23" s="100"/>
      <c r="BA23" s="100"/>
      <c r="BB23" s="100"/>
      <c r="BC23" s="100"/>
      <c r="BD23" s="100">
        <v>1</v>
      </c>
      <c r="BE23" s="100"/>
      <c r="BF23" s="100">
        <v>1</v>
      </c>
      <c r="BG23" s="28">
        <f t="shared" ref="BG23:BG26" si="5">AY23</f>
        <v>0</v>
      </c>
      <c r="BH23" s="87" t="s">
        <v>241</v>
      </c>
      <c r="BI23" s="88" t="s">
        <v>241</v>
      </c>
      <c r="BJ23" s="88"/>
      <c r="BK23" s="88"/>
      <c r="BL23" s="88"/>
      <c r="BM23" s="88"/>
      <c r="BN23" s="88"/>
      <c r="BO23" s="88"/>
      <c r="BP23" s="88"/>
      <c r="BQ23" s="87" t="s">
        <v>241</v>
      </c>
      <c r="BR23" s="91">
        <v>1</v>
      </c>
      <c r="BS23" s="91">
        <v>1</v>
      </c>
      <c r="BT23" s="322"/>
      <c r="BU23" s="92" t="s">
        <v>247</v>
      </c>
      <c r="BV23" s="38" t="s">
        <v>248</v>
      </c>
    </row>
    <row r="24" spans="1:74" ht="409.6" customHeight="1" x14ac:dyDescent="0.3">
      <c r="A24" s="322"/>
      <c r="B24" s="322"/>
      <c r="C24" s="322"/>
      <c r="D24" s="322"/>
      <c r="E24" s="322"/>
      <c r="F24" s="322"/>
      <c r="G24" s="322"/>
      <c r="H24" s="322"/>
      <c r="I24" s="322"/>
      <c r="J24" s="322"/>
      <c r="K24" s="322"/>
      <c r="L24" s="322"/>
      <c r="M24" s="322"/>
      <c r="N24" s="323"/>
      <c r="O24" s="323"/>
      <c r="P24" s="340"/>
      <c r="Q24" s="340"/>
      <c r="R24" s="322"/>
      <c r="S24" s="74" t="s">
        <v>269</v>
      </c>
      <c r="T24" s="74" t="s">
        <v>270</v>
      </c>
      <c r="U24" s="74" t="s">
        <v>157</v>
      </c>
      <c r="V24" s="74">
        <v>0</v>
      </c>
      <c r="W24" s="79">
        <v>1</v>
      </c>
      <c r="X24" s="101" t="s">
        <v>271</v>
      </c>
      <c r="Y24" s="101" t="s">
        <v>272</v>
      </c>
      <c r="Z24" s="77">
        <v>1</v>
      </c>
      <c r="AA24" s="66">
        <v>1</v>
      </c>
      <c r="AB24" s="77">
        <v>1</v>
      </c>
      <c r="AC24" s="77">
        <v>1</v>
      </c>
      <c r="AD24" s="77">
        <v>1</v>
      </c>
      <c r="AE24" s="77">
        <v>0.25</v>
      </c>
      <c r="AF24" s="77">
        <v>0.23</v>
      </c>
      <c r="AG24" s="102">
        <v>0.25</v>
      </c>
      <c r="AH24" s="78">
        <v>0.27</v>
      </c>
      <c r="AI24" s="70">
        <v>1</v>
      </c>
      <c r="AJ24" s="70">
        <v>1</v>
      </c>
      <c r="AK24" s="79">
        <v>0</v>
      </c>
      <c r="AL24" s="103" t="s">
        <v>273</v>
      </c>
      <c r="AM24" s="81" t="s">
        <v>241</v>
      </c>
      <c r="AN24" s="81" t="s">
        <v>274</v>
      </c>
      <c r="AO24" s="81" t="s">
        <v>241</v>
      </c>
      <c r="AP24" s="104" t="s">
        <v>275</v>
      </c>
      <c r="AQ24" s="104"/>
      <c r="AR24" s="98" t="s">
        <v>276</v>
      </c>
      <c r="AS24" s="84" t="s">
        <v>277</v>
      </c>
      <c r="AT24" s="81" t="s">
        <v>241</v>
      </c>
      <c r="AU24" s="105" t="s">
        <v>246</v>
      </c>
      <c r="AV24" s="79">
        <v>1</v>
      </c>
      <c r="AW24" s="28" t="s">
        <v>126</v>
      </c>
      <c r="AX24" s="79"/>
      <c r="AY24" s="79"/>
      <c r="AZ24" s="79"/>
      <c r="BA24" s="79"/>
      <c r="BB24" s="79"/>
      <c r="BC24" s="79"/>
      <c r="BD24" s="79">
        <v>1</v>
      </c>
      <c r="BE24" s="79"/>
      <c r="BF24" s="79">
        <v>1</v>
      </c>
      <c r="BG24" s="28">
        <f t="shared" si="5"/>
        <v>0</v>
      </c>
      <c r="BH24" s="87" t="s">
        <v>241</v>
      </c>
      <c r="BI24" s="88" t="s">
        <v>241</v>
      </c>
      <c r="BJ24" s="106"/>
      <c r="BK24" s="106"/>
      <c r="BL24" s="106"/>
      <c r="BM24" s="106"/>
      <c r="BN24" s="106"/>
      <c r="BO24" s="106"/>
      <c r="BP24" s="106"/>
      <c r="BQ24" s="87" t="s">
        <v>241</v>
      </c>
      <c r="BR24" s="90">
        <v>1</v>
      </c>
      <c r="BS24" s="91">
        <v>1</v>
      </c>
      <c r="BT24" s="322"/>
      <c r="BU24" s="92" t="s">
        <v>247</v>
      </c>
      <c r="BV24" s="38" t="s">
        <v>248</v>
      </c>
    </row>
    <row r="25" spans="1:74" ht="409.6" customHeight="1" x14ac:dyDescent="0.3">
      <c r="A25" s="324"/>
      <c r="B25" s="324"/>
      <c r="C25" s="324"/>
      <c r="D25" s="324"/>
      <c r="E25" s="324"/>
      <c r="F25" s="324"/>
      <c r="G25" s="324"/>
      <c r="H25" s="324"/>
      <c r="I25" s="324"/>
      <c r="J25" s="324"/>
      <c r="K25" s="324"/>
      <c r="L25" s="324"/>
      <c r="M25" s="324"/>
      <c r="N25" s="334"/>
      <c r="O25" s="334"/>
      <c r="P25" s="341"/>
      <c r="Q25" s="341"/>
      <c r="R25" s="324"/>
      <c r="S25" s="74" t="s">
        <v>278</v>
      </c>
      <c r="T25" s="74" t="s">
        <v>279</v>
      </c>
      <c r="U25" s="74" t="s">
        <v>157</v>
      </c>
      <c r="V25" s="74">
        <v>0</v>
      </c>
      <c r="W25" s="79">
        <v>1</v>
      </c>
      <c r="X25" s="101" t="s">
        <v>280</v>
      </c>
      <c r="Y25" s="101" t="s">
        <v>281</v>
      </c>
      <c r="Z25" s="77">
        <v>1</v>
      </c>
      <c r="AA25" s="66">
        <v>1</v>
      </c>
      <c r="AB25" s="77">
        <v>1</v>
      </c>
      <c r="AC25" s="77">
        <v>1</v>
      </c>
      <c r="AD25" s="77">
        <v>1</v>
      </c>
      <c r="AE25" s="77">
        <v>0.24</v>
      </c>
      <c r="AF25" s="77">
        <v>0.24</v>
      </c>
      <c r="AG25" s="102">
        <v>0.25</v>
      </c>
      <c r="AH25" s="78">
        <v>0.27</v>
      </c>
      <c r="AI25" s="70">
        <v>1</v>
      </c>
      <c r="AJ25" s="70">
        <v>1</v>
      </c>
      <c r="AK25" s="79">
        <v>0</v>
      </c>
      <c r="AL25" s="96" t="s">
        <v>282</v>
      </c>
      <c r="AM25" s="81" t="s">
        <v>241</v>
      </c>
      <c r="AN25" s="81" t="s">
        <v>283</v>
      </c>
      <c r="AO25" s="81" t="s">
        <v>241</v>
      </c>
      <c r="AP25" s="107" t="s">
        <v>284</v>
      </c>
      <c r="AQ25" s="107"/>
      <c r="AR25" s="98" t="s">
        <v>285</v>
      </c>
      <c r="AS25" s="84" t="s">
        <v>286</v>
      </c>
      <c r="AT25" s="32" t="s">
        <v>241</v>
      </c>
      <c r="AU25" s="105" t="s">
        <v>246</v>
      </c>
      <c r="AV25" s="79">
        <v>1</v>
      </c>
      <c r="AW25" s="28" t="s">
        <v>126</v>
      </c>
      <c r="AX25" s="79"/>
      <c r="AY25" s="79"/>
      <c r="AZ25" s="79"/>
      <c r="BA25" s="79"/>
      <c r="BB25" s="79"/>
      <c r="BC25" s="79"/>
      <c r="BD25" s="79">
        <v>1</v>
      </c>
      <c r="BE25" s="79"/>
      <c r="BF25" s="79">
        <v>1</v>
      </c>
      <c r="BG25" s="28">
        <f t="shared" si="5"/>
        <v>0</v>
      </c>
      <c r="BH25" s="87" t="s">
        <v>241</v>
      </c>
      <c r="BI25" s="88" t="s">
        <v>241</v>
      </c>
      <c r="BJ25" s="106"/>
      <c r="BK25" s="106"/>
      <c r="BL25" s="106"/>
      <c r="BM25" s="106"/>
      <c r="BN25" s="106"/>
      <c r="BO25" s="106"/>
      <c r="BP25" s="106"/>
      <c r="BQ25" s="87" t="s">
        <v>241</v>
      </c>
      <c r="BR25" s="90">
        <v>1</v>
      </c>
      <c r="BS25" s="91">
        <v>1</v>
      </c>
      <c r="BT25" s="324"/>
      <c r="BU25" s="92" t="s">
        <v>247</v>
      </c>
      <c r="BV25" s="38" t="s">
        <v>248</v>
      </c>
    </row>
    <row r="26" spans="1:74" ht="271.95" customHeight="1" x14ac:dyDescent="0.3">
      <c r="A26" s="325" t="s">
        <v>71</v>
      </c>
      <c r="B26" s="325" t="s">
        <v>128</v>
      </c>
      <c r="C26" s="325" t="s">
        <v>78</v>
      </c>
      <c r="D26" s="325" t="s">
        <v>218</v>
      </c>
      <c r="E26" s="325" t="s">
        <v>287</v>
      </c>
      <c r="F26" s="325" t="s">
        <v>288</v>
      </c>
      <c r="G26" s="325" t="s">
        <v>77</v>
      </c>
      <c r="H26" s="325" t="s">
        <v>78</v>
      </c>
      <c r="I26" s="325" t="s">
        <v>78</v>
      </c>
      <c r="J26" s="379"/>
      <c r="K26" s="379"/>
      <c r="L26" s="382"/>
      <c r="M26" s="382"/>
      <c r="N26" s="342"/>
      <c r="O26" s="342"/>
      <c r="P26" s="401"/>
      <c r="Q26" s="401"/>
      <c r="R26" s="402" t="s">
        <v>289</v>
      </c>
      <c r="S26" s="405" t="s">
        <v>290</v>
      </c>
      <c r="T26" s="108" t="s">
        <v>291</v>
      </c>
      <c r="U26" s="74" t="s">
        <v>157</v>
      </c>
      <c r="V26" s="93">
        <v>0</v>
      </c>
      <c r="W26" s="28">
        <v>4</v>
      </c>
      <c r="X26" s="109" t="s">
        <v>292</v>
      </c>
      <c r="Y26" s="109" t="s">
        <v>293</v>
      </c>
      <c r="Z26" s="30">
        <v>4</v>
      </c>
      <c r="AA26" s="31">
        <v>4</v>
      </c>
      <c r="AB26" s="30">
        <v>4</v>
      </c>
      <c r="AC26" s="30">
        <v>4</v>
      </c>
      <c r="AD26" s="30">
        <v>4</v>
      </c>
      <c r="AE26" s="30">
        <v>4</v>
      </c>
      <c r="AF26" s="30">
        <v>4</v>
      </c>
      <c r="AG26" s="110">
        <v>4</v>
      </c>
      <c r="AH26" s="110">
        <v>4</v>
      </c>
      <c r="AI26" s="30">
        <f>4</f>
        <v>4</v>
      </c>
      <c r="AJ26" s="30">
        <v>4</v>
      </c>
      <c r="AK26" s="111">
        <v>0</v>
      </c>
      <c r="AL26" s="32" t="s">
        <v>294</v>
      </c>
      <c r="AM26" s="32" t="s">
        <v>224</v>
      </c>
      <c r="AN26" s="32" t="s">
        <v>295</v>
      </c>
      <c r="AO26" s="32" t="s">
        <v>224</v>
      </c>
      <c r="AP26" s="112" t="s">
        <v>294</v>
      </c>
      <c r="AQ26" s="112" t="s">
        <v>224</v>
      </c>
      <c r="AR26" s="113" t="s">
        <v>296</v>
      </c>
      <c r="AS26" s="113" t="s">
        <v>296</v>
      </c>
      <c r="AT26" s="113" t="s">
        <v>297</v>
      </c>
      <c r="AU26" s="114"/>
      <c r="AV26" s="28">
        <v>4</v>
      </c>
      <c r="AW26" s="28" t="s">
        <v>126</v>
      </c>
      <c r="AX26" s="111">
        <v>0</v>
      </c>
      <c r="AY26" s="111"/>
      <c r="AZ26" s="111">
        <v>0</v>
      </c>
      <c r="BA26" s="111"/>
      <c r="BB26" s="111">
        <v>0</v>
      </c>
      <c r="BC26" s="111"/>
      <c r="BD26" s="111">
        <v>4</v>
      </c>
      <c r="BE26" s="111"/>
      <c r="BF26" s="28">
        <v>4</v>
      </c>
      <c r="BG26" s="28">
        <f t="shared" si="5"/>
        <v>0</v>
      </c>
      <c r="BH26" s="115" t="s">
        <v>298</v>
      </c>
      <c r="BI26" s="115" t="s">
        <v>78</v>
      </c>
      <c r="BJ26" s="115"/>
      <c r="BK26" s="115"/>
      <c r="BL26" s="115"/>
      <c r="BM26" s="115"/>
      <c r="BN26" s="115"/>
      <c r="BO26" s="115"/>
      <c r="BP26" s="115"/>
      <c r="BQ26" s="115"/>
      <c r="BR26" s="28">
        <v>4</v>
      </c>
      <c r="BS26" s="28">
        <v>4</v>
      </c>
      <c r="BT26" s="378" t="s">
        <v>299</v>
      </c>
      <c r="BU26" s="108" t="s">
        <v>299</v>
      </c>
      <c r="BV26" s="38" t="s">
        <v>300</v>
      </c>
    </row>
    <row r="27" spans="1:74" ht="102" customHeight="1" x14ac:dyDescent="0.3">
      <c r="A27" s="322"/>
      <c r="B27" s="322"/>
      <c r="C27" s="322"/>
      <c r="D27" s="322"/>
      <c r="E27" s="322"/>
      <c r="F27" s="322"/>
      <c r="G27" s="322"/>
      <c r="H27" s="322"/>
      <c r="I27" s="322"/>
      <c r="J27" s="322"/>
      <c r="K27" s="322"/>
      <c r="L27" s="322"/>
      <c r="M27" s="322"/>
      <c r="N27" s="323"/>
      <c r="O27" s="323"/>
      <c r="P27" s="340"/>
      <c r="Q27" s="340"/>
      <c r="R27" s="403"/>
      <c r="S27" s="406"/>
      <c r="T27" s="108" t="s">
        <v>301</v>
      </c>
      <c r="U27" s="111" t="s">
        <v>83</v>
      </c>
      <c r="V27" s="111">
        <v>4776</v>
      </c>
      <c r="W27" s="111">
        <v>4776</v>
      </c>
      <c r="X27" s="109" t="s">
        <v>302</v>
      </c>
      <c r="Y27" s="109" t="s">
        <v>303</v>
      </c>
      <c r="Z27" s="30">
        <v>49000</v>
      </c>
      <c r="AA27" s="31">
        <v>54594</v>
      </c>
      <c r="AB27" s="30">
        <v>36477</v>
      </c>
      <c r="AC27" s="30">
        <v>305</v>
      </c>
      <c r="AD27" s="30">
        <v>9680</v>
      </c>
      <c r="AE27" s="30">
        <v>26666</v>
      </c>
      <c r="AF27" s="30">
        <v>3496</v>
      </c>
      <c r="AG27" s="110">
        <v>4925</v>
      </c>
      <c r="AH27" s="110">
        <v>665</v>
      </c>
      <c r="AI27" s="30">
        <f>AE27+AF27+AG27+AH27</f>
        <v>35752</v>
      </c>
      <c r="AJ27" s="30">
        <v>35752</v>
      </c>
      <c r="AK27" s="116">
        <v>10100</v>
      </c>
      <c r="AL27" s="32" t="s">
        <v>304</v>
      </c>
      <c r="AM27" s="32" t="s">
        <v>224</v>
      </c>
      <c r="AN27" s="32" t="s">
        <v>305</v>
      </c>
      <c r="AO27" s="32" t="s">
        <v>224</v>
      </c>
      <c r="AP27" s="112" t="s">
        <v>306</v>
      </c>
      <c r="AQ27" s="112" t="s">
        <v>307</v>
      </c>
      <c r="AR27" s="113" t="s">
        <v>308</v>
      </c>
      <c r="AS27" s="113" t="s">
        <v>309</v>
      </c>
      <c r="AT27" s="113" t="s">
        <v>310</v>
      </c>
      <c r="AU27" s="114"/>
      <c r="AV27" s="117">
        <v>8497</v>
      </c>
      <c r="AW27" s="28" t="s">
        <v>311</v>
      </c>
      <c r="AX27" s="111">
        <v>0</v>
      </c>
      <c r="AY27" s="111"/>
      <c r="AZ27" s="111">
        <v>5113</v>
      </c>
      <c r="BA27" s="111"/>
      <c r="BB27" s="111">
        <v>0</v>
      </c>
      <c r="BC27" s="111"/>
      <c r="BD27" s="111">
        <v>3384</v>
      </c>
      <c r="BE27" s="111"/>
      <c r="BF27" s="28">
        <f t="shared" ref="BF27:BG32" si="6">AX27+AZ27+BB27+BD27</f>
        <v>8497</v>
      </c>
      <c r="BG27" s="28">
        <f t="shared" si="6"/>
        <v>0</v>
      </c>
      <c r="BH27" s="115" t="s">
        <v>312</v>
      </c>
      <c r="BI27" s="115" t="s">
        <v>78</v>
      </c>
      <c r="BJ27" s="115"/>
      <c r="BK27" s="115"/>
      <c r="BL27" s="115"/>
      <c r="BM27" s="115"/>
      <c r="BN27" s="115"/>
      <c r="BO27" s="115"/>
      <c r="BP27" s="115"/>
      <c r="BQ27" s="115"/>
      <c r="BR27" s="28">
        <f>+_xlfn.IFS(U27="Acumulado",Z27+AB27+AD27+AV27,U27="Capacidad",AV27,U27="Flujo",AV27,U27="Reducción",AV27,U27="Stock",AV27)</f>
        <v>103654</v>
      </c>
      <c r="BS27" s="28">
        <f>90651+BG27</f>
        <v>90651</v>
      </c>
      <c r="BT27" s="322"/>
      <c r="BU27" s="108" t="s">
        <v>299</v>
      </c>
      <c r="BV27" s="38" t="s">
        <v>300</v>
      </c>
    </row>
    <row r="28" spans="1:74" ht="102" customHeight="1" x14ac:dyDescent="0.3">
      <c r="A28" s="322"/>
      <c r="B28" s="322"/>
      <c r="C28" s="322"/>
      <c r="D28" s="322"/>
      <c r="E28" s="322"/>
      <c r="F28" s="322"/>
      <c r="G28" s="322"/>
      <c r="H28" s="322"/>
      <c r="I28" s="322"/>
      <c r="J28" s="322"/>
      <c r="K28" s="322"/>
      <c r="L28" s="322"/>
      <c r="M28" s="322"/>
      <c r="N28" s="323"/>
      <c r="O28" s="323"/>
      <c r="P28" s="340"/>
      <c r="Q28" s="340"/>
      <c r="R28" s="403"/>
      <c r="S28" s="406"/>
      <c r="T28" s="118" t="s">
        <v>313</v>
      </c>
      <c r="U28" s="116" t="s">
        <v>83</v>
      </c>
      <c r="V28" s="116">
        <v>4776</v>
      </c>
      <c r="W28" s="116">
        <v>4776</v>
      </c>
      <c r="X28" s="119" t="s">
        <v>302</v>
      </c>
      <c r="Y28" s="119" t="s">
        <v>303</v>
      </c>
      <c r="Z28" s="49">
        <v>0</v>
      </c>
      <c r="AA28" s="50">
        <v>0</v>
      </c>
      <c r="AB28" s="49">
        <v>0</v>
      </c>
      <c r="AC28" s="49">
        <v>0</v>
      </c>
      <c r="AD28" s="42">
        <v>0</v>
      </c>
      <c r="AE28" s="42">
        <v>0</v>
      </c>
      <c r="AF28" s="42">
        <v>0</v>
      </c>
      <c r="AG28" s="51">
        <v>0</v>
      </c>
      <c r="AH28" s="51">
        <v>0</v>
      </c>
      <c r="AI28" s="42">
        <v>0</v>
      </c>
      <c r="AJ28" s="42">
        <v>0</v>
      </c>
      <c r="AK28" s="116">
        <v>10100</v>
      </c>
      <c r="AL28" s="32"/>
      <c r="AM28" s="32"/>
      <c r="AN28" s="32"/>
      <c r="AO28" s="32"/>
      <c r="AP28" s="112"/>
      <c r="AQ28" s="112"/>
      <c r="AR28" s="42" t="s">
        <v>78</v>
      </c>
      <c r="AS28" s="42" t="s">
        <v>78</v>
      </c>
      <c r="AT28" s="42" t="s">
        <v>78</v>
      </c>
      <c r="AU28" s="42" t="s">
        <v>78</v>
      </c>
      <c r="AV28" s="120">
        <f>AK28</f>
        <v>10100</v>
      </c>
      <c r="AW28" s="42" t="s">
        <v>311</v>
      </c>
      <c r="AX28" s="116"/>
      <c r="AY28" s="116"/>
      <c r="AZ28" s="116">
        <v>5050</v>
      </c>
      <c r="BA28" s="116"/>
      <c r="BB28" s="116"/>
      <c r="BC28" s="116"/>
      <c r="BD28" s="116">
        <v>5050</v>
      </c>
      <c r="BE28" s="116"/>
      <c r="BF28" s="42">
        <f t="shared" si="6"/>
        <v>10100</v>
      </c>
      <c r="BG28" s="42">
        <f t="shared" si="6"/>
        <v>0</v>
      </c>
      <c r="BH28" s="115" t="s">
        <v>312</v>
      </c>
      <c r="BI28" s="115" t="s">
        <v>78</v>
      </c>
      <c r="BJ28" s="115"/>
      <c r="BK28" s="115"/>
      <c r="BL28" s="115"/>
      <c r="BM28" s="115"/>
      <c r="BN28" s="115"/>
      <c r="BO28" s="115"/>
      <c r="BP28" s="115"/>
      <c r="BQ28" s="115"/>
      <c r="BR28" s="42"/>
      <c r="BS28" s="42">
        <f>BG28</f>
        <v>0</v>
      </c>
      <c r="BT28" s="322"/>
      <c r="BU28" s="108" t="s">
        <v>299</v>
      </c>
      <c r="BV28" s="38" t="s">
        <v>300</v>
      </c>
    </row>
    <row r="29" spans="1:74" ht="244.95" customHeight="1" x14ac:dyDescent="0.3">
      <c r="A29" s="322"/>
      <c r="B29" s="322"/>
      <c r="C29" s="322"/>
      <c r="D29" s="322"/>
      <c r="E29" s="322"/>
      <c r="F29" s="322"/>
      <c r="G29" s="322"/>
      <c r="H29" s="322"/>
      <c r="I29" s="322"/>
      <c r="J29" s="322"/>
      <c r="K29" s="322"/>
      <c r="L29" s="322"/>
      <c r="M29" s="322"/>
      <c r="N29" s="323"/>
      <c r="O29" s="323"/>
      <c r="P29" s="340"/>
      <c r="Q29" s="340"/>
      <c r="R29" s="403"/>
      <c r="S29" s="406"/>
      <c r="T29" s="108" t="s">
        <v>314</v>
      </c>
      <c r="U29" s="111" t="s">
        <v>83</v>
      </c>
      <c r="V29" s="111">
        <v>0</v>
      </c>
      <c r="W29" s="28">
        <v>3262</v>
      </c>
      <c r="X29" s="109" t="s">
        <v>315</v>
      </c>
      <c r="Y29" s="109" t="s">
        <v>316</v>
      </c>
      <c r="Z29" s="30">
        <v>6000</v>
      </c>
      <c r="AA29" s="31">
        <v>3262</v>
      </c>
      <c r="AB29" s="30">
        <v>2000</v>
      </c>
      <c r="AC29" s="30">
        <v>0</v>
      </c>
      <c r="AD29" s="30">
        <v>2000</v>
      </c>
      <c r="AE29" s="30">
        <v>0</v>
      </c>
      <c r="AF29" s="30">
        <v>0</v>
      </c>
      <c r="AG29" s="110">
        <v>0</v>
      </c>
      <c r="AH29" s="110">
        <v>1298</v>
      </c>
      <c r="AI29" s="30">
        <f>AE29+AF29+AG29+AH29</f>
        <v>1298</v>
      </c>
      <c r="AJ29" s="30">
        <v>1298</v>
      </c>
      <c r="AK29" s="116">
        <v>2702</v>
      </c>
      <c r="AL29" s="32" t="s">
        <v>317</v>
      </c>
      <c r="AM29" s="32" t="s">
        <v>224</v>
      </c>
      <c r="AN29" s="32" t="s">
        <v>318</v>
      </c>
      <c r="AO29" s="32" t="s">
        <v>224</v>
      </c>
      <c r="AP29" s="112" t="s">
        <v>319</v>
      </c>
      <c r="AQ29" s="112" t="s">
        <v>320</v>
      </c>
      <c r="AR29" s="113" t="s">
        <v>321</v>
      </c>
      <c r="AS29" s="113" t="s">
        <v>322</v>
      </c>
      <c r="AT29" s="113" t="s">
        <v>323</v>
      </c>
      <c r="AU29" s="114"/>
      <c r="AV29" s="28"/>
      <c r="AW29" s="28"/>
      <c r="AX29" s="111"/>
      <c r="AY29" s="111"/>
      <c r="AZ29" s="111"/>
      <c r="BA29" s="111"/>
      <c r="BB29" s="111"/>
      <c r="BC29" s="111"/>
      <c r="BD29" s="28"/>
      <c r="BE29" s="111"/>
      <c r="BF29" s="28"/>
      <c r="BG29" s="28"/>
      <c r="BH29" s="115"/>
      <c r="BI29" s="115"/>
      <c r="BJ29" s="115"/>
      <c r="BK29" s="115"/>
      <c r="BL29" s="115"/>
      <c r="BM29" s="115"/>
      <c r="BN29" s="115"/>
      <c r="BO29" s="115"/>
      <c r="BP29" s="115"/>
      <c r="BQ29" s="115"/>
      <c r="BR29" s="28">
        <f>+_xlfn.IFS(U29="Acumulado",Z29+AB29+AD29+AV29,U29="Capacidad",AV29,U29="Flujo",AV29,U29="Reducción",AV29,U29="Stock",AV29)</f>
        <v>10000</v>
      </c>
      <c r="BS29" s="28">
        <f>4560+BG29</f>
        <v>4560</v>
      </c>
      <c r="BT29" s="322"/>
      <c r="BU29" s="108" t="s">
        <v>299</v>
      </c>
      <c r="BV29" s="38" t="s">
        <v>300</v>
      </c>
    </row>
    <row r="30" spans="1:74" ht="244.95" customHeight="1" x14ac:dyDescent="0.3">
      <c r="A30" s="322"/>
      <c r="B30" s="322"/>
      <c r="C30" s="322"/>
      <c r="D30" s="322"/>
      <c r="E30" s="322"/>
      <c r="F30" s="322"/>
      <c r="G30" s="322"/>
      <c r="H30" s="322"/>
      <c r="I30" s="322"/>
      <c r="J30" s="322"/>
      <c r="K30" s="322"/>
      <c r="L30" s="322"/>
      <c r="M30" s="322"/>
      <c r="N30" s="323"/>
      <c r="O30" s="323"/>
      <c r="P30" s="340"/>
      <c r="Q30" s="340"/>
      <c r="R30" s="403"/>
      <c r="S30" s="407"/>
      <c r="T30" s="118" t="s">
        <v>324</v>
      </c>
      <c r="U30" s="116" t="s">
        <v>83</v>
      </c>
      <c r="V30" s="116">
        <v>0</v>
      </c>
      <c r="W30" s="42">
        <v>3262</v>
      </c>
      <c r="X30" s="119" t="s">
        <v>315</v>
      </c>
      <c r="Y30" s="119" t="s">
        <v>316</v>
      </c>
      <c r="Z30" s="49">
        <v>0</v>
      </c>
      <c r="AA30" s="50">
        <v>0</v>
      </c>
      <c r="AB30" s="49">
        <v>0</v>
      </c>
      <c r="AC30" s="49">
        <v>0</v>
      </c>
      <c r="AD30" s="42">
        <v>0</v>
      </c>
      <c r="AE30" s="42">
        <v>0</v>
      </c>
      <c r="AF30" s="42">
        <v>0</v>
      </c>
      <c r="AG30" s="51">
        <v>0</v>
      </c>
      <c r="AH30" s="51">
        <v>0</v>
      </c>
      <c r="AI30" s="42">
        <v>0</v>
      </c>
      <c r="AJ30" s="42">
        <v>0</v>
      </c>
      <c r="AK30" s="116">
        <v>2702</v>
      </c>
      <c r="AL30" s="32"/>
      <c r="AM30" s="32"/>
      <c r="AN30" s="32"/>
      <c r="AO30" s="32"/>
      <c r="AP30" s="112"/>
      <c r="AQ30" s="112"/>
      <c r="AR30" s="42" t="s">
        <v>78</v>
      </c>
      <c r="AS30" s="42" t="s">
        <v>78</v>
      </c>
      <c r="AT30" s="42" t="s">
        <v>78</v>
      </c>
      <c r="AU30" s="42" t="s">
        <v>78</v>
      </c>
      <c r="AV30" s="42">
        <f>AK30</f>
        <v>2702</v>
      </c>
      <c r="AW30" s="42" t="s">
        <v>126</v>
      </c>
      <c r="AX30" s="116"/>
      <c r="AY30" s="116"/>
      <c r="AZ30" s="116"/>
      <c r="BA30" s="116"/>
      <c r="BB30" s="116"/>
      <c r="BC30" s="116"/>
      <c r="BD30" s="42">
        <v>2702</v>
      </c>
      <c r="BE30" s="116"/>
      <c r="BF30" s="42">
        <v>2702</v>
      </c>
      <c r="BG30" s="42">
        <f t="shared" ref="BG30" si="7">AY30+BA30+BC30+BE30</f>
        <v>0</v>
      </c>
      <c r="BH30" s="115" t="s">
        <v>298</v>
      </c>
      <c r="BI30" s="115" t="s">
        <v>78</v>
      </c>
      <c r="BJ30" s="115"/>
      <c r="BK30" s="115"/>
      <c r="BL30" s="115"/>
      <c r="BM30" s="115"/>
      <c r="BN30" s="115"/>
      <c r="BO30" s="115"/>
      <c r="BP30" s="115"/>
      <c r="BQ30" s="115"/>
      <c r="BR30" s="42"/>
      <c r="BS30" s="42">
        <f>BG30</f>
        <v>0</v>
      </c>
      <c r="BT30" s="322"/>
      <c r="BU30" s="108" t="s">
        <v>299</v>
      </c>
      <c r="BV30" s="38" t="s">
        <v>300</v>
      </c>
    </row>
    <row r="31" spans="1:74" ht="187.2" customHeight="1" x14ac:dyDescent="0.3">
      <c r="A31" s="322"/>
      <c r="B31" s="322"/>
      <c r="C31" s="322"/>
      <c r="D31" s="322"/>
      <c r="E31" s="322"/>
      <c r="F31" s="322"/>
      <c r="G31" s="322"/>
      <c r="H31" s="322"/>
      <c r="I31" s="322"/>
      <c r="J31" s="322"/>
      <c r="K31" s="322"/>
      <c r="L31" s="322"/>
      <c r="M31" s="322"/>
      <c r="N31" s="323"/>
      <c r="O31" s="323"/>
      <c r="P31" s="340"/>
      <c r="Q31" s="340"/>
      <c r="R31" s="403"/>
      <c r="S31" s="405" t="s">
        <v>290</v>
      </c>
      <c r="T31" s="111" t="s">
        <v>325</v>
      </c>
      <c r="U31" s="111" t="s">
        <v>83</v>
      </c>
      <c r="V31" s="111">
        <v>19108</v>
      </c>
      <c r="W31" s="111">
        <v>19108</v>
      </c>
      <c r="X31" s="109" t="s">
        <v>326</v>
      </c>
      <c r="Y31" s="109" t="s">
        <v>327</v>
      </c>
      <c r="Z31" s="30">
        <v>550600</v>
      </c>
      <c r="AA31" s="31">
        <v>1477496</v>
      </c>
      <c r="AB31" s="30">
        <v>350958</v>
      </c>
      <c r="AC31" s="30">
        <v>2006</v>
      </c>
      <c r="AD31" s="30">
        <v>106400</v>
      </c>
      <c r="AE31" s="114">
        <v>0</v>
      </c>
      <c r="AF31" s="114">
        <v>321231</v>
      </c>
      <c r="AG31" s="121">
        <v>56812</v>
      </c>
      <c r="AH31" s="122">
        <v>167110</v>
      </c>
      <c r="AI31" s="28">
        <f>AE31+AF31+AG31+AH31</f>
        <v>545153</v>
      </c>
      <c r="AJ31" s="58">
        <v>545153</v>
      </c>
      <c r="AK31" s="116">
        <v>133137</v>
      </c>
      <c r="AL31" s="32" t="s">
        <v>328</v>
      </c>
      <c r="AM31" s="32" t="s">
        <v>224</v>
      </c>
      <c r="AN31" s="32" t="s">
        <v>329</v>
      </c>
      <c r="AO31" s="32" t="s">
        <v>224</v>
      </c>
      <c r="AP31" s="112" t="s">
        <v>330</v>
      </c>
      <c r="AQ31" s="112" t="s">
        <v>224</v>
      </c>
      <c r="AR31" s="113" t="s">
        <v>331</v>
      </c>
      <c r="AS31" s="113" t="s">
        <v>332</v>
      </c>
      <c r="AT31" s="113" t="s">
        <v>333</v>
      </c>
      <c r="AU31" s="114"/>
      <c r="AV31" s="28">
        <v>22815</v>
      </c>
      <c r="AW31" s="111" t="s">
        <v>126</v>
      </c>
      <c r="AX31" s="111">
        <v>0</v>
      </c>
      <c r="AY31" s="111"/>
      <c r="AZ31" s="111">
        <v>0</v>
      </c>
      <c r="BA31" s="111"/>
      <c r="BB31" s="111">
        <v>0</v>
      </c>
      <c r="BC31" s="111"/>
      <c r="BD31" s="111">
        <v>22815</v>
      </c>
      <c r="BE31" s="111"/>
      <c r="BF31" s="28">
        <f t="shared" si="6"/>
        <v>22815</v>
      </c>
      <c r="BG31" s="28">
        <f t="shared" si="6"/>
        <v>0</v>
      </c>
      <c r="BH31" s="115" t="s">
        <v>298</v>
      </c>
      <c r="BI31" s="115" t="s">
        <v>78</v>
      </c>
      <c r="BJ31" s="115"/>
      <c r="BK31" s="115"/>
      <c r="BL31" s="115"/>
      <c r="BM31" s="115"/>
      <c r="BN31" s="115"/>
      <c r="BO31" s="115"/>
      <c r="BP31" s="115"/>
      <c r="BQ31" s="115"/>
      <c r="BR31" s="28">
        <f>+_xlfn.IFS(U31="Acumulado",Z31+AB31+AD31+AV31,U31="Capacidad",AV31,U31="Flujo",AV31,U31="Reducción",AV31,U31="Stock",AV31)</f>
        <v>1030773</v>
      </c>
      <c r="BS31" s="28">
        <f>2024655+BG31</f>
        <v>2024655</v>
      </c>
      <c r="BT31" s="322"/>
      <c r="BU31" s="108" t="s">
        <v>299</v>
      </c>
      <c r="BV31" s="38" t="s">
        <v>300</v>
      </c>
    </row>
    <row r="32" spans="1:74" ht="187.2" customHeight="1" x14ac:dyDescent="0.3">
      <c r="A32" s="322"/>
      <c r="B32" s="322"/>
      <c r="C32" s="322"/>
      <c r="D32" s="322"/>
      <c r="E32" s="322"/>
      <c r="F32" s="322"/>
      <c r="G32" s="322"/>
      <c r="H32" s="322"/>
      <c r="I32" s="322"/>
      <c r="J32" s="322"/>
      <c r="K32" s="322"/>
      <c r="L32" s="322"/>
      <c r="M32" s="322"/>
      <c r="N32" s="323"/>
      <c r="O32" s="323"/>
      <c r="P32" s="340"/>
      <c r="Q32" s="340"/>
      <c r="R32" s="403"/>
      <c r="S32" s="406"/>
      <c r="T32" s="116" t="s">
        <v>334</v>
      </c>
      <c r="U32" s="116" t="s">
        <v>83</v>
      </c>
      <c r="V32" s="116">
        <v>19108</v>
      </c>
      <c r="W32" s="116">
        <v>19108</v>
      </c>
      <c r="X32" s="119" t="s">
        <v>326</v>
      </c>
      <c r="Y32" s="119" t="s">
        <v>327</v>
      </c>
      <c r="Z32" s="49">
        <v>0</v>
      </c>
      <c r="AA32" s="50">
        <v>0</v>
      </c>
      <c r="AB32" s="49">
        <v>0</v>
      </c>
      <c r="AC32" s="49">
        <v>0</v>
      </c>
      <c r="AD32" s="42">
        <v>0</v>
      </c>
      <c r="AE32" s="42">
        <v>0</v>
      </c>
      <c r="AF32" s="42">
        <v>0</v>
      </c>
      <c r="AG32" s="51">
        <v>0</v>
      </c>
      <c r="AH32" s="51">
        <v>0</v>
      </c>
      <c r="AI32" s="42">
        <v>0</v>
      </c>
      <c r="AJ32" s="42">
        <v>0</v>
      </c>
      <c r="AK32" s="116">
        <v>133137</v>
      </c>
      <c r="AL32" s="123"/>
      <c r="AM32" s="123"/>
      <c r="AN32" s="123"/>
      <c r="AO32" s="123"/>
      <c r="AP32" s="112"/>
      <c r="AQ32" s="112"/>
      <c r="AR32" s="42" t="s">
        <v>78</v>
      </c>
      <c r="AS32" s="42" t="s">
        <v>78</v>
      </c>
      <c r="AT32" s="42" t="s">
        <v>78</v>
      </c>
      <c r="AU32" s="42" t="s">
        <v>78</v>
      </c>
      <c r="AV32" s="42">
        <f>AK32</f>
        <v>133137</v>
      </c>
      <c r="AW32" s="116" t="s">
        <v>126</v>
      </c>
      <c r="AX32" s="116"/>
      <c r="AY32" s="124"/>
      <c r="AZ32" s="116"/>
      <c r="BA32" s="124"/>
      <c r="BB32" s="116"/>
      <c r="BC32" s="124"/>
      <c r="BD32" s="42">
        <v>133137</v>
      </c>
      <c r="BE32" s="124"/>
      <c r="BF32" s="42">
        <f t="shared" si="6"/>
        <v>133137</v>
      </c>
      <c r="BG32" s="42">
        <f t="shared" si="6"/>
        <v>0</v>
      </c>
      <c r="BH32" s="115" t="s">
        <v>298</v>
      </c>
      <c r="BI32" s="115" t="s">
        <v>78</v>
      </c>
      <c r="BJ32" s="125"/>
      <c r="BK32" s="125"/>
      <c r="BL32" s="125"/>
      <c r="BM32" s="125"/>
      <c r="BN32" s="125"/>
      <c r="BO32" s="125"/>
      <c r="BP32" s="125"/>
      <c r="BQ32" s="125"/>
      <c r="BR32" s="42"/>
      <c r="BS32" s="42">
        <f>BG32</f>
        <v>0</v>
      </c>
      <c r="BT32" s="322"/>
      <c r="BU32" s="108" t="s">
        <v>299</v>
      </c>
      <c r="BV32" s="38" t="s">
        <v>300</v>
      </c>
    </row>
    <row r="33" spans="1:74" ht="234" customHeight="1" x14ac:dyDescent="0.3">
      <c r="A33" s="322"/>
      <c r="B33" s="322"/>
      <c r="C33" s="322"/>
      <c r="D33" s="322"/>
      <c r="E33" s="322"/>
      <c r="F33" s="322"/>
      <c r="G33" s="322"/>
      <c r="H33" s="322"/>
      <c r="I33" s="322"/>
      <c r="J33" s="322"/>
      <c r="K33" s="322"/>
      <c r="L33" s="322"/>
      <c r="M33" s="322"/>
      <c r="N33" s="323"/>
      <c r="O33" s="323"/>
      <c r="P33" s="340"/>
      <c r="Q33" s="340"/>
      <c r="R33" s="403"/>
      <c r="S33" s="406"/>
      <c r="T33" s="126" t="s">
        <v>335</v>
      </c>
      <c r="U33" s="126" t="s">
        <v>157</v>
      </c>
      <c r="V33" s="126">
        <v>1</v>
      </c>
      <c r="W33" s="126">
        <v>1</v>
      </c>
      <c r="X33" s="109" t="s">
        <v>336</v>
      </c>
      <c r="Y33" s="109" t="s">
        <v>337</v>
      </c>
      <c r="Z33" s="127">
        <v>1</v>
      </c>
      <c r="AA33" s="128">
        <v>1</v>
      </c>
      <c r="AB33" s="127">
        <v>1</v>
      </c>
      <c r="AC33" s="127">
        <v>1</v>
      </c>
      <c r="AD33" s="30">
        <v>1</v>
      </c>
      <c r="AE33" s="129">
        <v>1</v>
      </c>
      <c r="AF33" s="129">
        <v>1</v>
      </c>
      <c r="AG33" s="130">
        <v>1</v>
      </c>
      <c r="AH33" s="131">
        <v>1</v>
      </c>
      <c r="AI33" s="132">
        <f>AD33</f>
        <v>1</v>
      </c>
      <c r="AJ33" s="133">
        <v>1</v>
      </c>
      <c r="AK33" s="126">
        <v>0</v>
      </c>
      <c r="AL33" s="123" t="s">
        <v>338</v>
      </c>
      <c r="AM33" s="123" t="s">
        <v>224</v>
      </c>
      <c r="AN33" s="123" t="s">
        <v>339</v>
      </c>
      <c r="AO33" s="123" t="s">
        <v>224</v>
      </c>
      <c r="AP33" s="112" t="s">
        <v>340</v>
      </c>
      <c r="AQ33" s="112" t="s">
        <v>224</v>
      </c>
      <c r="AR33" s="113" t="s">
        <v>341</v>
      </c>
      <c r="AS33" s="134" t="s">
        <v>342</v>
      </c>
      <c r="AT33" s="135">
        <v>0</v>
      </c>
      <c r="AU33" s="136"/>
      <c r="AV33" s="137">
        <v>1</v>
      </c>
      <c r="AW33" s="126" t="s">
        <v>96</v>
      </c>
      <c r="AX33" s="126">
        <v>1</v>
      </c>
      <c r="AY33" s="138">
        <v>1</v>
      </c>
      <c r="AZ33" s="126">
        <v>1</v>
      </c>
      <c r="BA33" s="139"/>
      <c r="BB33" s="126">
        <v>1</v>
      </c>
      <c r="BC33" s="139"/>
      <c r="BD33" s="126">
        <v>1</v>
      </c>
      <c r="BE33" s="139"/>
      <c r="BF33" s="132">
        <f>AX33</f>
        <v>1</v>
      </c>
      <c r="BG33" s="132">
        <f>AY33</f>
        <v>1</v>
      </c>
      <c r="BH33" s="140" t="s">
        <v>343</v>
      </c>
      <c r="BI33" s="141" t="s">
        <v>78</v>
      </c>
      <c r="BJ33" s="142"/>
      <c r="BK33" s="142"/>
      <c r="BL33" s="142"/>
      <c r="BM33" s="142"/>
      <c r="BN33" s="142"/>
      <c r="BO33" s="142"/>
      <c r="BP33" s="142"/>
      <c r="BQ33" s="142"/>
      <c r="BR33" s="90">
        <v>1</v>
      </c>
      <c r="BS33" s="91">
        <v>1</v>
      </c>
      <c r="BT33" s="322"/>
      <c r="BU33" s="108" t="s">
        <v>299</v>
      </c>
      <c r="BV33" s="38" t="s">
        <v>300</v>
      </c>
    </row>
    <row r="34" spans="1:74" ht="124.2" customHeight="1" x14ac:dyDescent="0.3">
      <c r="A34" s="322"/>
      <c r="B34" s="322"/>
      <c r="C34" s="322"/>
      <c r="D34" s="322"/>
      <c r="E34" s="322"/>
      <c r="F34" s="322"/>
      <c r="G34" s="322"/>
      <c r="H34" s="322"/>
      <c r="I34" s="322"/>
      <c r="J34" s="322"/>
      <c r="K34" s="322"/>
      <c r="L34" s="322"/>
      <c r="M34" s="322"/>
      <c r="N34" s="323"/>
      <c r="O34" s="323"/>
      <c r="P34" s="340"/>
      <c r="Q34" s="340"/>
      <c r="R34" s="403"/>
      <c r="S34" s="406"/>
      <c r="T34" s="108" t="s">
        <v>344</v>
      </c>
      <c r="U34" s="111" t="s">
        <v>83</v>
      </c>
      <c r="V34" s="111">
        <v>3083</v>
      </c>
      <c r="W34" s="111">
        <v>3083</v>
      </c>
      <c r="X34" s="113" t="s">
        <v>345</v>
      </c>
      <c r="Y34" s="109" t="s">
        <v>346</v>
      </c>
      <c r="Z34" s="30">
        <v>1353</v>
      </c>
      <c r="AA34" s="31">
        <v>1691</v>
      </c>
      <c r="AB34" s="30">
        <v>1619</v>
      </c>
      <c r="AC34" s="30">
        <v>0</v>
      </c>
      <c r="AD34" s="30">
        <v>255</v>
      </c>
      <c r="AE34" s="114">
        <v>0</v>
      </c>
      <c r="AF34" s="114">
        <v>0</v>
      </c>
      <c r="AG34" s="121">
        <v>0</v>
      </c>
      <c r="AH34" s="122">
        <v>310</v>
      </c>
      <c r="AI34" s="28">
        <f t="shared" ref="AI34:AI40" si="8">AE34+AF34+AG34+AH34</f>
        <v>310</v>
      </c>
      <c r="AJ34" s="58">
        <v>310</v>
      </c>
      <c r="AK34" s="116">
        <v>2309</v>
      </c>
      <c r="AL34" s="32" t="s">
        <v>347</v>
      </c>
      <c r="AM34" s="32" t="s">
        <v>224</v>
      </c>
      <c r="AN34" s="32" t="s">
        <v>348</v>
      </c>
      <c r="AO34" s="32" t="s">
        <v>224</v>
      </c>
      <c r="AP34" s="112" t="s">
        <v>349</v>
      </c>
      <c r="AQ34" s="112" t="s">
        <v>350</v>
      </c>
      <c r="AR34" s="113" t="s">
        <v>351</v>
      </c>
      <c r="AS34" s="113" t="s">
        <v>352</v>
      </c>
      <c r="AT34" s="113" t="s">
        <v>353</v>
      </c>
      <c r="AU34" s="114"/>
      <c r="AV34" s="28"/>
      <c r="AW34" s="28" t="s">
        <v>126</v>
      </c>
      <c r="AX34" s="111">
        <v>0</v>
      </c>
      <c r="AY34" s="111"/>
      <c r="AZ34" s="111"/>
      <c r="BA34" s="111"/>
      <c r="BB34" s="111"/>
      <c r="BC34" s="111"/>
      <c r="BD34" s="28"/>
      <c r="BE34" s="111"/>
      <c r="BF34" s="28"/>
      <c r="BG34" s="28"/>
      <c r="BH34" s="115" t="s">
        <v>298</v>
      </c>
      <c r="BI34" s="115" t="s">
        <v>78</v>
      </c>
      <c r="BJ34" s="115"/>
      <c r="BK34" s="115"/>
      <c r="BL34" s="115"/>
      <c r="BM34" s="115"/>
      <c r="BN34" s="115"/>
      <c r="BO34" s="115"/>
      <c r="BP34" s="115"/>
      <c r="BQ34" s="115"/>
      <c r="BR34" s="28">
        <f t="shared" ref="BR34:BR53" si="9">+_xlfn.IFS(U34="Acumulado",Z34+AB34+AD34+AV34,U34="Capacidad",AV34,U34="Flujo",AV34,U34="Reducción",AV34,U34="Stock",AV34)</f>
        <v>3227</v>
      </c>
      <c r="BS34" s="28">
        <f t="shared" ref="BS34:BS53" si="10">AA34+AC34+AJ34+BG34</f>
        <v>2001</v>
      </c>
      <c r="BT34" s="322"/>
      <c r="BU34" s="108" t="s">
        <v>299</v>
      </c>
      <c r="BV34" s="38" t="s">
        <v>300</v>
      </c>
    </row>
    <row r="35" spans="1:74" ht="141" customHeight="1" x14ac:dyDescent="0.3">
      <c r="A35" s="322"/>
      <c r="B35" s="322"/>
      <c r="C35" s="322"/>
      <c r="D35" s="322"/>
      <c r="E35" s="322"/>
      <c r="F35" s="322"/>
      <c r="G35" s="322"/>
      <c r="H35" s="322"/>
      <c r="I35" s="322"/>
      <c r="J35" s="322"/>
      <c r="K35" s="322"/>
      <c r="L35" s="322"/>
      <c r="M35" s="322"/>
      <c r="N35" s="323"/>
      <c r="O35" s="323"/>
      <c r="P35" s="340"/>
      <c r="Q35" s="340"/>
      <c r="R35" s="403"/>
      <c r="S35" s="407"/>
      <c r="T35" s="118" t="s">
        <v>354</v>
      </c>
      <c r="U35" s="116" t="s">
        <v>83</v>
      </c>
      <c r="V35" s="116">
        <v>3083</v>
      </c>
      <c r="W35" s="116">
        <v>3083</v>
      </c>
      <c r="X35" s="119" t="s">
        <v>345</v>
      </c>
      <c r="Y35" s="119" t="s">
        <v>346</v>
      </c>
      <c r="Z35" s="49">
        <v>0</v>
      </c>
      <c r="AA35" s="50">
        <v>0</v>
      </c>
      <c r="AB35" s="49">
        <v>0</v>
      </c>
      <c r="AC35" s="49">
        <v>0</v>
      </c>
      <c r="AD35" s="42">
        <v>0</v>
      </c>
      <c r="AE35" s="42">
        <v>0</v>
      </c>
      <c r="AF35" s="42">
        <v>0</v>
      </c>
      <c r="AG35" s="51">
        <v>0</v>
      </c>
      <c r="AH35" s="51">
        <v>0</v>
      </c>
      <c r="AI35" s="42">
        <v>0</v>
      </c>
      <c r="AJ35" s="42">
        <v>0</v>
      </c>
      <c r="AK35" s="116">
        <v>2309</v>
      </c>
      <c r="AL35" s="32"/>
      <c r="AM35" s="32"/>
      <c r="AN35" s="32"/>
      <c r="AO35" s="32"/>
      <c r="AP35" s="112"/>
      <c r="AQ35" s="112"/>
      <c r="AR35" s="42" t="s">
        <v>78</v>
      </c>
      <c r="AS35" s="42" t="s">
        <v>78</v>
      </c>
      <c r="AT35" s="42" t="s">
        <v>78</v>
      </c>
      <c r="AU35" s="42" t="s">
        <v>78</v>
      </c>
      <c r="AV35" s="42">
        <f>AK35</f>
        <v>2309</v>
      </c>
      <c r="AW35" s="42" t="s">
        <v>126</v>
      </c>
      <c r="AX35" s="116"/>
      <c r="AY35" s="116"/>
      <c r="AZ35" s="116"/>
      <c r="BA35" s="116"/>
      <c r="BB35" s="116"/>
      <c r="BC35" s="116"/>
      <c r="BD35" s="42">
        <v>2309</v>
      </c>
      <c r="BE35" s="116"/>
      <c r="BF35" s="42">
        <v>2309</v>
      </c>
      <c r="BG35" s="42"/>
      <c r="BH35" s="115" t="s">
        <v>298</v>
      </c>
      <c r="BI35" s="115" t="s">
        <v>78</v>
      </c>
      <c r="BJ35" s="115"/>
      <c r="BK35" s="115"/>
      <c r="BL35" s="115"/>
      <c r="BM35" s="115"/>
      <c r="BN35" s="115"/>
      <c r="BO35" s="115"/>
      <c r="BP35" s="115"/>
      <c r="BQ35" s="115"/>
      <c r="BR35" s="42"/>
      <c r="BS35" s="42">
        <f>BG35</f>
        <v>0</v>
      </c>
      <c r="BT35" s="322"/>
      <c r="BU35" s="108" t="s">
        <v>299</v>
      </c>
      <c r="BV35" s="38" t="s">
        <v>300</v>
      </c>
    </row>
    <row r="36" spans="1:74" ht="99.6" customHeight="1" x14ac:dyDescent="0.3">
      <c r="A36" s="322"/>
      <c r="B36" s="322"/>
      <c r="C36" s="322"/>
      <c r="D36" s="322"/>
      <c r="E36" s="322"/>
      <c r="F36" s="322"/>
      <c r="G36" s="322"/>
      <c r="H36" s="322"/>
      <c r="I36" s="322"/>
      <c r="J36" s="322"/>
      <c r="K36" s="322"/>
      <c r="L36" s="322"/>
      <c r="M36" s="322"/>
      <c r="N36" s="323"/>
      <c r="O36" s="323"/>
      <c r="P36" s="340"/>
      <c r="Q36" s="340"/>
      <c r="R36" s="403"/>
      <c r="S36" s="405" t="s">
        <v>355</v>
      </c>
      <c r="T36" s="108" t="s">
        <v>356</v>
      </c>
      <c r="U36" s="108" t="s">
        <v>83</v>
      </c>
      <c r="V36" s="111">
        <v>0</v>
      </c>
      <c r="W36" s="28">
        <f>AA36</f>
        <v>877</v>
      </c>
      <c r="X36" s="109" t="s">
        <v>357</v>
      </c>
      <c r="Y36" s="109" t="s">
        <v>358</v>
      </c>
      <c r="Z36" s="58">
        <v>2000</v>
      </c>
      <c r="AA36" s="143">
        <v>877</v>
      </c>
      <c r="AB36" s="58">
        <v>2000</v>
      </c>
      <c r="AC36" s="58">
        <v>605</v>
      </c>
      <c r="AD36" s="58">
        <v>2000</v>
      </c>
      <c r="AE36" s="58">
        <v>1608</v>
      </c>
      <c r="AF36" s="58">
        <v>0</v>
      </c>
      <c r="AG36" s="144">
        <v>1173</v>
      </c>
      <c r="AH36" s="144">
        <v>6243</v>
      </c>
      <c r="AI36" s="58">
        <f t="shared" si="8"/>
        <v>9024</v>
      </c>
      <c r="AJ36" s="58">
        <v>9024</v>
      </c>
      <c r="AK36" s="58">
        <v>0</v>
      </c>
      <c r="AL36" s="30" t="s">
        <v>359</v>
      </c>
      <c r="AM36" s="30" t="s">
        <v>224</v>
      </c>
      <c r="AN36" s="30" t="s">
        <v>360</v>
      </c>
      <c r="AO36" s="30" t="s">
        <v>361</v>
      </c>
      <c r="AP36" s="110" t="s">
        <v>362</v>
      </c>
      <c r="AQ36" s="110" t="s">
        <v>224</v>
      </c>
      <c r="AR36" s="145" t="s">
        <v>363</v>
      </c>
      <c r="AS36" s="145" t="s">
        <v>364</v>
      </c>
      <c r="AT36" s="145" t="s">
        <v>365</v>
      </c>
      <c r="AU36" s="59"/>
      <c r="AV36" s="58"/>
      <c r="AW36" s="30" t="s">
        <v>216</v>
      </c>
      <c r="AX36" s="30" t="s">
        <v>216</v>
      </c>
      <c r="AY36" s="30" t="s">
        <v>216</v>
      </c>
      <c r="AZ36" s="30" t="s">
        <v>216</v>
      </c>
      <c r="BA36" s="30" t="s">
        <v>216</v>
      </c>
      <c r="BB36" s="30" t="s">
        <v>216</v>
      </c>
      <c r="BC36" s="30" t="s">
        <v>216</v>
      </c>
      <c r="BD36" s="30" t="s">
        <v>216</v>
      </c>
      <c r="BE36" s="30" t="s">
        <v>216</v>
      </c>
      <c r="BF36" s="58"/>
      <c r="BG36" s="58"/>
      <c r="BH36" s="30"/>
      <c r="BI36" s="30"/>
      <c r="BJ36" s="30"/>
      <c r="BK36" s="30"/>
      <c r="BL36" s="30"/>
      <c r="BM36" s="30"/>
      <c r="BN36" s="30"/>
      <c r="BO36" s="30"/>
      <c r="BP36" s="30"/>
      <c r="BQ36" s="30"/>
      <c r="BR36" s="30">
        <v>6000</v>
      </c>
      <c r="BS36" s="30">
        <v>10506</v>
      </c>
      <c r="BT36" s="322"/>
      <c r="BU36" s="108" t="s">
        <v>299</v>
      </c>
      <c r="BV36" s="38" t="s">
        <v>300</v>
      </c>
    </row>
    <row r="37" spans="1:74" ht="367.2" customHeight="1" x14ac:dyDescent="0.3">
      <c r="A37" s="322"/>
      <c r="B37" s="322"/>
      <c r="C37" s="322"/>
      <c r="D37" s="322"/>
      <c r="E37" s="322"/>
      <c r="F37" s="322"/>
      <c r="G37" s="322"/>
      <c r="H37" s="322"/>
      <c r="I37" s="322"/>
      <c r="J37" s="322"/>
      <c r="K37" s="322"/>
      <c r="L37" s="322"/>
      <c r="M37" s="322"/>
      <c r="N37" s="323"/>
      <c r="O37" s="323"/>
      <c r="P37" s="340"/>
      <c r="Q37" s="340"/>
      <c r="R37" s="403"/>
      <c r="S37" s="406"/>
      <c r="T37" s="108" t="s">
        <v>366</v>
      </c>
      <c r="U37" s="108" t="s">
        <v>83</v>
      </c>
      <c r="V37" s="111">
        <v>9742</v>
      </c>
      <c r="W37" s="111">
        <v>9742</v>
      </c>
      <c r="X37" s="109" t="s">
        <v>357</v>
      </c>
      <c r="Y37" s="109" t="s">
        <v>358</v>
      </c>
      <c r="Z37" s="30">
        <v>2000</v>
      </c>
      <c r="AA37" s="31">
        <v>877</v>
      </c>
      <c r="AB37" s="30">
        <v>2000</v>
      </c>
      <c r="AC37" s="30">
        <v>605</v>
      </c>
      <c r="AD37" s="30">
        <v>2000</v>
      </c>
      <c r="AE37" s="114">
        <v>1608</v>
      </c>
      <c r="AF37" s="114">
        <v>0</v>
      </c>
      <c r="AG37" s="121">
        <v>1173</v>
      </c>
      <c r="AH37" s="122">
        <v>6243</v>
      </c>
      <c r="AI37" s="28">
        <f t="shared" si="8"/>
        <v>9024</v>
      </c>
      <c r="AJ37" s="30">
        <v>9024</v>
      </c>
      <c r="AK37" s="111">
        <v>0</v>
      </c>
      <c r="AL37" s="32" t="s">
        <v>359</v>
      </c>
      <c r="AM37" s="32" t="s">
        <v>224</v>
      </c>
      <c r="AN37" s="32" t="s">
        <v>360</v>
      </c>
      <c r="AO37" s="32" t="s">
        <v>361</v>
      </c>
      <c r="AP37" s="112" t="s">
        <v>362</v>
      </c>
      <c r="AQ37" s="112" t="s">
        <v>224</v>
      </c>
      <c r="AR37" s="113" t="s">
        <v>363</v>
      </c>
      <c r="AS37" s="113" t="s">
        <v>364</v>
      </c>
      <c r="AT37" s="113" t="s">
        <v>365</v>
      </c>
      <c r="AU37" s="114"/>
      <c r="AV37" s="146">
        <v>3000</v>
      </c>
      <c r="AW37" s="28" t="s">
        <v>96</v>
      </c>
      <c r="AX37" s="111">
        <v>0</v>
      </c>
      <c r="AY37" s="147">
        <v>0</v>
      </c>
      <c r="AZ37" s="111">
        <v>0</v>
      </c>
      <c r="BA37" s="111"/>
      <c r="BB37" s="111">
        <v>1500</v>
      </c>
      <c r="BC37" s="111"/>
      <c r="BD37" s="111">
        <v>1500</v>
      </c>
      <c r="BE37" s="111"/>
      <c r="BF37" s="28">
        <f t="shared" ref="BF37:BG53" si="11">AX37+AZ37+BB37+BD37</f>
        <v>3000</v>
      </c>
      <c r="BG37" s="28">
        <f t="shared" si="11"/>
        <v>0</v>
      </c>
      <c r="BH37" s="148" t="s">
        <v>367</v>
      </c>
      <c r="BI37" s="141" t="s">
        <v>78</v>
      </c>
      <c r="BJ37" s="115"/>
      <c r="BK37" s="115"/>
      <c r="BL37" s="115"/>
      <c r="BM37" s="115"/>
      <c r="BN37" s="115"/>
      <c r="BO37" s="115"/>
      <c r="BP37" s="115"/>
      <c r="BQ37" s="115"/>
      <c r="BR37" s="28">
        <f t="shared" si="9"/>
        <v>9000</v>
      </c>
      <c r="BS37" s="28">
        <f t="shared" si="10"/>
        <v>10506</v>
      </c>
      <c r="BT37" s="322"/>
      <c r="BU37" s="108" t="s">
        <v>299</v>
      </c>
      <c r="BV37" s="38" t="s">
        <v>300</v>
      </c>
    </row>
    <row r="38" spans="1:74" ht="409.6" customHeight="1" x14ac:dyDescent="0.3">
      <c r="A38" s="322"/>
      <c r="B38" s="322"/>
      <c r="C38" s="322"/>
      <c r="D38" s="322"/>
      <c r="E38" s="322"/>
      <c r="F38" s="322"/>
      <c r="G38" s="322"/>
      <c r="H38" s="322"/>
      <c r="I38" s="322"/>
      <c r="J38" s="322"/>
      <c r="K38" s="322"/>
      <c r="L38" s="322"/>
      <c r="M38" s="322"/>
      <c r="N38" s="323"/>
      <c r="O38" s="323"/>
      <c r="P38" s="340"/>
      <c r="Q38" s="340"/>
      <c r="R38" s="403"/>
      <c r="S38" s="406"/>
      <c r="T38" s="108" t="s">
        <v>368</v>
      </c>
      <c r="U38" s="108" t="s">
        <v>83</v>
      </c>
      <c r="V38" s="111">
        <v>1</v>
      </c>
      <c r="W38" s="111">
        <v>1</v>
      </c>
      <c r="X38" s="109" t="s">
        <v>369</v>
      </c>
      <c r="Y38" s="109" t="s">
        <v>370</v>
      </c>
      <c r="Z38" s="30">
        <v>16</v>
      </c>
      <c r="AA38" s="31">
        <v>16</v>
      </c>
      <c r="AB38" s="30">
        <v>15</v>
      </c>
      <c r="AC38" s="30">
        <v>15</v>
      </c>
      <c r="AD38" s="30">
        <v>15</v>
      </c>
      <c r="AE38" s="114">
        <v>0</v>
      </c>
      <c r="AF38" s="114">
        <v>0</v>
      </c>
      <c r="AG38" s="121">
        <v>18</v>
      </c>
      <c r="AH38" s="122">
        <v>7</v>
      </c>
      <c r="AI38" s="28">
        <f t="shared" si="8"/>
        <v>25</v>
      </c>
      <c r="AJ38" s="30">
        <v>25</v>
      </c>
      <c r="AK38" s="111">
        <v>0</v>
      </c>
      <c r="AL38" s="32" t="s">
        <v>371</v>
      </c>
      <c r="AM38" s="32" t="s">
        <v>224</v>
      </c>
      <c r="AN38" s="32" t="s">
        <v>372</v>
      </c>
      <c r="AO38" s="32" t="s">
        <v>361</v>
      </c>
      <c r="AP38" s="112" t="s">
        <v>373</v>
      </c>
      <c r="AQ38" s="112" t="s">
        <v>224</v>
      </c>
      <c r="AR38" s="113" t="s">
        <v>374</v>
      </c>
      <c r="AS38" s="113" t="s">
        <v>375</v>
      </c>
      <c r="AT38" s="113" t="s">
        <v>365</v>
      </c>
      <c r="AU38" s="114"/>
      <c r="AV38" s="149">
        <v>25</v>
      </c>
      <c r="AW38" s="28" t="s">
        <v>96</v>
      </c>
      <c r="AX38" s="111">
        <v>0</v>
      </c>
      <c r="AY38" s="147">
        <v>0</v>
      </c>
      <c r="AZ38" s="111">
        <v>10</v>
      </c>
      <c r="BA38" s="111"/>
      <c r="BB38" s="111">
        <v>10</v>
      </c>
      <c r="BC38" s="111"/>
      <c r="BD38" s="111">
        <v>5</v>
      </c>
      <c r="BE38" s="111"/>
      <c r="BF38" s="28">
        <f t="shared" si="11"/>
        <v>25</v>
      </c>
      <c r="BG38" s="28">
        <f t="shared" si="11"/>
        <v>0</v>
      </c>
      <c r="BH38" s="148" t="s">
        <v>376</v>
      </c>
      <c r="BI38" s="141" t="s">
        <v>78</v>
      </c>
      <c r="BJ38" s="115"/>
      <c r="BK38" s="115"/>
      <c r="BL38" s="115"/>
      <c r="BM38" s="115"/>
      <c r="BN38" s="115"/>
      <c r="BO38" s="115"/>
      <c r="BP38" s="115"/>
      <c r="BQ38" s="115"/>
      <c r="BR38" s="28">
        <f t="shared" si="9"/>
        <v>71</v>
      </c>
      <c r="BS38" s="28">
        <f t="shared" si="10"/>
        <v>56</v>
      </c>
      <c r="BT38" s="322"/>
      <c r="BU38" s="108" t="s">
        <v>299</v>
      </c>
      <c r="BV38" s="38" t="s">
        <v>300</v>
      </c>
    </row>
    <row r="39" spans="1:74" ht="224.4" customHeight="1" x14ac:dyDescent="0.3">
      <c r="A39" s="322"/>
      <c r="B39" s="322"/>
      <c r="C39" s="322"/>
      <c r="D39" s="322"/>
      <c r="E39" s="322"/>
      <c r="F39" s="322"/>
      <c r="G39" s="322"/>
      <c r="H39" s="322"/>
      <c r="I39" s="322"/>
      <c r="J39" s="322"/>
      <c r="K39" s="322"/>
      <c r="L39" s="322"/>
      <c r="M39" s="322"/>
      <c r="N39" s="323"/>
      <c r="O39" s="323"/>
      <c r="P39" s="340"/>
      <c r="Q39" s="340"/>
      <c r="R39" s="403"/>
      <c r="S39" s="406"/>
      <c r="T39" s="108" t="s">
        <v>377</v>
      </c>
      <c r="U39" s="108" t="s">
        <v>83</v>
      </c>
      <c r="V39" s="111">
        <v>347200</v>
      </c>
      <c r="W39" s="111">
        <v>347200</v>
      </c>
      <c r="X39" s="109" t="s">
        <v>378</v>
      </c>
      <c r="Y39" s="109" t="s">
        <v>379</v>
      </c>
      <c r="Z39" s="30">
        <v>20000</v>
      </c>
      <c r="AA39" s="31">
        <v>10309</v>
      </c>
      <c r="AB39" s="30">
        <v>16000</v>
      </c>
      <c r="AC39" s="30">
        <v>9295</v>
      </c>
      <c r="AD39" s="30">
        <v>16000</v>
      </c>
      <c r="AE39" s="114">
        <v>19654</v>
      </c>
      <c r="AF39" s="114">
        <v>0</v>
      </c>
      <c r="AG39" s="121">
        <v>0</v>
      </c>
      <c r="AH39" s="122">
        <v>42399</v>
      </c>
      <c r="AI39" s="28">
        <f t="shared" si="8"/>
        <v>62053</v>
      </c>
      <c r="AJ39" s="30">
        <v>62053</v>
      </c>
      <c r="AK39" s="111">
        <v>0</v>
      </c>
      <c r="AL39" s="32" t="s">
        <v>380</v>
      </c>
      <c r="AM39" s="32" t="s">
        <v>224</v>
      </c>
      <c r="AN39" s="32" t="s">
        <v>381</v>
      </c>
      <c r="AO39" s="32" t="s">
        <v>361</v>
      </c>
      <c r="AP39" s="112" t="s">
        <v>382</v>
      </c>
      <c r="AQ39" s="112" t="s">
        <v>224</v>
      </c>
      <c r="AR39" s="113" t="s">
        <v>383</v>
      </c>
      <c r="AS39" s="113" t="s">
        <v>384</v>
      </c>
      <c r="AT39" s="113" t="s">
        <v>365</v>
      </c>
      <c r="AU39" s="114"/>
      <c r="AV39" s="150">
        <v>10000</v>
      </c>
      <c r="AW39" s="28" t="s">
        <v>96</v>
      </c>
      <c r="AX39" s="111">
        <v>0</v>
      </c>
      <c r="AY39" s="147">
        <v>0</v>
      </c>
      <c r="AZ39" s="111">
        <v>0</v>
      </c>
      <c r="BA39" s="111"/>
      <c r="BB39" s="111">
        <v>2000</v>
      </c>
      <c r="BC39" s="111"/>
      <c r="BD39" s="111">
        <v>8000</v>
      </c>
      <c r="BE39" s="111"/>
      <c r="BF39" s="28">
        <f t="shared" si="11"/>
        <v>10000</v>
      </c>
      <c r="BG39" s="28">
        <f t="shared" si="11"/>
        <v>0</v>
      </c>
      <c r="BH39" s="148" t="s">
        <v>367</v>
      </c>
      <c r="BI39" s="141" t="s">
        <v>78</v>
      </c>
      <c r="BJ39" s="115"/>
      <c r="BK39" s="115"/>
      <c r="BL39" s="115"/>
      <c r="BM39" s="115"/>
      <c r="BN39" s="115"/>
      <c r="BO39" s="115"/>
      <c r="BP39" s="115"/>
      <c r="BQ39" s="115"/>
      <c r="BR39" s="28">
        <f t="shared" si="9"/>
        <v>62000</v>
      </c>
      <c r="BS39" s="28">
        <f t="shared" si="10"/>
        <v>81657</v>
      </c>
      <c r="BT39" s="322"/>
      <c r="BU39" s="108" t="s">
        <v>299</v>
      </c>
      <c r="BV39" s="38" t="s">
        <v>300</v>
      </c>
    </row>
    <row r="40" spans="1:74" ht="367.2" customHeight="1" x14ac:dyDescent="0.3">
      <c r="A40" s="322"/>
      <c r="B40" s="322"/>
      <c r="C40" s="322"/>
      <c r="D40" s="322"/>
      <c r="E40" s="322"/>
      <c r="F40" s="322"/>
      <c r="G40" s="322"/>
      <c r="H40" s="322"/>
      <c r="I40" s="322"/>
      <c r="J40" s="322"/>
      <c r="K40" s="322"/>
      <c r="L40" s="322"/>
      <c r="M40" s="322"/>
      <c r="N40" s="323"/>
      <c r="O40" s="323"/>
      <c r="P40" s="340"/>
      <c r="Q40" s="340"/>
      <c r="R40" s="403"/>
      <c r="S40" s="406"/>
      <c r="T40" s="108" t="s">
        <v>385</v>
      </c>
      <c r="U40" s="108" t="s">
        <v>83</v>
      </c>
      <c r="V40" s="111">
        <v>33942</v>
      </c>
      <c r="W40" s="111">
        <v>33942</v>
      </c>
      <c r="X40" s="109" t="s">
        <v>386</v>
      </c>
      <c r="Y40" s="109" t="s">
        <v>387</v>
      </c>
      <c r="Z40" s="30">
        <v>3000</v>
      </c>
      <c r="AA40" s="31">
        <v>3243</v>
      </c>
      <c r="AB40" s="30">
        <v>2550</v>
      </c>
      <c r="AC40" s="30">
        <v>3377</v>
      </c>
      <c r="AD40" s="30">
        <v>2550</v>
      </c>
      <c r="AE40" s="114">
        <v>0</v>
      </c>
      <c r="AF40" s="114">
        <v>0</v>
      </c>
      <c r="AG40" s="121">
        <v>0</v>
      </c>
      <c r="AH40" s="122">
        <v>4772</v>
      </c>
      <c r="AI40" s="28">
        <f t="shared" si="8"/>
        <v>4772</v>
      </c>
      <c r="AJ40" s="30">
        <v>4772</v>
      </c>
      <c r="AK40" s="111">
        <v>0</v>
      </c>
      <c r="AL40" s="32" t="s">
        <v>388</v>
      </c>
      <c r="AM40" s="32" t="s">
        <v>224</v>
      </c>
      <c r="AN40" s="32" t="s">
        <v>389</v>
      </c>
      <c r="AO40" s="32" t="s">
        <v>361</v>
      </c>
      <c r="AP40" s="112" t="s">
        <v>382</v>
      </c>
      <c r="AQ40" s="112" t="s">
        <v>224</v>
      </c>
      <c r="AR40" s="113" t="s">
        <v>390</v>
      </c>
      <c r="AS40" s="113" t="s">
        <v>391</v>
      </c>
      <c r="AT40" s="113" t="s">
        <v>365</v>
      </c>
      <c r="AU40" s="114"/>
      <c r="AV40" s="150">
        <v>1300</v>
      </c>
      <c r="AW40" s="28" t="s">
        <v>311</v>
      </c>
      <c r="AX40" s="111"/>
      <c r="AY40" s="151"/>
      <c r="AZ40" s="111">
        <v>0</v>
      </c>
      <c r="BA40" s="111"/>
      <c r="BB40" s="111"/>
      <c r="BC40" s="111"/>
      <c r="BD40" s="111">
        <v>1300</v>
      </c>
      <c r="BE40" s="111"/>
      <c r="BF40" s="28">
        <f t="shared" si="11"/>
        <v>1300</v>
      </c>
      <c r="BG40" s="28">
        <f t="shared" si="11"/>
        <v>0</v>
      </c>
      <c r="BH40" s="115" t="s">
        <v>312</v>
      </c>
      <c r="BI40" s="115" t="s">
        <v>78</v>
      </c>
      <c r="BJ40" s="115"/>
      <c r="BK40" s="115"/>
      <c r="BL40" s="115"/>
      <c r="BM40" s="115"/>
      <c r="BN40" s="115"/>
      <c r="BO40" s="115"/>
      <c r="BP40" s="115"/>
      <c r="BQ40" s="115"/>
      <c r="BR40" s="28">
        <f t="shared" si="9"/>
        <v>9400</v>
      </c>
      <c r="BS40" s="28">
        <f t="shared" si="10"/>
        <v>11392</v>
      </c>
      <c r="BT40" s="322"/>
      <c r="BU40" s="108" t="s">
        <v>299</v>
      </c>
      <c r="BV40" s="38" t="s">
        <v>300</v>
      </c>
    </row>
    <row r="41" spans="1:74" ht="367.2" customHeight="1" x14ac:dyDescent="0.3">
      <c r="A41" s="322"/>
      <c r="B41" s="322"/>
      <c r="C41" s="322"/>
      <c r="D41" s="322"/>
      <c r="E41" s="322"/>
      <c r="F41" s="322"/>
      <c r="G41" s="322"/>
      <c r="H41" s="322"/>
      <c r="I41" s="322"/>
      <c r="J41" s="322"/>
      <c r="K41" s="322"/>
      <c r="L41" s="322"/>
      <c r="M41" s="322"/>
      <c r="N41" s="323"/>
      <c r="O41" s="323"/>
      <c r="P41" s="340"/>
      <c r="Q41" s="340"/>
      <c r="R41" s="403"/>
      <c r="S41" s="406"/>
      <c r="T41" s="108" t="s">
        <v>392</v>
      </c>
      <c r="U41" s="108" t="s">
        <v>83</v>
      </c>
      <c r="V41" s="111">
        <v>0</v>
      </c>
      <c r="W41" s="111">
        <v>0</v>
      </c>
      <c r="X41" s="109" t="s">
        <v>393</v>
      </c>
      <c r="Y41" s="109" t="s">
        <v>394</v>
      </c>
      <c r="Z41" s="30">
        <v>0</v>
      </c>
      <c r="AA41" s="31">
        <v>0</v>
      </c>
      <c r="AB41" s="30">
        <v>0</v>
      </c>
      <c r="AC41" s="30">
        <v>0</v>
      </c>
      <c r="AD41" s="30">
        <v>0</v>
      </c>
      <c r="AE41" s="30">
        <v>0</v>
      </c>
      <c r="AF41" s="30">
        <v>0</v>
      </c>
      <c r="AG41" s="30">
        <v>0</v>
      </c>
      <c r="AH41" s="30">
        <v>0</v>
      </c>
      <c r="AI41" s="30">
        <v>0</v>
      </c>
      <c r="AJ41" s="30">
        <v>0</v>
      </c>
      <c r="AK41" s="30">
        <v>0</v>
      </c>
      <c r="AL41" s="32"/>
      <c r="AM41" s="32"/>
      <c r="AN41" s="32"/>
      <c r="AO41" s="32"/>
      <c r="AP41" s="112"/>
      <c r="AQ41" s="112"/>
      <c r="AR41" s="113"/>
      <c r="AS41" s="113"/>
      <c r="AT41" s="113"/>
      <c r="AU41" s="114"/>
      <c r="AV41" s="149">
        <v>800</v>
      </c>
      <c r="AW41" s="28" t="s">
        <v>311</v>
      </c>
      <c r="AX41" s="111"/>
      <c r="AY41" s="151"/>
      <c r="AZ41" s="111">
        <v>300</v>
      </c>
      <c r="BA41" s="111"/>
      <c r="BB41" s="111"/>
      <c r="BC41" s="111"/>
      <c r="BD41" s="111">
        <v>500</v>
      </c>
      <c r="BE41" s="111"/>
      <c r="BF41" s="28">
        <f t="shared" si="11"/>
        <v>800</v>
      </c>
      <c r="BG41" s="28">
        <f t="shared" si="11"/>
        <v>0</v>
      </c>
      <c r="BH41" s="115" t="s">
        <v>312</v>
      </c>
      <c r="BI41" s="115" t="s">
        <v>78</v>
      </c>
      <c r="BJ41" s="115"/>
      <c r="BK41" s="115"/>
      <c r="BL41" s="115"/>
      <c r="BM41" s="115"/>
      <c r="BN41" s="115"/>
      <c r="BO41" s="115"/>
      <c r="BP41" s="115"/>
      <c r="BQ41" s="115"/>
      <c r="BR41" s="28">
        <f t="shared" si="9"/>
        <v>800</v>
      </c>
      <c r="BS41" s="28">
        <f t="shared" si="10"/>
        <v>0</v>
      </c>
      <c r="BT41" s="322"/>
      <c r="BU41" s="108" t="s">
        <v>299</v>
      </c>
      <c r="BV41" s="38"/>
    </row>
    <row r="42" spans="1:74" ht="367.2" customHeight="1" x14ac:dyDescent="0.3">
      <c r="A42" s="322"/>
      <c r="B42" s="322"/>
      <c r="C42" s="322"/>
      <c r="D42" s="322"/>
      <c r="E42" s="322"/>
      <c r="F42" s="322"/>
      <c r="G42" s="322"/>
      <c r="H42" s="322"/>
      <c r="I42" s="322"/>
      <c r="J42" s="322"/>
      <c r="K42" s="322"/>
      <c r="L42" s="322"/>
      <c r="M42" s="322"/>
      <c r="N42" s="323"/>
      <c r="O42" s="323"/>
      <c r="P42" s="340"/>
      <c r="Q42" s="340"/>
      <c r="R42" s="403"/>
      <c r="S42" s="406"/>
      <c r="T42" s="108" t="s">
        <v>395</v>
      </c>
      <c r="U42" s="108" t="s">
        <v>83</v>
      </c>
      <c r="V42" s="111">
        <v>0</v>
      </c>
      <c r="W42" s="111">
        <v>0</v>
      </c>
      <c r="X42" s="109" t="s">
        <v>396</v>
      </c>
      <c r="Y42" s="109" t="s">
        <v>397</v>
      </c>
      <c r="Z42" s="30">
        <v>0</v>
      </c>
      <c r="AA42" s="31">
        <v>0</v>
      </c>
      <c r="AB42" s="30">
        <v>0</v>
      </c>
      <c r="AC42" s="30">
        <v>0</v>
      </c>
      <c r="AD42" s="30">
        <v>0</v>
      </c>
      <c r="AE42" s="30">
        <v>0</v>
      </c>
      <c r="AF42" s="30">
        <v>0</v>
      </c>
      <c r="AG42" s="30">
        <v>0</v>
      </c>
      <c r="AH42" s="30">
        <v>0</v>
      </c>
      <c r="AI42" s="30">
        <v>0</v>
      </c>
      <c r="AJ42" s="30">
        <v>0</v>
      </c>
      <c r="AK42" s="30">
        <v>0</v>
      </c>
      <c r="AL42" s="32"/>
      <c r="AM42" s="32"/>
      <c r="AN42" s="32"/>
      <c r="AO42" s="32"/>
      <c r="AP42" s="112"/>
      <c r="AQ42" s="112"/>
      <c r="AR42" s="113"/>
      <c r="AS42" s="113"/>
      <c r="AT42" s="113"/>
      <c r="AU42" s="114"/>
      <c r="AV42" s="149">
        <v>700</v>
      </c>
      <c r="AW42" s="28" t="s">
        <v>311</v>
      </c>
      <c r="AX42" s="111"/>
      <c r="AY42" s="151"/>
      <c r="AZ42" s="111">
        <v>300</v>
      </c>
      <c r="BA42" s="111"/>
      <c r="BB42" s="111"/>
      <c r="BC42" s="111"/>
      <c r="BD42" s="111">
        <v>400</v>
      </c>
      <c r="BE42" s="111"/>
      <c r="BF42" s="28">
        <f t="shared" si="11"/>
        <v>700</v>
      </c>
      <c r="BG42" s="28">
        <f t="shared" si="11"/>
        <v>0</v>
      </c>
      <c r="BH42" s="115" t="s">
        <v>312</v>
      </c>
      <c r="BI42" s="115" t="s">
        <v>78</v>
      </c>
      <c r="BJ42" s="115"/>
      <c r="BK42" s="115"/>
      <c r="BL42" s="115"/>
      <c r="BM42" s="115"/>
      <c r="BN42" s="115"/>
      <c r="BO42" s="115"/>
      <c r="BP42" s="115"/>
      <c r="BQ42" s="115"/>
      <c r="BR42" s="28">
        <f t="shared" si="9"/>
        <v>700</v>
      </c>
      <c r="BS42" s="28">
        <f t="shared" si="10"/>
        <v>0</v>
      </c>
      <c r="BT42" s="322"/>
      <c r="BU42" s="108" t="s">
        <v>299</v>
      </c>
      <c r="BV42" s="38"/>
    </row>
    <row r="43" spans="1:74" ht="367.2" customHeight="1" x14ac:dyDescent="0.3">
      <c r="A43" s="322"/>
      <c r="B43" s="322"/>
      <c r="C43" s="322"/>
      <c r="D43" s="322"/>
      <c r="E43" s="322"/>
      <c r="F43" s="322"/>
      <c r="G43" s="322"/>
      <c r="H43" s="322"/>
      <c r="I43" s="322"/>
      <c r="J43" s="322"/>
      <c r="K43" s="322"/>
      <c r="L43" s="322"/>
      <c r="M43" s="322"/>
      <c r="N43" s="323"/>
      <c r="O43" s="323"/>
      <c r="P43" s="340"/>
      <c r="Q43" s="340"/>
      <c r="R43" s="403"/>
      <c r="S43" s="407"/>
      <c r="T43" s="108" t="s">
        <v>398</v>
      </c>
      <c r="U43" s="108" t="s">
        <v>83</v>
      </c>
      <c r="V43" s="111">
        <v>0</v>
      </c>
      <c r="W43" s="111">
        <v>0</v>
      </c>
      <c r="X43" s="109" t="s">
        <v>399</v>
      </c>
      <c r="Y43" s="109" t="s">
        <v>400</v>
      </c>
      <c r="Z43" s="30">
        <v>0</v>
      </c>
      <c r="AA43" s="31">
        <v>0</v>
      </c>
      <c r="AB43" s="30">
        <v>0</v>
      </c>
      <c r="AC43" s="30">
        <v>0</v>
      </c>
      <c r="AD43" s="30">
        <v>0</v>
      </c>
      <c r="AE43" s="30">
        <v>0</v>
      </c>
      <c r="AF43" s="30">
        <v>0</v>
      </c>
      <c r="AG43" s="30">
        <v>0</v>
      </c>
      <c r="AH43" s="30">
        <v>0</v>
      </c>
      <c r="AI43" s="30">
        <v>0</v>
      </c>
      <c r="AJ43" s="30">
        <v>0</v>
      </c>
      <c r="AK43" s="30">
        <v>0</v>
      </c>
      <c r="AL43" s="32"/>
      <c r="AM43" s="32"/>
      <c r="AN43" s="32"/>
      <c r="AO43" s="32"/>
      <c r="AP43" s="112"/>
      <c r="AQ43" s="112"/>
      <c r="AR43" s="113"/>
      <c r="AS43" s="113"/>
      <c r="AT43" s="113"/>
      <c r="AU43" s="114"/>
      <c r="AV43" s="28">
        <v>1</v>
      </c>
      <c r="AW43" s="28" t="s">
        <v>126</v>
      </c>
      <c r="AX43" s="111">
        <v>0</v>
      </c>
      <c r="AY43" s="111"/>
      <c r="AZ43" s="111">
        <v>0</v>
      </c>
      <c r="BA43" s="111"/>
      <c r="BB43" s="111"/>
      <c r="BC43" s="111"/>
      <c r="BD43" s="111">
        <v>1</v>
      </c>
      <c r="BE43" s="111"/>
      <c r="BF43" s="28">
        <f t="shared" si="11"/>
        <v>1</v>
      </c>
      <c r="BG43" s="28">
        <f t="shared" si="11"/>
        <v>0</v>
      </c>
      <c r="BH43" s="115" t="s">
        <v>298</v>
      </c>
      <c r="BI43" s="115" t="s">
        <v>78</v>
      </c>
      <c r="BJ43" s="115"/>
      <c r="BK43" s="115"/>
      <c r="BL43" s="115"/>
      <c r="BM43" s="115"/>
      <c r="BN43" s="115"/>
      <c r="BO43" s="115"/>
      <c r="BP43" s="115"/>
      <c r="BQ43" s="115"/>
      <c r="BR43" s="28">
        <f t="shared" si="9"/>
        <v>1</v>
      </c>
      <c r="BS43" s="28">
        <f t="shared" si="10"/>
        <v>0</v>
      </c>
      <c r="BT43" s="322"/>
      <c r="BU43" s="108" t="s">
        <v>299</v>
      </c>
      <c r="BV43" s="38"/>
    </row>
    <row r="44" spans="1:74" ht="177.6" customHeight="1" x14ac:dyDescent="0.3">
      <c r="A44" s="322"/>
      <c r="B44" s="322"/>
      <c r="C44" s="322"/>
      <c r="D44" s="322"/>
      <c r="E44" s="322"/>
      <c r="F44" s="322"/>
      <c r="G44" s="322"/>
      <c r="H44" s="322"/>
      <c r="I44" s="322"/>
      <c r="J44" s="322"/>
      <c r="K44" s="322"/>
      <c r="L44" s="322"/>
      <c r="M44" s="322"/>
      <c r="N44" s="323"/>
      <c r="O44" s="323"/>
      <c r="P44" s="340"/>
      <c r="Q44" s="340"/>
      <c r="R44" s="403"/>
      <c r="S44" s="335" t="s">
        <v>401</v>
      </c>
      <c r="T44" s="43" t="s">
        <v>402</v>
      </c>
      <c r="U44" s="111" t="s">
        <v>83</v>
      </c>
      <c r="V44" s="93">
        <v>30000</v>
      </c>
      <c r="W44" s="93">
        <v>30000</v>
      </c>
      <c r="X44" s="109" t="s">
        <v>403</v>
      </c>
      <c r="Y44" s="109" t="s">
        <v>404</v>
      </c>
      <c r="Z44" s="94">
        <v>17750</v>
      </c>
      <c r="AA44" s="31">
        <v>40444</v>
      </c>
      <c r="AB44" s="94">
        <v>42000</v>
      </c>
      <c r="AC44" s="94">
        <v>48057</v>
      </c>
      <c r="AD44" s="30">
        <v>24159</v>
      </c>
      <c r="AE44" s="153">
        <v>5410</v>
      </c>
      <c r="AF44" s="153">
        <v>0</v>
      </c>
      <c r="AG44" s="154">
        <v>0</v>
      </c>
      <c r="AH44" s="155">
        <v>4114</v>
      </c>
      <c r="AI44" s="28">
        <f t="shared" ref="AI44:AI50" si="12">AE44+AF44+AG44+AH44</f>
        <v>9524</v>
      </c>
      <c r="AJ44" s="94">
        <v>9524</v>
      </c>
      <c r="AK44" s="156">
        <v>2676</v>
      </c>
      <c r="AL44" s="32" t="s">
        <v>405</v>
      </c>
      <c r="AM44" s="32" t="s">
        <v>224</v>
      </c>
      <c r="AN44" s="32" t="s">
        <v>406</v>
      </c>
      <c r="AO44" s="32" t="s">
        <v>224</v>
      </c>
      <c r="AP44" s="157" t="s">
        <v>407</v>
      </c>
      <c r="AQ44" s="157" t="s">
        <v>224</v>
      </c>
      <c r="AR44" s="113" t="s">
        <v>408</v>
      </c>
      <c r="AS44" s="113" t="s">
        <v>409</v>
      </c>
      <c r="AT44" s="113" t="s">
        <v>410</v>
      </c>
      <c r="AU44" s="153"/>
      <c r="AV44" s="53">
        <v>10000</v>
      </c>
      <c r="AW44" s="28" t="s">
        <v>311</v>
      </c>
      <c r="AX44" s="93">
        <v>0</v>
      </c>
      <c r="AY44" s="158"/>
      <c r="AZ44" s="93">
        <v>1500</v>
      </c>
      <c r="BA44" s="93"/>
      <c r="BB44" s="93">
        <v>0</v>
      </c>
      <c r="BC44" s="93"/>
      <c r="BD44" s="93">
        <v>8500</v>
      </c>
      <c r="BE44" s="93"/>
      <c r="BF44" s="28">
        <f t="shared" si="11"/>
        <v>10000</v>
      </c>
      <c r="BG44" s="28">
        <f t="shared" si="11"/>
        <v>0</v>
      </c>
      <c r="BH44" s="115" t="s">
        <v>312</v>
      </c>
      <c r="BI44" s="115" t="s">
        <v>78</v>
      </c>
      <c r="BJ44" s="159"/>
      <c r="BK44" s="159"/>
      <c r="BL44" s="159"/>
      <c r="BM44" s="159"/>
      <c r="BN44" s="159"/>
      <c r="BO44" s="159"/>
      <c r="BP44" s="159"/>
      <c r="BQ44" s="159"/>
      <c r="BR44" s="28">
        <f t="shared" si="9"/>
        <v>93909</v>
      </c>
      <c r="BS44" s="28">
        <f t="shared" si="10"/>
        <v>98025</v>
      </c>
      <c r="BT44" s="322"/>
      <c r="BU44" s="108" t="s">
        <v>299</v>
      </c>
      <c r="BV44" s="38" t="s">
        <v>300</v>
      </c>
    </row>
    <row r="45" spans="1:74" ht="177.6" customHeight="1" x14ac:dyDescent="0.3">
      <c r="A45" s="322"/>
      <c r="B45" s="322"/>
      <c r="C45" s="322"/>
      <c r="D45" s="322"/>
      <c r="E45" s="322"/>
      <c r="F45" s="322"/>
      <c r="G45" s="322"/>
      <c r="H45" s="322"/>
      <c r="I45" s="322"/>
      <c r="J45" s="322"/>
      <c r="K45" s="322"/>
      <c r="L45" s="322"/>
      <c r="M45" s="322"/>
      <c r="N45" s="323"/>
      <c r="O45" s="323"/>
      <c r="P45" s="340"/>
      <c r="Q45" s="340"/>
      <c r="R45" s="403"/>
      <c r="S45" s="408"/>
      <c r="T45" s="52" t="s">
        <v>411</v>
      </c>
      <c r="U45" s="116" t="s">
        <v>83</v>
      </c>
      <c r="V45" s="156">
        <v>30000</v>
      </c>
      <c r="W45" s="156">
        <v>30000</v>
      </c>
      <c r="X45" s="119" t="s">
        <v>403</v>
      </c>
      <c r="Y45" s="119" t="s">
        <v>404</v>
      </c>
      <c r="Z45" s="49">
        <v>0</v>
      </c>
      <c r="AA45" s="50">
        <v>0</v>
      </c>
      <c r="AB45" s="49">
        <v>0</v>
      </c>
      <c r="AC45" s="49">
        <v>0</v>
      </c>
      <c r="AD45" s="42">
        <v>0</v>
      </c>
      <c r="AE45" s="42">
        <v>0</v>
      </c>
      <c r="AF45" s="42">
        <v>0</v>
      </c>
      <c r="AG45" s="51">
        <v>0</v>
      </c>
      <c r="AH45" s="51">
        <v>0</v>
      </c>
      <c r="AI45" s="42">
        <v>0</v>
      </c>
      <c r="AJ45" s="42">
        <v>0</v>
      </c>
      <c r="AK45" s="156">
        <v>2676</v>
      </c>
      <c r="AL45" s="32"/>
      <c r="AM45" s="32"/>
      <c r="AN45" s="32"/>
      <c r="AO45" s="32"/>
      <c r="AP45" s="157"/>
      <c r="AQ45" s="157"/>
      <c r="AR45" s="42" t="s">
        <v>78</v>
      </c>
      <c r="AS45" s="42" t="s">
        <v>78</v>
      </c>
      <c r="AT45" s="42" t="s">
        <v>78</v>
      </c>
      <c r="AU45" s="42" t="s">
        <v>78</v>
      </c>
      <c r="AV45" s="42">
        <f>AK45</f>
        <v>2676</v>
      </c>
      <c r="AW45" s="42" t="s">
        <v>311</v>
      </c>
      <c r="AX45" s="156"/>
      <c r="AY45" s="156"/>
      <c r="AZ45" s="156">
        <v>1338</v>
      </c>
      <c r="BA45" s="156"/>
      <c r="BB45" s="156"/>
      <c r="BC45" s="156"/>
      <c r="BD45" s="156">
        <v>1338</v>
      </c>
      <c r="BE45" s="156"/>
      <c r="BF45" s="42">
        <f t="shared" si="11"/>
        <v>2676</v>
      </c>
      <c r="BG45" s="42">
        <f t="shared" si="11"/>
        <v>0</v>
      </c>
      <c r="BH45" s="115" t="s">
        <v>312</v>
      </c>
      <c r="BI45" s="115" t="s">
        <v>78</v>
      </c>
      <c r="BJ45" s="159"/>
      <c r="BK45" s="159"/>
      <c r="BL45" s="159"/>
      <c r="BM45" s="159"/>
      <c r="BN45" s="159"/>
      <c r="BO45" s="159"/>
      <c r="BP45" s="159"/>
      <c r="BQ45" s="159"/>
      <c r="BR45" s="42"/>
      <c r="BS45" s="42">
        <f>BG45</f>
        <v>0</v>
      </c>
      <c r="BT45" s="322"/>
      <c r="BU45" s="108" t="s">
        <v>299</v>
      </c>
      <c r="BV45" s="38" t="s">
        <v>300</v>
      </c>
    </row>
    <row r="46" spans="1:74" ht="326.39999999999998" customHeight="1" x14ac:dyDescent="0.3">
      <c r="A46" s="322"/>
      <c r="B46" s="322"/>
      <c r="C46" s="322"/>
      <c r="D46" s="322"/>
      <c r="E46" s="322"/>
      <c r="F46" s="322"/>
      <c r="G46" s="322"/>
      <c r="H46" s="322"/>
      <c r="I46" s="322"/>
      <c r="J46" s="322"/>
      <c r="K46" s="322"/>
      <c r="L46" s="322"/>
      <c r="M46" s="322"/>
      <c r="N46" s="323"/>
      <c r="O46" s="323"/>
      <c r="P46" s="340"/>
      <c r="Q46" s="340"/>
      <c r="R46" s="403"/>
      <c r="S46" s="408"/>
      <c r="T46" s="74" t="s">
        <v>412</v>
      </c>
      <c r="U46" s="111" t="s">
        <v>83</v>
      </c>
      <c r="V46" s="93">
        <v>946</v>
      </c>
      <c r="W46" s="93">
        <v>946</v>
      </c>
      <c r="X46" s="109" t="s">
        <v>413</v>
      </c>
      <c r="Y46" s="109" t="s">
        <v>414</v>
      </c>
      <c r="Z46" s="94">
        <v>120</v>
      </c>
      <c r="AA46" s="31">
        <v>133.94999999999999</v>
      </c>
      <c r="AB46" s="94">
        <v>117</v>
      </c>
      <c r="AC46" s="94">
        <v>122.03</v>
      </c>
      <c r="AD46" s="30">
        <v>107</v>
      </c>
      <c r="AE46" s="160">
        <v>15.94</v>
      </c>
      <c r="AF46" s="160">
        <v>14.43</v>
      </c>
      <c r="AG46" s="161">
        <v>64.92</v>
      </c>
      <c r="AH46" s="162">
        <v>11.88</v>
      </c>
      <c r="AI46" s="28">
        <f t="shared" si="12"/>
        <v>107.16999999999999</v>
      </c>
      <c r="AJ46" s="94">
        <v>107</v>
      </c>
      <c r="AK46" s="93">
        <v>0</v>
      </c>
      <c r="AL46" s="32" t="s">
        <v>415</v>
      </c>
      <c r="AM46" s="32" t="s">
        <v>224</v>
      </c>
      <c r="AN46" s="32" t="s">
        <v>416</v>
      </c>
      <c r="AO46" s="32" t="s">
        <v>224</v>
      </c>
      <c r="AP46" s="157" t="s">
        <v>417</v>
      </c>
      <c r="AQ46" s="157" t="s">
        <v>224</v>
      </c>
      <c r="AR46" s="113" t="s">
        <v>418</v>
      </c>
      <c r="AS46" s="113" t="s">
        <v>419</v>
      </c>
      <c r="AT46" s="113">
        <v>0</v>
      </c>
      <c r="AU46" s="153"/>
      <c r="AV46" s="53">
        <v>40</v>
      </c>
      <c r="AW46" s="28" t="s">
        <v>96</v>
      </c>
      <c r="AX46" s="93">
        <v>0</v>
      </c>
      <c r="AY46" s="163">
        <v>0</v>
      </c>
      <c r="AZ46" s="93">
        <v>15</v>
      </c>
      <c r="BA46" s="93"/>
      <c r="BB46" s="93">
        <v>25</v>
      </c>
      <c r="BC46" s="93"/>
      <c r="BD46" s="93">
        <v>0</v>
      </c>
      <c r="BE46" s="93"/>
      <c r="BF46" s="28">
        <f t="shared" si="11"/>
        <v>40</v>
      </c>
      <c r="BG46" s="28">
        <f t="shared" si="11"/>
        <v>0</v>
      </c>
      <c r="BH46" s="164" t="s">
        <v>420</v>
      </c>
      <c r="BI46" s="164" t="s">
        <v>420</v>
      </c>
      <c r="BJ46" s="159"/>
      <c r="BK46" s="159"/>
      <c r="BL46" s="159"/>
      <c r="BM46" s="159"/>
      <c r="BN46" s="159"/>
      <c r="BO46" s="159"/>
      <c r="BP46" s="159"/>
      <c r="BQ46" s="159"/>
      <c r="BR46" s="28">
        <f t="shared" si="9"/>
        <v>384</v>
      </c>
      <c r="BS46" s="28">
        <f t="shared" si="10"/>
        <v>362.98</v>
      </c>
      <c r="BT46" s="322"/>
      <c r="BU46" s="108" t="s">
        <v>299</v>
      </c>
      <c r="BV46" s="38" t="s">
        <v>300</v>
      </c>
    </row>
    <row r="47" spans="1:74" ht="367.2" customHeight="1" x14ac:dyDescent="0.3">
      <c r="A47" s="322"/>
      <c r="B47" s="322"/>
      <c r="C47" s="322"/>
      <c r="D47" s="322"/>
      <c r="E47" s="322"/>
      <c r="F47" s="322"/>
      <c r="G47" s="322"/>
      <c r="H47" s="322"/>
      <c r="I47" s="322"/>
      <c r="J47" s="322"/>
      <c r="K47" s="322"/>
      <c r="L47" s="322"/>
      <c r="M47" s="322"/>
      <c r="N47" s="323"/>
      <c r="O47" s="323"/>
      <c r="P47" s="340"/>
      <c r="Q47" s="340"/>
      <c r="R47" s="403"/>
      <c r="S47" s="408"/>
      <c r="T47" s="74" t="s">
        <v>421</v>
      </c>
      <c r="U47" s="111" t="s">
        <v>83</v>
      </c>
      <c r="V47" s="93">
        <v>8686</v>
      </c>
      <c r="W47" s="93">
        <v>8686</v>
      </c>
      <c r="X47" s="109" t="s">
        <v>422</v>
      </c>
      <c r="Y47" s="109" t="s">
        <v>423</v>
      </c>
      <c r="Z47" s="94">
        <v>1000</v>
      </c>
      <c r="AA47" s="31">
        <v>1000</v>
      </c>
      <c r="AB47" s="94">
        <v>500</v>
      </c>
      <c r="AC47" s="94">
        <v>1100</v>
      </c>
      <c r="AD47" s="30">
        <v>500</v>
      </c>
      <c r="AE47" s="153">
        <v>0</v>
      </c>
      <c r="AF47" s="153">
        <v>200</v>
      </c>
      <c r="AG47" s="154">
        <v>300</v>
      </c>
      <c r="AH47" s="155">
        <v>0</v>
      </c>
      <c r="AI47" s="28">
        <f t="shared" si="12"/>
        <v>500</v>
      </c>
      <c r="AJ47" s="94">
        <v>500</v>
      </c>
      <c r="AK47" s="93">
        <v>0</v>
      </c>
      <c r="AL47" s="32" t="s">
        <v>424</v>
      </c>
      <c r="AM47" s="32" t="s">
        <v>224</v>
      </c>
      <c r="AN47" s="32" t="s">
        <v>425</v>
      </c>
      <c r="AO47" s="32" t="s">
        <v>224</v>
      </c>
      <c r="AP47" s="157" t="s">
        <v>426</v>
      </c>
      <c r="AQ47" s="157" t="s">
        <v>224</v>
      </c>
      <c r="AR47" s="113" t="s">
        <v>427</v>
      </c>
      <c r="AS47" s="113" t="s">
        <v>428</v>
      </c>
      <c r="AT47" s="113">
        <v>0</v>
      </c>
      <c r="AU47" s="153"/>
      <c r="AV47" s="53">
        <v>600</v>
      </c>
      <c r="AW47" s="28" t="s">
        <v>96</v>
      </c>
      <c r="AX47" s="93">
        <v>0</v>
      </c>
      <c r="AY47" s="163">
        <v>0</v>
      </c>
      <c r="AZ47" s="93">
        <v>100</v>
      </c>
      <c r="BA47" s="93"/>
      <c r="BB47" s="93">
        <v>300</v>
      </c>
      <c r="BC47" s="93"/>
      <c r="BD47" s="93">
        <v>200</v>
      </c>
      <c r="BE47" s="93"/>
      <c r="BF47" s="28">
        <f t="shared" si="11"/>
        <v>600</v>
      </c>
      <c r="BG47" s="28">
        <f t="shared" si="11"/>
        <v>0</v>
      </c>
      <c r="BH47" s="164" t="s">
        <v>429</v>
      </c>
      <c r="BI47" s="164" t="s">
        <v>429</v>
      </c>
      <c r="BJ47" s="159"/>
      <c r="BK47" s="159"/>
      <c r="BL47" s="159"/>
      <c r="BM47" s="159"/>
      <c r="BN47" s="159"/>
      <c r="BO47" s="159"/>
      <c r="BP47" s="159"/>
      <c r="BQ47" s="159"/>
      <c r="BR47" s="28">
        <f t="shared" si="9"/>
        <v>2600</v>
      </c>
      <c r="BS47" s="28">
        <f t="shared" si="10"/>
        <v>2600</v>
      </c>
      <c r="BT47" s="322"/>
      <c r="BU47" s="108" t="s">
        <v>299</v>
      </c>
      <c r="BV47" s="38" t="s">
        <v>300</v>
      </c>
    </row>
    <row r="48" spans="1:74" ht="409.6" customHeight="1" x14ac:dyDescent="0.3">
      <c r="A48" s="322"/>
      <c r="B48" s="322"/>
      <c r="C48" s="322"/>
      <c r="D48" s="322"/>
      <c r="E48" s="322"/>
      <c r="F48" s="322"/>
      <c r="G48" s="322"/>
      <c r="H48" s="322"/>
      <c r="I48" s="322"/>
      <c r="J48" s="322"/>
      <c r="K48" s="322"/>
      <c r="L48" s="322"/>
      <c r="M48" s="322"/>
      <c r="N48" s="323"/>
      <c r="O48" s="323"/>
      <c r="P48" s="340"/>
      <c r="Q48" s="340"/>
      <c r="R48" s="403"/>
      <c r="S48" s="408"/>
      <c r="T48" s="74" t="s">
        <v>430</v>
      </c>
      <c r="U48" s="111" t="s">
        <v>83</v>
      </c>
      <c r="V48" s="93">
        <v>1000</v>
      </c>
      <c r="W48" s="93">
        <v>1000</v>
      </c>
      <c r="X48" s="109" t="s">
        <v>431</v>
      </c>
      <c r="Y48" s="109" t="s">
        <v>432</v>
      </c>
      <c r="Z48" s="94">
        <v>2000</v>
      </c>
      <c r="AA48" s="31">
        <v>3847</v>
      </c>
      <c r="AB48" s="94">
        <v>2700</v>
      </c>
      <c r="AC48" s="94">
        <v>2874</v>
      </c>
      <c r="AD48" s="30">
        <v>2500</v>
      </c>
      <c r="AE48" s="153">
        <v>0</v>
      </c>
      <c r="AF48" s="153">
        <v>793</v>
      </c>
      <c r="AG48" s="154">
        <v>837</v>
      </c>
      <c r="AH48" s="155">
        <v>1195</v>
      </c>
      <c r="AI48" s="28">
        <f t="shared" si="12"/>
        <v>2825</v>
      </c>
      <c r="AJ48" s="94">
        <v>2825</v>
      </c>
      <c r="AK48" s="93">
        <v>0</v>
      </c>
      <c r="AL48" s="32" t="s">
        <v>433</v>
      </c>
      <c r="AM48" s="32" t="s">
        <v>224</v>
      </c>
      <c r="AN48" s="32" t="s">
        <v>434</v>
      </c>
      <c r="AO48" s="32" t="s">
        <v>224</v>
      </c>
      <c r="AP48" s="157" t="s">
        <v>435</v>
      </c>
      <c r="AQ48" s="157" t="s">
        <v>224</v>
      </c>
      <c r="AR48" s="113" t="s">
        <v>436</v>
      </c>
      <c r="AS48" s="113" t="s">
        <v>437</v>
      </c>
      <c r="AT48" s="113">
        <v>0</v>
      </c>
      <c r="AU48" s="153"/>
      <c r="AV48" s="53">
        <v>2200</v>
      </c>
      <c r="AW48" s="28" t="s">
        <v>96</v>
      </c>
      <c r="AX48" s="93">
        <v>0</v>
      </c>
      <c r="AY48" s="163">
        <v>0</v>
      </c>
      <c r="AZ48" s="93">
        <v>360</v>
      </c>
      <c r="BA48" s="93"/>
      <c r="BB48" s="93">
        <v>1110</v>
      </c>
      <c r="BC48" s="93"/>
      <c r="BD48" s="93">
        <v>730</v>
      </c>
      <c r="BE48" s="93"/>
      <c r="BF48" s="28">
        <f t="shared" si="11"/>
        <v>2200</v>
      </c>
      <c r="BG48" s="28">
        <f t="shared" si="11"/>
        <v>0</v>
      </c>
      <c r="BH48" s="164" t="s">
        <v>438</v>
      </c>
      <c r="BI48" s="164" t="s">
        <v>438</v>
      </c>
      <c r="BJ48" s="159"/>
      <c r="BK48" s="159"/>
      <c r="BL48" s="159"/>
      <c r="BM48" s="159"/>
      <c r="BN48" s="159"/>
      <c r="BO48" s="159"/>
      <c r="BP48" s="159"/>
      <c r="BQ48" s="159"/>
      <c r="BR48" s="28">
        <f t="shared" si="9"/>
        <v>9400</v>
      </c>
      <c r="BS48" s="28">
        <f t="shared" si="10"/>
        <v>9546</v>
      </c>
      <c r="BT48" s="322"/>
      <c r="BU48" s="108" t="s">
        <v>299</v>
      </c>
      <c r="BV48" s="38" t="s">
        <v>300</v>
      </c>
    </row>
    <row r="49" spans="1:74" ht="178.2" customHeight="1" x14ac:dyDescent="0.3">
      <c r="A49" s="322"/>
      <c r="B49" s="322"/>
      <c r="C49" s="322"/>
      <c r="D49" s="322"/>
      <c r="E49" s="322"/>
      <c r="F49" s="322"/>
      <c r="G49" s="322"/>
      <c r="H49" s="322"/>
      <c r="I49" s="322"/>
      <c r="J49" s="322"/>
      <c r="K49" s="322"/>
      <c r="L49" s="322"/>
      <c r="M49" s="322"/>
      <c r="N49" s="323"/>
      <c r="O49" s="323"/>
      <c r="P49" s="340"/>
      <c r="Q49" s="340"/>
      <c r="R49" s="403"/>
      <c r="S49" s="408"/>
      <c r="T49" s="74" t="s">
        <v>439</v>
      </c>
      <c r="U49" s="111" t="s">
        <v>83</v>
      </c>
      <c r="V49" s="93">
        <v>4</v>
      </c>
      <c r="W49" s="93">
        <v>4</v>
      </c>
      <c r="X49" s="109" t="s">
        <v>440</v>
      </c>
      <c r="Y49" s="109" t="s">
        <v>441</v>
      </c>
      <c r="Z49" s="94">
        <v>4</v>
      </c>
      <c r="AA49" s="31">
        <v>4</v>
      </c>
      <c r="AB49" s="94">
        <v>6</v>
      </c>
      <c r="AC49" s="94">
        <v>6</v>
      </c>
      <c r="AD49" s="30">
        <v>6</v>
      </c>
      <c r="AE49" s="153">
        <v>0</v>
      </c>
      <c r="AF49" s="153">
        <v>0</v>
      </c>
      <c r="AG49" s="154">
        <v>0</v>
      </c>
      <c r="AH49" s="155">
        <v>6</v>
      </c>
      <c r="AI49" s="28">
        <f t="shared" si="12"/>
        <v>6</v>
      </c>
      <c r="AJ49" s="94">
        <v>6</v>
      </c>
      <c r="AK49" s="93">
        <v>0</v>
      </c>
      <c r="AL49" s="32" t="s">
        <v>442</v>
      </c>
      <c r="AM49" s="32" t="s">
        <v>224</v>
      </c>
      <c r="AN49" s="32" t="s">
        <v>443</v>
      </c>
      <c r="AO49" s="32" t="s">
        <v>224</v>
      </c>
      <c r="AP49" s="157" t="s">
        <v>444</v>
      </c>
      <c r="AQ49" s="157" t="s">
        <v>224</v>
      </c>
      <c r="AR49" s="113" t="s">
        <v>445</v>
      </c>
      <c r="AS49" s="113" t="s">
        <v>446</v>
      </c>
      <c r="AT49" s="113">
        <v>0</v>
      </c>
      <c r="AU49" s="153"/>
      <c r="AV49" s="53">
        <v>6</v>
      </c>
      <c r="AW49" s="28" t="s">
        <v>96</v>
      </c>
      <c r="AX49" s="93">
        <v>0</v>
      </c>
      <c r="AY49" s="163">
        <v>0</v>
      </c>
      <c r="AZ49" s="93">
        <v>1</v>
      </c>
      <c r="BA49" s="93"/>
      <c r="BB49" s="93">
        <v>3</v>
      </c>
      <c r="BC49" s="93"/>
      <c r="BD49" s="93">
        <v>2</v>
      </c>
      <c r="BE49" s="93"/>
      <c r="BF49" s="28">
        <f t="shared" si="11"/>
        <v>6</v>
      </c>
      <c r="BG49" s="28">
        <f t="shared" si="11"/>
        <v>0</v>
      </c>
      <c r="BH49" s="164" t="s">
        <v>447</v>
      </c>
      <c r="BI49" s="164" t="s">
        <v>447</v>
      </c>
      <c r="BJ49" s="159"/>
      <c r="BK49" s="159"/>
      <c r="BL49" s="159"/>
      <c r="BM49" s="159"/>
      <c r="BN49" s="159"/>
      <c r="BO49" s="159"/>
      <c r="BP49" s="159"/>
      <c r="BQ49" s="159"/>
      <c r="BR49" s="28">
        <f t="shared" si="9"/>
        <v>22</v>
      </c>
      <c r="BS49" s="28">
        <f t="shared" si="10"/>
        <v>16</v>
      </c>
      <c r="BT49" s="322"/>
      <c r="BU49" s="108" t="s">
        <v>299</v>
      </c>
      <c r="BV49" s="38" t="s">
        <v>300</v>
      </c>
    </row>
    <row r="50" spans="1:74" ht="178.2" customHeight="1" x14ac:dyDescent="0.3">
      <c r="A50" s="322"/>
      <c r="B50" s="322"/>
      <c r="C50" s="322"/>
      <c r="D50" s="322"/>
      <c r="E50" s="322"/>
      <c r="F50" s="322"/>
      <c r="G50" s="322"/>
      <c r="H50" s="322"/>
      <c r="I50" s="322"/>
      <c r="J50" s="322"/>
      <c r="K50" s="322"/>
      <c r="L50" s="322"/>
      <c r="M50" s="322"/>
      <c r="N50" s="323"/>
      <c r="O50" s="323"/>
      <c r="P50" s="340"/>
      <c r="Q50" s="340"/>
      <c r="R50" s="403"/>
      <c r="S50" s="336"/>
      <c r="T50" s="43" t="s">
        <v>448</v>
      </c>
      <c r="U50" s="111" t="s">
        <v>83</v>
      </c>
      <c r="V50" s="93">
        <v>0</v>
      </c>
      <c r="W50" s="93">
        <v>0</v>
      </c>
      <c r="X50" s="109" t="s">
        <v>449</v>
      </c>
      <c r="Y50" s="109" t="s">
        <v>450</v>
      </c>
      <c r="Z50" s="94">
        <v>0</v>
      </c>
      <c r="AA50" s="31">
        <v>0</v>
      </c>
      <c r="AB50" s="94">
        <v>0</v>
      </c>
      <c r="AC50" s="94">
        <v>0</v>
      </c>
      <c r="AD50" s="30">
        <v>0</v>
      </c>
      <c r="AE50" s="153">
        <v>0</v>
      </c>
      <c r="AF50" s="153">
        <v>0</v>
      </c>
      <c r="AG50" s="154">
        <v>0</v>
      </c>
      <c r="AH50" s="155">
        <v>0</v>
      </c>
      <c r="AI50" s="28">
        <f t="shared" si="12"/>
        <v>0</v>
      </c>
      <c r="AJ50" s="94">
        <v>0</v>
      </c>
      <c r="AK50" s="165">
        <v>0</v>
      </c>
      <c r="AL50" s="32"/>
      <c r="AM50" s="32"/>
      <c r="AN50" s="32"/>
      <c r="AO50" s="32"/>
      <c r="AP50" s="157"/>
      <c r="AQ50" s="157"/>
      <c r="AR50" s="113"/>
      <c r="AS50" s="113"/>
      <c r="AT50" s="113"/>
      <c r="AU50" s="153"/>
      <c r="AV50" s="53">
        <v>100</v>
      </c>
      <c r="AW50" s="28" t="s">
        <v>126</v>
      </c>
      <c r="AX50" s="93">
        <v>0</v>
      </c>
      <c r="AY50" s="93"/>
      <c r="AZ50" s="93">
        <v>0</v>
      </c>
      <c r="BA50" s="93"/>
      <c r="BB50" s="93">
        <v>0</v>
      </c>
      <c r="BC50" s="93"/>
      <c r="BD50" s="93">
        <v>100</v>
      </c>
      <c r="BE50" s="93"/>
      <c r="BF50" s="28">
        <f t="shared" si="11"/>
        <v>100</v>
      </c>
      <c r="BG50" s="28">
        <f t="shared" si="11"/>
        <v>0</v>
      </c>
      <c r="BH50" s="115" t="s">
        <v>298</v>
      </c>
      <c r="BI50" s="115" t="s">
        <v>78</v>
      </c>
      <c r="BJ50" s="159"/>
      <c r="BK50" s="159"/>
      <c r="BL50" s="159"/>
      <c r="BM50" s="159"/>
      <c r="BN50" s="159"/>
      <c r="BO50" s="159"/>
      <c r="BP50" s="159"/>
      <c r="BQ50" s="159"/>
      <c r="BR50" s="28">
        <f t="shared" si="9"/>
        <v>100</v>
      </c>
      <c r="BS50" s="28">
        <f t="shared" si="10"/>
        <v>0</v>
      </c>
      <c r="BT50" s="322"/>
      <c r="BU50" s="108" t="s">
        <v>299</v>
      </c>
      <c r="BV50" s="38"/>
    </row>
    <row r="51" spans="1:74" ht="224.4" customHeight="1" x14ac:dyDescent="0.3">
      <c r="A51" s="324"/>
      <c r="B51" s="324"/>
      <c r="C51" s="324"/>
      <c r="D51" s="324"/>
      <c r="E51" s="324"/>
      <c r="F51" s="324"/>
      <c r="G51" s="324"/>
      <c r="H51" s="324"/>
      <c r="I51" s="324"/>
      <c r="J51" s="324"/>
      <c r="K51" s="324"/>
      <c r="L51" s="324"/>
      <c r="M51" s="324"/>
      <c r="N51" s="334"/>
      <c r="O51" s="334"/>
      <c r="P51" s="341"/>
      <c r="Q51" s="341"/>
      <c r="R51" s="404"/>
      <c r="S51" s="152" t="s">
        <v>451</v>
      </c>
      <c r="T51" s="74" t="s">
        <v>452</v>
      </c>
      <c r="U51" s="111" t="s">
        <v>83</v>
      </c>
      <c r="V51" s="93">
        <v>0</v>
      </c>
      <c r="W51" s="93">
        <v>0</v>
      </c>
      <c r="X51" s="109" t="s">
        <v>453</v>
      </c>
      <c r="Y51" s="109" t="s">
        <v>454</v>
      </c>
      <c r="Z51" s="94"/>
      <c r="AA51" s="94"/>
      <c r="AB51" s="94">
        <v>32980</v>
      </c>
      <c r="AC51" s="94">
        <v>16053</v>
      </c>
      <c r="AD51" s="94">
        <v>12764</v>
      </c>
      <c r="AE51" s="94">
        <v>27219</v>
      </c>
      <c r="AF51" s="94">
        <v>7075</v>
      </c>
      <c r="AG51" s="166">
        <v>3463</v>
      </c>
      <c r="AH51" s="166">
        <v>2900</v>
      </c>
      <c r="AI51" s="30">
        <v>40657</v>
      </c>
      <c r="AJ51" s="30">
        <v>40657</v>
      </c>
      <c r="AK51" s="94">
        <v>0</v>
      </c>
      <c r="AL51" s="30" t="s">
        <v>455</v>
      </c>
      <c r="AM51" s="30" t="s">
        <v>224</v>
      </c>
      <c r="AN51" s="30" t="s">
        <v>456</v>
      </c>
      <c r="AO51" s="30" t="s">
        <v>224</v>
      </c>
      <c r="AP51" s="166" t="s">
        <v>457</v>
      </c>
      <c r="AQ51" s="166" t="s">
        <v>307</v>
      </c>
      <c r="AR51" s="145" t="s">
        <v>458</v>
      </c>
      <c r="AS51" s="145" t="s">
        <v>459</v>
      </c>
      <c r="AT51" s="145" t="s">
        <v>460</v>
      </c>
      <c r="AU51" s="59"/>
      <c r="AV51" s="94">
        <v>0</v>
      </c>
      <c r="AW51" s="30" t="s">
        <v>216</v>
      </c>
      <c r="AX51" s="30" t="s">
        <v>216</v>
      </c>
      <c r="AY51" s="30" t="s">
        <v>216</v>
      </c>
      <c r="AZ51" s="30" t="s">
        <v>216</v>
      </c>
      <c r="BA51" s="30" t="s">
        <v>216</v>
      </c>
      <c r="BB51" s="30" t="s">
        <v>216</v>
      </c>
      <c r="BC51" s="30" t="s">
        <v>216</v>
      </c>
      <c r="BD51" s="30" t="s">
        <v>216</v>
      </c>
      <c r="BE51" s="30" t="s">
        <v>216</v>
      </c>
      <c r="BF51" s="30"/>
      <c r="BG51" s="30"/>
      <c r="BH51" s="30"/>
      <c r="BI51" s="30"/>
      <c r="BJ51" s="30"/>
      <c r="BK51" s="30"/>
      <c r="BL51" s="30"/>
      <c r="BM51" s="30"/>
      <c r="BN51" s="30"/>
      <c r="BO51" s="30"/>
      <c r="BP51" s="30"/>
      <c r="BQ51" s="30"/>
      <c r="BR51" s="30">
        <v>45744</v>
      </c>
      <c r="BS51" s="30">
        <v>56710</v>
      </c>
      <c r="BT51" s="324"/>
      <c r="BU51" s="108" t="s">
        <v>299</v>
      </c>
      <c r="BV51" s="38" t="s">
        <v>300</v>
      </c>
    </row>
    <row r="52" spans="1:74" ht="409.6" customHeight="1" x14ac:dyDescent="0.3">
      <c r="A52" s="367" t="s">
        <v>71</v>
      </c>
      <c r="B52" s="367" t="s">
        <v>461</v>
      </c>
      <c r="C52" s="367" t="s">
        <v>73</v>
      </c>
      <c r="D52" s="367" t="s">
        <v>218</v>
      </c>
      <c r="E52" s="367" t="s">
        <v>462</v>
      </c>
      <c r="F52" s="367" t="s">
        <v>463</v>
      </c>
      <c r="G52" s="367" t="s">
        <v>77</v>
      </c>
      <c r="H52" s="367" t="s">
        <v>464</v>
      </c>
      <c r="I52" s="367" t="s">
        <v>465</v>
      </c>
      <c r="J52" s="394">
        <v>16904865271</v>
      </c>
      <c r="K52" s="371">
        <v>16892365271</v>
      </c>
      <c r="L52" s="397">
        <v>32902071348</v>
      </c>
      <c r="M52" s="397">
        <v>25320373985</v>
      </c>
      <c r="N52" s="394">
        <v>32322834021</v>
      </c>
      <c r="O52" s="394">
        <v>26871199779</v>
      </c>
      <c r="P52" s="409">
        <v>43600605827</v>
      </c>
      <c r="Q52" s="409">
        <v>10182654055</v>
      </c>
      <c r="R52" s="350" t="s">
        <v>466</v>
      </c>
      <c r="S52" s="350" t="s">
        <v>467</v>
      </c>
      <c r="T52" s="74" t="s">
        <v>468</v>
      </c>
      <c r="U52" s="27" t="s">
        <v>83</v>
      </c>
      <c r="V52" s="93">
        <v>0</v>
      </c>
      <c r="W52" s="167"/>
      <c r="X52" s="29" t="s">
        <v>469</v>
      </c>
      <c r="Y52" s="29" t="s">
        <v>470</v>
      </c>
      <c r="Z52" s="94"/>
      <c r="AA52" s="94"/>
      <c r="AB52" s="30">
        <v>716000</v>
      </c>
      <c r="AC52" s="30">
        <v>756579</v>
      </c>
      <c r="AD52" s="30">
        <v>90000</v>
      </c>
      <c r="AE52" s="94">
        <v>0</v>
      </c>
      <c r="AF52" s="94">
        <v>0</v>
      </c>
      <c r="AG52" s="166">
        <v>0</v>
      </c>
      <c r="AH52" s="166">
        <v>93234</v>
      </c>
      <c r="AI52" s="58">
        <v>93234</v>
      </c>
      <c r="AJ52" s="58">
        <v>93234</v>
      </c>
      <c r="AK52" s="93">
        <v>0</v>
      </c>
      <c r="AL52" s="32" t="s">
        <v>471</v>
      </c>
      <c r="AM52" s="32" t="s">
        <v>161</v>
      </c>
      <c r="AN52" s="32"/>
      <c r="AO52" s="32"/>
      <c r="AP52" s="33" t="s">
        <v>472</v>
      </c>
      <c r="AQ52" s="33" t="s">
        <v>473</v>
      </c>
      <c r="AR52" s="96" t="s">
        <v>474</v>
      </c>
      <c r="AS52" s="153"/>
      <c r="AT52" s="96" t="s">
        <v>475</v>
      </c>
      <c r="AU52" s="153"/>
      <c r="AV52" s="93">
        <v>90000</v>
      </c>
      <c r="AW52" s="28" t="s">
        <v>126</v>
      </c>
      <c r="AX52" s="93">
        <v>0</v>
      </c>
      <c r="AY52" s="93">
        <v>0</v>
      </c>
      <c r="AZ52" s="93">
        <v>0</v>
      </c>
      <c r="BA52" s="93"/>
      <c r="BB52" s="93">
        <v>0</v>
      </c>
      <c r="BC52" s="93"/>
      <c r="BD52" s="93">
        <v>90000</v>
      </c>
      <c r="BE52" s="93"/>
      <c r="BF52" s="28">
        <f t="shared" si="11"/>
        <v>90000</v>
      </c>
      <c r="BG52" s="28">
        <f t="shared" si="11"/>
        <v>0</v>
      </c>
      <c r="BH52" s="168" t="s">
        <v>476</v>
      </c>
      <c r="BI52" s="168" t="s">
        <v>477</v>
      </c>
      <c r="BJ52" s="159"/>
      <c r="BK52" s="159"/>
      <c r="BL52" s="159"/>
      <c r="BM52" s="159"/>
      <c r="BN52" s="159"/>
      <c r="BO52" s="159"/>
      <c r="BP52" s="159"/>
      <c r="BQ52" s="169" t="s">
        <v>478</v>
      </c>
      <c r="BR52" s="28">
        <f t="shared" si="9"/>
        <v>896000</v>
      </c>
      <c r="BS52" s="28">
        <f t="shared" si="10"/>
        <v>849813</v>
      </c>
      <c r="BT52" s="350" t="s">
        <v>479</v>
      </c>
      <c r="BU52" s="170" t="s">
        <v>479</v>
      </c>
      <c r="BV52" s="38" t="s">
        <v>480</v>
      </c>
    </row>
    <row r="53" spans="1:74" ht="124.95" customHeight="1" x14ac:dyDescent="0.3">
      <c r="A53" s="352"/>
      <c r="B53" s="352"/>
      <c r="C53" s="352"/>
      <c r="D53" s="352"/>
      <c r="E53" s="352"/>
      <c r="F53" s="352"/>
      <c r="G53" s="352"/>
      <c r="H53" s="352"/>
      <c r="I53" s="352"/>
      <c r="J53" s="395"/>
      <c r="K53" s="346"/>
      <c r="L53" s="398"/>
      <c r="M53" s="398"/>
      <c r="N53" s="395"/>
      <c r="O53" s="395"/>
      <c r="P53" s="410"/>
      <c r="Q53" s="410"/>
      <c r="R53" s="349"/>
      <c r="S53" s="349"/>
      <c r="T53" s="171" t="s">
        <v>481</v>
      </c>
      <c r="U53" s="27" t="s">
        <v>83</v>
      </c>
      <c r="V53" s="28">
        <v>0</v>
      </c>
      <c r="W53" s="28"/>
      <c r="X53" s="29" t="s">
        <v>482</v>
      </c>
      <c r="Y53" s="29" t="s">
        <v>482</v>
      </c>
      <c r="Z53" s="30">
        <v>111000</v>
      </c>
      <c r="AA53" s="30">
        <v>141914</v>
      </c>
      <c r="AB53" s="30">
        <v>3500</v>
      </c>
      <c r="AC53" s="30">
        <v>4713</v>
      </c>
      <c r="AD53" s="30">
        <v>35330</v>
      </c>
      <c r="AE53" s="30">
        <v>0</v>
      </c>
      <c r="AF53" s="30">
        <v>0</v>
      </c>
      <c r="AG53" s="110">
        <v>815</v>
      </c>
      <c r="AH53" s="110">
        <v>39893</v>
      </c>
      <c r="AI53" s="58">
        <v>40708</v>
      </c>
      <c r="AJ53" s="58">
        <v>40708</v>
      </c>
      <c r="AK53" s="28">
        <v>0</v>
      </c>
      <c r="AL53" s="32" t="s">
        <v>483</v>
      </c>
      <c r="AM53" s="32" t="s">
        <v>161</v>
      </c>
      <c r="AN53" s="32"/>
      <c r="AO53" s="32"/>
      <c r="AP53" s="33" t="s">
        <v>484</v>
      </c>
      <c r="AQ53" s="172" t="s">
        <v>485</v>
      </c>
      <c r="AR53" s="96" t="s">
        <v>486</v>
      </c>
      <c r="AS53" s="32"/>
      <c r="AT53" s="32" t="s">
        <v>487</v>
      </c>
      <c r="AU53" s="32"/>
      <c r="AV53" s="28">
        <v>15000</v>
      </c>
      <c r="AW53" s="28" t="s">
        <v>96</v>
      </c>
      <c r="AX53" s="28">
        <v>5000</v>
      </c>
      <c r="AY53" s="28">
        <v>0</v>
      </c>
      <c r="AZ53" s="28">
        <v>5000</v>
      </c>
      <c r="BA53" s="28"/>
      <c r="BB53" s="28">
        <v>5000</v>
      </c>
      <c r="BC53" s="28"/>
      <c r="BD53" s="28"/>
      <c r="BE53" s="28"/>
      <c r="BF53" s="28">
        <f t="shared" si="11"/>
        <v>15000</v>
      </c>
      <c r="BG53" s="28">
        <f t="shared" si="11"/>
        <v>0</v>
      </c>
      <c r="BH53" s="173" t="s">
        <v>488</v>
      </c>
      <c r="BI53" s="35" t="s">
        <v>489</v>
      </c>
      <c r="BJ53" s="35"/>
      <c r="BK53" s="35"/>
      <c r="BL53" s="35"/>
      <c r="BM53" s="35"/>
      <c r="BN53" s="35"/>
      <c r="BO53" s="35"/>
      <c r="BP53" s="35"/>
      <c r="BQ53" s="45" t="s">
        <v>490</v>
      </c>
      <c r="BR53" s="28">
        <f t="shared" si="9"/>
        <v>164830</v>
      </c>
      <c r="BS53" s="28">
        <f t="shared" si="10"/>
        <v>187335</v>
      </c>
      <c r="BT53" s="349"/>
      <c r="BU53" s="170" t="s">
        <v>479</v>
      </c>
      <c r="BV53" s="38" t="s">
        <v>480</v>
      </c>
    </row>
    <row r="54" spans="1:74" ht="217.95" customHeight="1" x14ac:dyDescent="0.3">
      <c r="A54" s="352"/>
      <c r="B54" s="352"/>
      <c r="C54" s="352"/>
      <c r="D54" s="352"/>
      <c r="E54" s="352"/>
      <c r="F54" s="352"/>
      <c r="G54" s="352"/>
      <c r="H54" s="352"/>
      <c r="I54" s="352"/>
      <c r="J54" s="395"/>
      <c r="K54" s="346"/>
      <c r="L54" s="398"/>
      <c r="M54" s="398"/>
      <c r="N54" s="395"/>
      <c r="O54" s="395"/>
      <c r="P54" s="410"/>
      <c r="Q54" s="410"/>
      <c r="R54" s="349"/>
      <c r="S54" s="349"/>
      <c r="T54" s="171" t="s">
        <v>491</v>
      </c>
      <c r="U54" s="27" t="s">
        <v>492</v>
      </c>
      <c r="V54" s="28">
        <v>2071846</v>
      </c>
      <c r="W54" s="28"/>
      <c r="X54" s="29" t="s">
        <v>493</v>
      </c>
      <c r="Y54" s="29" t="s">
        <v>493</v>
      </c>
      <c r="Z54" s="30">
        <v>2581846</v>
      </c>
      <c r="AA54" s="30">
        <v>594180</v>
      </c>
      <c r="AB54" s="30">
        <v>3131846</v>
      </c>
      <c r="AC54" s="30">
        <v>3217294</v>
      </c>
      <c r="AD54" s="30">
        <v>3681846</v>
      </c>
      <c r="AE54" s="30">
        <v>0</v>
      </c>
      <c r="AF54" s="30">
        <v>0</v>
      </c>
      <c r="AG54" s="110">
        <v>455</v>
      </c>
      <c r="AH54" s="110">
        <v>6819</v>
      </c>
      <c r="AI54" s="58">
        <v>3224568</v>
      </c>
      <c r="AJ54" s="58">
        <v>3224568</v>
      </c>
      <c r="AK54" s="42">
        <v>1007278</v>
      </c>
      <c r="AL54" s="32" t="s">
        <v>494</v>
      </c>
      <c r="AM54" s="32" t="s">
        <v>161</v>
      </c>
      <c r="AN54" s="32"/>
      <c r="AO54" s="32"/>
      <c r="AP54" s="174" t="s">
        <v>495</v>
      </c>
      <c r="AQ54" s="174" t="s">
        <v>496</v>
      </c>
      <c r="AR54" s="96" t="s">
        <v>497</v>
      </c>
      <c r="AS54" s="32" t="s">
        <v>498</v>
      </c>
      <c r="AT54" s="32" t="s">
        <v>499</v>
      </c>
      <c r="AU54" s="32"/>
      <c r="AV54" s="28">
        <v>4231846</v>
      </c>
      <c r="AW54" s="28" t="s">
        <v>126</v>
      </c>
      <c r="AX54" s="28">
        <v>0</v>
      </c>
      <c r="AY54" s="28">
        <v>0</v>
      </c>
      <c r="AZ54" s="28">
        <v>0</v>
      </c>
      <c r="BA54" s="28"/>
      <c r="BB54" s="28">
        <v>0</v>
      </c>
      <c r="BC54" s="28"/>
      <c r="BD54" s="28">
        <v>4231846</v>
      </c>
      <c r="BE54" s="28"/>
      <c r="BF54" s="28">
        <f t="shared" ref="BF54:BG57" si="13">BD54</f>
        <v>4231846</v>
      </c>
      <c r="BG54" s="28">
        <f t="shared" si="13"/>
        <v>0</v>
      </c>
      <c r="BH54" s="173" t="s">
        <v>500</v>
      </c>
      <c r="BI54" s="35" t="s">
        <v>501</v>
      </c>
      <c r="BJ54" s="35"/>
      <c r="BK54" s="35"/>
      <c r="BL54" s="35"/>
      <c r="BM54" s="35"/>
      <c r="BN54" s="35"/>
      <c r="BO54" s="35"/>
      <c r="BP54" s="35"/>
      <c r="BQ54" s="45" t="s">
        <v>502</v>
      </c>
      <c r="BR54" s="28">
        <v>4231846</v>
      </c>
      <c r="BS54" s="28">
        <v>3224568</v>
      </c>
      <c r="BT54" s="349"/>
      <c r="BU54" s="170" t="s">
        <v>479</v>
      </c>
      <c r="BV54" s="38" t="s">
        <v>480</v>
      </c>
    </row>
    <row r="55" spans="1:74" ht="217.95" customHeight="1" x14ac:dyDescent="0.3">
      <c r="A55" s="368"/>
      <c r="B55" s="368"/>
      <c r="C55" s="368"/>
      <c r="D55" s="368"/>
      <c r="E55" s="368"/>
      <c r="F55" s="368"/>
      <c r="G55" s="368"/>
      <c r="H55" s="368"/>
      <c r="I55" s="368"/>
      <c r="J55" s="396"/>
      <c r="K55" s="372"/>
      <c r="L55" s="399"/>
      <c r="M55" s="399"/>
      <c r="N55" s="396"/>
      <c r="O55" s="396"/>
      <c r="P55" s="411"/>
      <c r="Q55" s="411"/>
      <c r="R55" s="351"/>
      <c r="S55" s="351"/>
      <c r="T55" s="175" t="s">
        <v>503</v>
      </c>
      <c r="U55" s="48" t="s">
        <v>492</v>
      </c>
      <c r="V55" s="42">
        <v>2071846</v>
      </c>
      <c r="W55" s="42"/>
      <c r="X55" s="42" t="s">
        <v>493</v>
      </c>
      <c r="Y55" s="42" t="s">
        <v>493</v>
      </c>
      <c r="Z55" s="49">
        <v>0</v>
      </c>
      <c r="AA55" s="50">
        <v>0</v>
      </c>
      <c r="AB55" s="49">
        <v>0</v>
      </c>
      <c r="AC55" s="49">
        <v>0</v>
      </c>
      <c r="AD55" s="42">
        <v>0</v>
      </c>
      <c r="AE55" s="42">
        <v>0</v>
      </c>
      <c r="AF55" s="42">
        <v>0</v>
      </c>
      <c r="AG55" s="51">
        <v>0</v>
      </c>
      <c r="AH55" s="51">
        <v>0</v>
      </c>
      <c r="AI55" s="42">
        <v>0</v>
      </c>
      <c r="AJ55" s="42">
        <v>0</v>
      </c>
      <c r="AK55" s="42">
        <v>1007278</v>
      </c>
      <c r="AL55" s="32"/>
      <c r="AM55" s="32"/>
      <c r="AN55" s="32"/>
      <c r="AO55" s="32"/>
      <c r="AP55" s="174"/>
      <c r="AQ55" s="174"/>
      <c r="AR55" s="42" t="s">
        <v>78</v>
      </c>
      <c r="AS55" s="42" t="s">
        <v>78</v>
      </c>
      <c r="AT55" s="42" t="s">
        <v>78</v>
      </c>
      <c r="AU55" s="42" t="s">
        <v>78</v>
      </c>
      <c r="AV55" s="42">
        <f>AK55</f>
        <v>1007278</v>
      </c>
      <c r="AW55" s="42" t="s">
        <v>126</v>
      </c>
      <c r="AX55" s="42"/>
      <c r="AY55" s="42"/>
      <c r="AZ55" s="42"/>
      <c r="BA55" s="42"/>
      <c r="BB55" s="42"/>
      <c r="BC55" s="42"/>
      <c r="BD55" s="42">
        <v>1007278</v>
      </c>
      <c r="BE55" s="42"/>
      <c r="BF55" s="42">
        <f t="shared" si="13"/>
        <v>1007278</v>
      </c>
      <c r="BG55" s="42">
        <f t="shared" si="13"/>
        <v>0</v>
      </c>
      <c r="BH55" s="42" t="s">
        <v>500</v>
      </c>
      <c r="BI55" s="42" t="s">
        <v>501</v>
      </c>
      <c r="BJ55" s="35"/>
      <c r="BK55" s="35"/>
      <c r="BL55" s="35"/>
      <c r="BM55" s="35"/>
      <c r="BN55" s="35"/>
      <c r="BO55" s="35"/>
      <c r="BP55" s="35"/>
      <c r="BQ55" s="176" t="s">
        <v>502</v>
      </c>
      <c r="BR55" s="42"/>
      <c r="BS55" s="42">
        <f>BG55</f>
        <v>0</v>
      </c>
      <c r="BT55" s="351"/>
      <c r="BU55" s="170" t="s">
        <v>479</v>
      </c>
      <c r="BV55" s="38" t="s">
        <v>480</v>
      </c>
    </row>
    <row r="56" spans="1:74" ht="183.6" customHeight="1" x14ac:dyDescent="0.3">
      <c r="A56" s="327" t="s">
        <v>504</v>
      </c>
      <c r="B56" s="327" t="s">
        <v>505</v>
      </c>
      <c r="C56" s="327" t="s">
        <v>73</v>
      </c>
      <c r="D56" s="327" t="s">
        <v>506</v>
      </c>
      <c r="E56" s="327" t="s">
        <v>507</v>
      </c>
      <c r="F56" s="327" t="s">
        <v>508</v>
      </c>
      <c r="G56" s="327" t="s">
        <v>77</v>
      </c>
      <c r="H56" s="400" t="s">
        <v>509</v>
      </c>
      <c r="I56" s="327" t="s">
        <v>510</v>
      </c>
      <c r="J56" s="389">
        <v>55213854175</v>
      </c>
      <c r="K56" s="345">
        <v>51630365911.800003</v>
      </c>
      <c r="L56" s="391">
        <v>153962861409</v>
      </c>
      <c r="M56" s="391">
        <v>83324933299.990005</v>
      </c>
      <c r="N56" s="389">
        <v>85231886797</v>
      </c>
      <c r="O56" s="389">
        <v>45157437720.199997</v>
      </c>
      <c r="P56" s="390">
        <v>77564354113</v>
      </c>
      <c r="Q56" s="390">
        <v>12602787196.99</v>
      </c>
      <c r="R56" s="321" t="s">
        <v>511</v>
      </c>
      <c r="S56" s="27" t="s">
        <v>512</v>
      </c>
      <c r="T56" s="27" t="s">
        <v>513</v>
      </c>
      <c r="U56" s="27" t="s">
        <v>492</v>
      </c>
      <c r="V56" s="90">
        <v>0.75700000000000001</v>
      </c>
      <c r="W56" s="90">
        <v>0.75700000000000001</v>
      </c>
      <c r="X56" s="180" t="s">
        <v>514</v>
      </c>
      <c r="Y56" s="180" t="s">
        <v>515</v>
      </c>
      <c r="Z56" s="181">
        <v>0.77700000000000002</v>
      </c>
      <c r="AA56" s="181">
        <v>0.77700000000000002</v>
      </c>
      <c r="AB56" s="181">
        <v>0.79700000000000004</v>
      </c>
      <c r="AC56" s="181">
        <v>0.79699999999999993</v>
      </c>
      <c r="AD56" s="181">
        <v>0.81699999999999995</v>
      </c>
      <c r="AE56" s="181">
        <v>0</v>
      </c>
      <c r="AF56" s="181">
        <v>0</v>
      </c>
      <c r="AG56" s="68">
        <v>0</v>
      </c>
      <c r="AH56" s="68">
        <v>0.81899999999999995</v>
      </c>
      <c r="AI56" s="69">
        <v>0.81899999999999995</v>
      </c>
      <c r="AJ56" s="69">
        <v>0.81899999999999995</v>
      </c>
      <c r="AK56" s="90">
        <v>0</v>
      </c>
      <c r="AL56" s="32" t="s">
        <v>516</v>
      </c>
      <c r="AM56" s="32" t="s">
        <v>517</v>
      </c>
      <c r="AN56" s="32" t="s">
        <v>518</v>
      </c>
      <c r="AO56" s="32" t="s">
        <v>517</v>
      </c>
      <c r="AP56" s="182" t="s">
        <v>519</v>
      </c>
      <c r="AQ56" s="182" t="s">
        <v>520</v>
      </c>
      <c r="AR56" s="183" t="s">
        <v>521</v>
      </c>
      <c r="AS56" s="183" t="s">
        <v>522</v>
      </c>
      <c r="AT56" s="184"/>
      <c r="AU56" s="185" t="s">
        <v>523</v>
      </c>
      <c r="AV56" s="186">
        <v>0.83699999999999997</v>
      </c>
      <c r="AW56" s="28" t="s">
        <v>126</v>
      </c>
      <c r="AX56" s="186">
        <v>0</v>
      </c>
      <c r="AY56" s="186">
        <v>0</v>
      </c>
      <c r="AZ56" s="186">
        <v>0</v>
      </c>
      <c r="BA56" s="186"/>
      <c r="BB56" s="186">
        <v>0</v>
      </c>
      <c r="BC56" s="186"/>
      <c r="BD56" s="186">
        <v>0.83699999999999997</v>
      </c>
      <c r="BE56" s="91"/>
      <c r="BF56" s="91">
        <f t="shared" si="13"/>
        <v>0.83699999999999997</v>
      </c>
      <c r="BG56" s="91">
        <f t="shared" si="13"/>
        <v>0</v>
      </c>
      <c r="BH56" s="187" t="s">
        <v>524</v>
      </c>
      <c r="BI56" s="188" t="s">
        <v>78</v>
      </c>
      <c r="BJ56" s="189"/>
      <c r="BK56" s="189"/>
      <c r="BL56" s="189"/>
      <c r="BM56" s="189"/>
      <c r="BN56" s="189"/>
      <c r="BO56" s="189"/>
      <c r="BP56" s="189"/>
      <c r="BQ56" s="190" t="s">
        <v>525</v>
      </c>
      <c r="BR56" s="90">
        <v>0.83699999999999997</v>
      </c>
      <c r="BS56" s="90">
        <v>0.81899999999999995</v>
      </c>
      <c r="BT56" s="321" t="s">
        <v>526</v>
      </c>
      <c r="BU56" s="191" t="s">
        <v>526</v>
      </c>
      <c r="BV56" s="38" t="s">
        <v>527</v>
      </c>
    </row>
    <row r="57" spans="1:74" ht="346.95" customHeight="1" x14ac:dyDescent="0.3">
      <c r="A57" s="322"/>
      <c r="B57" s="322"/>
      <c r="C57" s="322"/>
      <c r="D57" s="322"/>
      <c r="E57" s="322"/>
      <c r="F57" s="322"/>
      <c r="G57" s="322"/>
      <c r="H57" s="322"/>
      <c r="I57" s="322"/>
      <c r="J57" s="322"/>
      <c r="K57" s="322"/>
      <c r="L57" s="322"/>
      <c r="M57" s="322"/>
      <c r="N57" s="323"/>
      <c r="O57" s="323"/>
      <c r="P57" s="319"/>
      <c r="Q57" s="319"/>
      <c r="R57" s="322"/>
      <c r="S57" s="27" t="s">
        <v>528</v>
      </c>
      <c r="T57" s="27" t="s">
        <v>529</v>
      </c>
      <c r="U57" s="27" t="s">
        <v>492</v>
      </c>
      <c r="V57" s="192">
        <v>0.53400000000000003</v>
      </c>
      <c r="W57" s="192">
        <v>0.53400000000000003</v>
      </c>
      <c r="X57" s="193" t="s">
        <v>530</v>
      </c>
      <c r="Y57" s="193" t="s">
        <v>531</v>
      </c>
      <c r="Z57" s="181">
        <v>0.54900000000000004</v>
      </c>
      <c r="AA57" s="181">
        <v>0.54900000000000004</v>
      </c>
      <c r="AB57" s="181">
        <v>0.56400000000000006</v>
      </c>
      <c r="AC57" s="181">
        <v>0.56399999999999995</v>
      </c>
      <c r="AD57" s="181">
        <v>0.57399999999999995</v>
      </c>
      <c r="AE57" s="181">
        <v>0</v>
      </c>
      <c r="AF57" s="181">
        <v>0</v>
      </c>
      <c r="AG57" s="68">
        <v>0</v>
      </c>
      <c r="AH57" s="68">
        <v>0.59899999999999998</v>
      </c>
      <c r="AI57" s="69">
        <v>0.59899999999999998</v>
      </c>
      <c r="AJ57" s="69">
        <v>0.59899999999999998</v>
      </c>
      <c r="AK57" s="90">
        <v>0</v>
      </c>
      <c r="AL57" s="32" t="s">
        <v>516</v>
      </c>
      <c r="AM57" s="32" t="s">
        <v>517</v>
      </c>
      <c r="AN57" s="32" t="s">
        <v>518</v>
      </c>
      <c r="AO57" s="32" t="s">
        <v>517</v>
      </c>
      <c r="AP57" s="182" t="s">
        <v>532</v>
      </c>
      <c r="AQ57" s="182" t="s">
        <v>520</v>
      </c>
      <c r="AR57" s="184" t="s">
        <v>533</v>
      </c>
      <c r="AS57" s="183" t="s">
        <v>534</v>
      </c>
      <c r="AT57" s="184"/>
      <c r="AU57" s="185" t="s">
        <v>535</v>
      </c>
      <c r="AV57" s="186">
        <v>0.59399999999999997</v>
      </c>
      <c r="AW57" s="28" t="s">
        <v>126</v>
      </c>
      <c r="AX57" s="186">
        <v>0</v>
      </c>
      <c r="AY57" s="186">
        <v>0</v>
      </c>
      <c r="AZ57" s="186">
        <v>0</v>
      </c>
      <c r="BA57" s="186"/>
      <c r="BB57" s="186">
        <v>0</v>
      </c>
      <c r="BC57" s="186"/>
      <c r="BD57" s="186">
        <v>0.59399999999999997</v>
      </c>
      <c r="BE57" s="91"/>
      <c r="BF57" s="91">
        <f t="shared" si="13"/>
        <v>0.59399999999999997</v>
      </c>
      <c r="BG57" s="91">
        <f t="shared" si="13"/>
        <v>0</v>
      </c>
      <c r="BH57" s="187" t="s">
        <v>536</v>
      </c>
      <c r="BI57" s="188" t="s">
        <v>78</v>
      </c>
      <c r="BJ57" s="189"/>
      <c r="BK57" s="189"/>
      <c r="BL57" s="189"/>
      <c r="BM57" s="189"/>
      <c r="BN57" s="189"/>
      <c r="BO57" s="189"/>
      <c r="BP57" s="189"/>
      <c r="BQ57" s="190" t="s">
        <v>537</v>
      </c>
      <c r="BR57" s="90">
        <v>0.59399999999999997</v>
      </c>
      <c r="BS57" s="90">
        <v>0.59899999999999998</v>
      </c>
      <c r="BT57" s="322"/>
      <c r="BU57" s="191" t="s">
        <v>526</v>
      </c>
      <c r="BV57" s="38" t="s">
        <v>527</v>
      </c>
    </row>
    <row r="58" spans="1:74" s="203" customFormat="1" ht="183.6" customHeight="1" x14ac:dyDescent="0.3">
      <c r="A58" s="322"/>
      <c r="B58" s="322"/>
      <c r="C58" s="322"/>
      <c r="D58" s="322"/>
      <c r="E58" s="322"/>
      <c r="F58" s="322"/>
      <c r="G58" s="322"/>
      <c r="H58" s="322"/>
      <c r="I58" s="322"/>
      <c r="J58" s="322"/>
      <c r="K58" s="322"/>
      <c r="L58" s="322"/>
      <c r="M58" s="322"/>
      <c r="N58" s="323"/>
      <c r="O58" s="323"/>
      <c r="P58" s="319"/>
      <c r="Q58" s="319"/>
      <c r="R58" s="322"/>
      <c r="S58" s="41" t="s">
        <v>538</v>
      </c>
      <c r="T58" s="41" t="s">
        <v>539</v>
      </c>
      <c r="U58" s="41" t="s">
        <v>83</v>
      </c>
      <c r="V58" s="194">
        <v>0</v>
      </c>
      <c r="W58" s="28">
        <v>4001</v>
      </c>
      <c r="X58" s="195" t="s">
        <v>540</v>
      </c>
      <c r="Y58" s="196" t="s">
        <v>541</v>
      </c>
      <c r="Z58" s="197">
        <v>4000</v>
      </c>
      <c r="AA58" s="31">
        <v>4001</v>
      </c>
      <c r="AB58" s="197">
        <v>11000</v>
      </c>
      <c r="AC58" s="197">
        <v>12139</v>
      </c>
      <c r="AD58" s="197">
        <v>10000</v>
      </c>
      <c r="AE58" s="197">
        <v>832</v>
      </c>
      <c r="AF58" s="197">
        <v>3727</v>
      </c>
      <c r="AG58" s="197">
        <v>5405</v>
      </c>
      <c r="AH58" s="197">
        <v>2801</v>
      </c>
      <c r="AI58" s="30">
        <v>12765</v>
      </c>
      <c r="AJ58" s="30">
        <v>12765</v>
      </c>
      <c r="AK58" s="194">
        <v>0</v>
      </c>
      <c r="AL58" s="198" t="s">
        <v>542</v>
      </c>
      <c r="AM58" s="198" t="s">
        <v>543</v>
      </c>
      <c r="AN58" s="198" t="s">
        <v>544</v>
      </c>
      <c r="AO58" s="198" t="s">
        <v>545</v>
      </c>
      <c r="AP58" s="199" t="s">
        <v>546</v>
      </c>
      <c r="AQ58" s="199" t="s">
        <v>547</v>
      </c>
      <c r="AR58" s="81" t="s">
        <v>548</v>
      </c>
      <c r="AS58" s="81" t="s">
        <v>549</v>
      </c>
      <c r="AT58" s="81"/>
      <c r="AU58" s="200" t="s">
        <v>550</v>
      </c>
      <c r="AV58" s="194">
        <v>10000</v>
      </c>
      <c r="AW58" s="28" t="s">
        <v>96</v>
      </c>
      <c r="AX58" s="194">
        <v>2500</v>
      </c>
      <c r="AY58" s="194">
        <v>3805</v>
      </c>
      <c r="AZ58" s="194">
        <v>2500</v>
      </c>
      <c r="BA58" s="194"/>
      <c r="BB58" s="194">
        <v>2500</v>
      </c>
      <c r="BC58" s="194"/>
      <c r="BD58" s="194">
        <v>2500</v>
      </c>
      <c r="BE58" s="194"/>
      <c r="BF58" s="28">
        <f t="shared" ref="BF58:BG62" si="14">AX58+AZ58+BB58+BD58</f>
        <v>10000</v>
      </c>
      <c r="BG58" s="28">
        <f t="shared" si="14"/>
        <v>3805</v>
      </c>
      <c r="BH58" s="188" t="s">
        <v>551</v>
      </c>
      <c r="BI58" s="188" t="s">
        <v>78</v>
      </c>
      <c r="BJ58" s="201"/>
      <c r="BK58" s="201"/>
      <c r="BL58" s="201"/>
      <c r="BM58" s="201"/>
      <c r="BN58" s="201"/>
      <c r="BO58" s="201"/>
      <c r="BP58" s="201"/>
      <c r="BQ58" s="202" t="s">
        <v>552</v>
      </c>
      <c r="BR58" s="28">
        <f>+_xlfn.IFS(U58="Acumulado",Z58+AB58+AD58+AV58,U58="Capacidad",AV58,U58="Flujo",AV58,U58="Reducción",AV58,U58="Stock",AV58)</f>
        <v>35000</v>
      </c>
      <c r="BS58" s="28">
        <f>AA58+AC58+AJ58+BG58</f>
        <v>32710</v>
      </c>
      <c r="BT58" s="322"/>
      <c r="BU58" s="191" t="s">
        <v>526</v>
      </c>
      <c r="BV58" s="38" t="s">
        <v>527</v>
      </c>
    </row>
    <row r="59" spans="1:74" ht="306" customHeight="1" x14ac:dyDescent="0.3">
      <c r="A59" s="324"/>
      <c r="B59" s="324"/>
      <c r="C59" s="324"/>
      <c r="D59" s="324"/>
      <c r="E59" s="324"/>
      <c r="F59" s="324"/>
      <c r="G59" s="324"/>
      <c r="H59" s="324"/>
      <c r="I59" s="324"/>
      <c r="J59" s="324"/>
      <c r="K59" s="324"/>
      <c r="L59" s="324"/>
      <c r="M59" s="324"/>
      <c r="N59" s="334"/>
      <c r="O59" s="334"/>
      <c r="P59" s="320"/>
      <c r="Q59" s="320"/>
      <c r="R59" s="324"/>
      <c r="S59" s="41" t="s">
        <v>553</v>
      </c>
      <c r="T59" s="41" t="s">
        <v>553</v>
      </c>
      <c r="U59" s="41" t="s">
        <v>115</v>
      </c>
      <c r="V59" s="194">
        <v>651</v>
      </c>
      <c r="W59" s="28">
        <v>809</v>
      </c>
      <c r="X59" s="195" t="s">
        <v>554</v>
      </c>
      <c r="Y59" s="195" t="s">
        <v>555</v>
      </c>
      <c r="Z59" s="197">
        <v>800</v>
      </c>
      <c r="AA59" s="31">
        <v>809</v>
      </c>
      <c r="AB59" s="197">
        <v>800</v>
      </c>
      <c r="AC59" s="197">
        <v>880</v>
      </c>
      <c r="AD59" s="197">
        <v>800</v>
      </c>
      <c r="AE59" s="197">
        <v>206</v>
      </c>
      <c r="AF59" s="197">
        <v>158</v>
      </c>
      <c r="AG59" s="197">
        <v>284</v>
      </c>
      <c r="AH59" s="197">
        <v>157</v>
      </c>
      <c r="AI59" s="30">
        <v>805</v>
      </c>
      <c r="AJ59" s="30">
        <v>805</v>
      </c>
      <c r="AK59" s="194">
        <v>0</v>
      </c>
      <c r="AL59" s="198" t="s">
        <v>556</v>
      </c>
      <c r="AM59" s="198" t="s">
        <v>543</v>
      </c>
      <c r="AN59" s="198" t="s">
        <v>557</v>
      </c>
      <c r="AO59" s="198" t="s">
        <v>545</v>
      </c>
      <c r="AP59" s="33" t="s">
        <v>558</v>
      </c>
      <c r="AQ59" s="33" t="s">
        <v>559</v>
      </c>
      <c r="AR59" s="81" t="s">
        <v>560</v>
      </c>
      <c r="AS59" s="81" t="s">
        <v>561</v>
      </c>
      <c r="AT59" s="81"/>
      <c r="AU59" s="200" t="s">
        <v>562</v>
      </c>
      <c r="AV59" s="194">
        <v>800</v>
      </c>
      <c r="AW59" s="28" t="s">
        <v>96</v>
      </c>
      <c r="AX59" s="194">
        <v>80</v>
      </c>
      <c r="AY59" s="194">
        <v>277</v>
      </c>
      <c r="AZ59" s="194">
        <v>240</v>
      </c>
      <c r="BA59" s="194"/>
      <c r="BB59" s="194">
        <v>240</v>
      </c>
      <c r="BC59" s="194"/>
      <c r="BD59" s="194">
        <v>240</v>
      </c>
      <c r="BE59" s="194"/>
      <c r="BF59" s="28">
        <f t="shared" si="14"/>
        <v>800</v>
      </c>
      <c r="BG59" s="28">
        <f t="shared" si="14"/>
        <v>277</v>
      </c>
      <c r="BH59" s="188" t="s">
        <v>563</v>
      </c>
      <c r="BI59" s="188" t="s">
        <v>78</v>
      </c>
      <c r="BJ59" s="201"/>
      <c r="BK59" s="201"/>
      <c r="BL59" s="201"/>
      <c r="BM59" s="201"/>
      <c r="BN59" s="201"/>
      <c r="BO59" s="201"/>
      <c r="BP59" s="201"/>
      <c r="BQ59" s="202" t="s">
        <v>564</v>
      </c>
      <c r="BR59" s="28">
        <f>BF59</f>
        <v>800</v>
      </c>
      <c r="BS59" s="28">
        <f>BG59</f>
        <v>277</v>
      </c>
      <c r="BT59" s="324"/>
      <c r="BU59" s="191" t="s">
        <v>526</v>
      </c>
      <c r="BV59" s="38" t="s">
        <v>527</v>
      </c>
    </row>
    <row r="60" spans="1:74" ht="409.6" customHeight="1" x14ac:dyDescent="0.3">
      <c r="A60" s="367" t="s">
        <v>565</v>
      </c>
      <c r="B60" s="367" t="s">
        <v>566</v>
      </c>
      <c r="C60" s="367" t="s">
        <v>73</v>
      </c>
      <c r="D60" s="367" t="s">
        <v>567</v>
      </c>
      <c r="E60" s="367" t="s">
        <v>568</v>
      </c>
      <c r="F60" s="367" t="s">
        <v>569</v>
      </c>
      <c r="G60" s="367" t="s">
        <v>77</v>
      </c>
      <c r="H60" s="367" t="s">
        <v>570</v>
      </c>
      <c r="I60" s="367" t="s">
        <v>465</v>
      </c>
      <c r="J60" s="387">
        <v>30908200346</v>
      </c>
      <c r="K60" s="387">
        <v>25199465325.68</v>
      </c>
      <c r="L60" s="383">
        <v>253814428549</v>
      </c>
      <c r="M60" s="385">
        <v>161670998977.28</v>
      </c>
      <c r="N60" s="387">
        <v>272227904383.42999</v>
      </c>
      <c r="O60" s="387">
        <v>196988320082.85999</v>
      </c>
      <c r="P60" s="392">
        <v>123674670781</v>
      </c>
      <c r="Q60" s="392">
        <v>1694729311</v>
      </c>
      <c r="R60" s="350" t="s">
        <v>571</v>
      </c>
      <c r="S60" s="350" t="s">
        <v>572</v>
      </c>
      <c r="T60" s="171" t="s">
        <v>573</v>
      </c>
      <c r="U60" s="204" t="s">
        <v>83</v>
      </c>
      <c r="V60" s="194">
        <v>0</v>
      </c>
      <c r="W60" s="28">
        <v>0</v>
      </c>
      <c r="X60" s="195" t="s">
        <v>574</v>
      </c>
      <c r="Y60" s="195" t="s">
        <v>482</v>
      </c>
      <c r="Z60" s="197">
        <v>70000</v>
      </c>
      <c r="AA60" s="31">
        <v>47230</v>
      </c>
      <c r="AB60" s="197">
        <v>113925</v>
      </c>
      <c r="AC60" s="197">
        <v>133610</v>
      </c>
      <c r="AD60" s="197">
        <v>315592</v>
      </c>
      <c r="AE60" s="205">
        <v>10056</v>
      </c>
      <c r="AF60" s="205">
        <v>127647</v>
      </c>
      <c r="AG60" s="197">
        <v>47580</v>
      </c>
      <c r="AH60" s="197">
        <v>84780</v>
      </c>
      <c r="AI60" s="30">
        <v>270063</v>
      </c>
      <c r="AJ60" s="30">
        <v>270063</v>
      </c>
      <c r="AK60" s="206">
        <v>56905</v>
      </c>
      <c r="AL60" s="207" t="s">
        <v>575</v>
      </c>
      <c r="AM60" s="207" t="s">
        <v>78</v>
      </c>
      <c r="AN60" s="208" t="s">
        <v>576</v>
      </c>
      <c r="AO60" s="207" t="s">
        <v>78</v>
      </c>
      <c r="AP60" s="209" t="s">
        <v>577</v>
      </c>
      <c r="AQ60" s="174" t="s">
        <v>78</v>
      </c>
      <c r="AR60" s="210" t="s">
        <v>578</v>
      </c>
      <c r="AS60" s="211" t="s">
        <v>579</v>
      </c>
      <c r="AT60" s="32" t="s">
        <v>580</v>
      </c>
      <c r="AU60" s="34" t="s">
        <v>581</v>
      </c>
      <c r="AV60" s="194">
        <v>94674</v>
      </c>
      <c r="AW60" s="194" t="s">
        <v>311</v>
      </c>
      <c r="AX60" s="194">
        <v>36046</v>
      </c>
      <c r="AY60" s="194">
        <v>36059</v>
      </c>
      <c r="AZ60" s="194"/>
      <c r="BA60" s="194"/>
      <c r="BB60" s="194">
        <v>58628</v>
      </c>
      <c r="BC60" s="194"/>
      <c r="BD60" s="194"/>
      <c r="BE60" s="212"/>
      <c r="BF60" s="194">
        <f t="shared" si="14"/>
        <v>94674</v>
      </c>
      <c r="BG60" s="194">
        <f t="shared" si="14"/>
        <v>36059</v>
      </c>
      <c r="BH60" s="213" t="s">
        <v>582</v>
      </c>
      <c r="BI60" s="214" t="s">
        <v>78</v>
      </c>
      <c r="BJ60" s="215"/>
      <c r="BK60" s="215"/>
      <c r="BL60" s="215"/>
      <c r="BM60" s="215"/>
      <c r="BN60" s="215"/>
      <c r="BO60" s="215"/>
      <c r="BP60" s="215"/>
      <c r="BQ60" s="216" t="s">
        <v>583</v>
      </c>
      <c r="BR60" s="28">
        <f>+_xlfn.IFS(U60="Acumulado",Z60+AB60+AD60+AV60,U60="Capacidad",AV60,U60="Flujo",AV60,U60="Reducción",AV60,U60="Stock",AV60)</f>
        <v>594191</v>
      </c>
      <c r="BS60" s="28">
        <f>AA60+AC60+AJ60+BG60</f>
        <v>486962</v>
      </c>
      <c r="BT60" s="350" t="s">
        <v>584</v>
      </c>
      <c r="BU60" s="217" t="s">
        <v>584</v>
      </c>
      <c r="BV60" s="218" t="s">
        <v>585</v>
      </c>
    </row>
    <row r="61" spans="1:74" ht="409.6" customHeight="1" x14ac:dyDescent="0.3">
      <c r="A61" s="368"/>
      <c r="B61" s="368"/>
      <c r="C61" s="368"/>
      <c r="D61" s="368"/>
      <c r="E61" s="368"/>
      <c r="F61" s="368"/>
      <c r="G61" s="368"/>
      <c r="H61" s="368"/>
      <c r="I61" s="368"/>
      <c r="J61" s="388"/>
      <c r="K61" s="388"/>
      <c r="L61" s="384"/>
      <c r="M61" s="386"/>
      <c r="N61" s="388"/>
      <c r="O61" s="388"/>
      <c r="P61" s="393"/>
      <c r="Q61" s="393"/>
      <c r="R61" s="351"/>
      <c r="S61" s="351"/>
      <c r="T61" s="175" t="s">
        <v>586</v>
      </c>
      <c r="U61" s="219" t="s">
        <v>83</v>
      </c>
      <c r="V61" s="206">
        <v>0</v>
      </c>
      <c r="W61" s="42">
        <v>0</v>
      </c>
      <c r="X61" s="206" t="s">
        <v>574</v>
      </c>
      <c r="Y61" s="206" t="s">
        <v>482</v>
      </c>
      <c r="Z61" s="49">
        <v>0</v>
      </c>
      <c r="AA61" s="50">
        <v>0</v>
      </c>
      <c r="AB61" s="49">
        <v>0</v>
      </c>
      <c r="AC61" s="49">
        <v>0</v>
      </c>
      <c r="AD61" s="42">
        <v>0</v>
      </c>
      <c r="AE61" s="42">
        <v>0</v>
      </c>
      <c r="AF61" s="42">
        <v>0</v>
      </c>
      <c r="AG61" s="51">
        <v>0</v>
      </c>
      <c r="AH61" s="51">
        <v>0</v>
      </c>
      <c r="AI61" s="42">
        <v>0</v>
      </c>
      <c r="AJ61" s="42">
        <v>0</v>
      </c>
      <c r="AK61" s="206">
        <v>56905</v>
      </c>
      <c r="AL61" s="220"/>
      <c r="AM61" s="220"/>
      <c r="AN61" s="221"/>
      <c r="AO61" s="220"/>
      <c r="AP61" s="209"/>
      <c r="AQ61" s="174"/>
      <c r="AR61" s="42" t="s">
        <v>78</v>
      </c>
      <c r="AS61" s="42" t="s">
        <v>78</v>
      </c>
      <c r="AT61" s="42" t="s">
        <v>78</v>
      </c>
      <c r="AU61" s="42" t="s">
        <v>78</v>
      </c>
      <c r="AV61" s="42">
        <f>AK61</f>
        <v>56905</v>
      </c>
      <c r="AW61" s="42" t="s">
        <v>311</v>
      </c>
      <c r="AX61" s="42">
        <v>20000</v>
      </c>
      <c r="AY61" s="42">
        <v>20000</v>
      </c>
      <c r="AZ61" s="42"/>
      <c r="BA61" s="42"/>
      <c r="BB61" s="42">
        <v>36905</v>
      </c>
      <c r="BC61" s="42"/>
      <c r="BD61" s="42"/>
      <c r="BE61" s="42"/>
      <c r="BF61" s="42">
        <f>BB61+AX61</f>
        <v>56905</v>
      </c>
      <c r="BG61" s="42">
        <f t="shared" si="14"/>
        <v>20000</v>
      </c>
      <c r="BH61" s="213" t="s">
        <v>582</v>
      </c>
      <c r="BI61" s="214" t="s">
        <v>78</v>
      </c>
      <c r="BJ61" s="215"/>
      <c r="BK61" s="215"/>
      <c r="BL61" s="215"/>
      <c r="BM61" s="215"/>
      <c r="BN61" s="215"/>
      <c r="BO61" s="215"/>
      <c r="BP61" s="215"/>
      <c r="BQ61" s="216" t="s">
        <v>583</v>
      </c>
      <c r="BR61" s="42"/>
      <c r="BS61" s="42">
        <f>BG61</f>
        <v>20000</v>
      </c>
      <c r="BT61" s="351"/>
      <c r="BU61" s="217" t="s">
        <v>584</v>
      </c>
      <c r="BV61" s="218" t="s">
        <v>585</v>
      </c>
    </row>
    <row r="62" spans="1:74" ht="409.6" customHeight="1" x14ac:dyDescent="0.3">
      <c r="A62" s="22" t="s">
        <v>71</v>
      </c>
      <c r="B62" s="22" t="s">
        <v>461</v>
      </c>
      <c r="C62" s="22" t="s">
        <v>73</v>
      </c>
      <c r="D62" s="22" t="s">
        <v>218</v>
      </c>
      <c r="E62" s="22" t="s">
        <v>587</v>
      </c>
      <c r="F62" s="22" t="s">
        <v>588</v>
      </c>
      <c r="G62" s="22" t="s">
        <v>77</v>
      </c>
      <c r="H62" s="22" t="s">
        <v>78</v>
      </c>
      <c r="I62" s="22" t="s">
        <v>465</v>
      </c>
      <c r="J62" s="177">
        <v>6050000000</v>
      </c>
      <c r="K62" s="177">
        <v>0</v>
      </c>
      <c r="L62" s="178">
        <v>12894700000</v>
      </c>
      <c r="M62" s="178">
        <v>11116188734</v>
      </c>
      <c r="N62" s="177">
        <v>9796842149</v>
      </c>
      <c r="O62" s="177">
        <v>5628927382</v>
      </c>
      <c r="P62" s="179">
        <v>9426927818</v>
      </c>
      <c r="Q62" s="179">
        <v>299282760</v>
      </c>
      <c r="R62" s="27" t="s">
        <v>466</v>
      </c>
      <c r="S62" s="27" t="s">
        <v>589</v>
      </c>
      <c r="T62" s="27" t="s">
        <v>590</v>
      </c>
      <c r="U62" s="27" t="s">
        <v>83</v>
      </c>
      <c r="V62" s="28">
        <v>0</v>
      </c>
      <c r="W62" s="28">
        <v>835531</v>
      </c>
      <c r="X62" s="29" t="s">
        <v>591</v>
      </c>
      <c r="Y62" s="29" t="s">
        <v>592</v>
      </c>
      <c r="Z62" s="30">
        <v>730000</v>
      </c>
      <c r="AA62" s="30">
        <v>835531</v>
      </c>
      <c r="AB62" s="30">
        <v>1057000</v>
      </c>
      <c r="AC62" s="30">
        <v>1136988</v>
      </c>
      <c r="AD62" s="30">
        <v>1400000</v>
      </c>
      <c r="AE62" s="30">
        <v>0</v>
      </c>
      <c r="AF62" s="30">
        <v>274107</v>
      </c>
      <c r="AG62" s="110">
        <v>479881</v>
      </c>
      <c r="AH62" s="110">
        <v>726661</v>
      </c>
      <c r="AI62" s="30">
        <v>1480649</v>
      </c>
      <c r="AJ62" s="30">
        <v>1480649</v>
      </c>
      <c r="AK62" s="28">
        <v>0</v>
      </c>
      <c r="AL62" s="32" t="s">
        <v>593</v>
      </c>
      <c r="AM62" s="32" t="s">
        <v>161</v>
      </c>
      <c r="AN62" s="32"/>
      <c r="AO62" s="32"/>
      <c r="AP62" s="33" t="s">
        <v>594</v>
      </c>
      <c r="AQ62" s="33" t="s">
        <v>595</v>
      </c>
      <c r="AR62" s="96" t="s">
        <v>596</v>
      </c>
      <c r="AS62" s="32" t="s">
        <v>597</v>
      </c>
      <c r="AT62" s="32" t="s">
        <v>598</v>
      </c>
      <c r="AU62" s="34" t="s">
        <v>599</v>
      </c>
      <c r="AV62" s="28">
        <v>1013000</v>
      </c>
      <c r="AW62" s="28" t="s">
        <v>96</v>
      </c>
      <c r="AX62" s="28">
        <v>337666.66666666669</v>
      </c>
      <c r="AY62" s="28">
        <v>0</v>
      </c>
      <c r="AZ62" s="28">
        <v>337666.66666666669</v>
      </c>
      <c r="BA62" s="28"/>
      <c r="BB62" s="28">
        <v>337666.66666666669</v>
      </c>
      <c r="BC62" s="28"/>
      <c r="BD62" s="28"/>
      <c r="BE62" s="28"/>
      <c r="BF62" s="28">
        <f t="shared" si="14"/>
        <v>1013000</v>
      </c>
      <c r="BG62" s="28">
        <f t="shared" si="14"/>
        <v>0</v>
      </c>
      <c r="BH62" s="35" t="s">
        <v>600</v>
      </c>
      <c r="BI62" s="35" t="s">
        <v>489</v>
      </c>
      <c r="BJ62" s="36"/>
      <c r="BK62" s="36"/>
      <c r="BL62" s="36"/>
      <c r="BM62" s="36"/>
      <c r="BN62" s="36"/>
      <c r="BO62" s="36"/>
      <c r="BP62" s="36"/>
      <c r="BQ62" s="45" t="s">
        <v>490</v>
      </c>
      <c r="BR62" s="28">
        <f>+_xlfn.IFS(U62="Acumulado",Z62+AB62+AD62+AV62,U62="Capacidad",AV62,U62="Flujo",AV62,U62="Reducción",AV62,U62="Stock",AV62)</f>
        <v>4200000</v>
      </c>
      <c r="BS62" s="28">
        <f>AA62+AC62+AJ62+BG62</f>
        <v>3453168</v>
      </c>
      <c r="BT62" s="27" t="s">
        <v>479</v>
      </c>
      <c r="BU62" s="170" t="s">
        <v>479</v>
      </c>
      <c r="BV62" s="218" t="s">
        <v>601</v>
      </c>
    </row>
    <row r="63" spans="1:74" ht="265.2" customHeight="1" x14ac:dyDescent="0.3">
      <c r="A63" s="381" t="s">
        <v>504</v>
      </c>
      <c r="B63" s="381" t="s">
        <v>602</v>
      </c>
      <c r="C63" s="381" t="s">
        <v>78</v>
      </c>
      <c r="D63" s="381" t="s">
        <v>506</v>
      </c>
      <c r="E63" s="381" t="s">
        <v>603</v>
      </c>
      <c r="F63" s="381" t="s">
        <v>604</v>
      </c>
      <c r="G63" s="381" t="s">
        <v>77</v>
      </c>
      <c r="H63" s="381" t="s">
        <v>78</v>
      </c>
      <c r="I63" s="381" t="s">
        <v>78</v>
      </c>
      <c r="J63" s="379"/>
      <c r="K63" s="379"/>
      <c r="L63" s="382"/>
      <c r="M63" s="382"/>
      <c r="N63" s="379"/>
      <c r="O63" s="379"/>
      <c r="P63" s="380"/>
      <c r="Q63" s="380"/>
      <c r="R63" s="378" t="s">
        <v>605</v>
      </c>
      <c r="S63" s="378" t="s">
        <v>606</v>
      </c>
      <c r="T63" s="108" t="s">
        <v>607</v>
      </c>
      <c r="U63" s="108" t="s">
        <v>157</v>
      </c>
      <c r="V63" s="111">
        <v>3</v>
      </c>
      <c r="W63" s="111">
        <v>3</v>
      </c>
      <c r="X63" s="222" t="s">
        <v>608</v>
      </c>
      <c r="Y63" s="222" t="s">
        <v>609</v>
      </c>
      <c r="Z63" s="30">
        <v>3</v>
      </c>
      <c r="AA63" s="31">
        <v>3</v>
      </c>
      <c r="AB63" s="30">
        <v>3</v>
      </c>
      <c r="AC63" s="30">
        <v>3</v>
      </c>
      <c r="AD63" s="30">
        <v>3</v>
      </c>
      <c r="AE63" s="30">
        <v>3</v>
      </c>
      <c r="AF63" s="30">
        <v>3</v>
      </c>
      <c r="AG63" s="30">
        <v>3</v>
      </c>
      <c r="AH63" s="30">
        <v>3</v>
      </c>
      <c r="AI63" s="30">
        <v>3</v>
      </c>
      <c r="AJ63" s="30">
        <v>3</v>
      </c>
      <c r="AK63" s="111">
        <v>0</v>
      </c>
      <c r="AL63" s="32" t="s">
        <v>610</v>
      </c>
      <c r="AM63" s="114" t="s">
        <v>78</v>
      </c>
      <c r="AN63" s="114" t="s">
        <v>610</v>
      </c>
      <c r="AO63" s="114"/>
      <c r="AP63" s="112" t="s">
        <v>611</v>
      </c>
      <c r="AQ63" s="112"/>
      <c r="AR63" s="223" t="s">
        <v>612</v>
      </c>
      <c r="AS63" s="223" t="s">
        <v>613</v>
      </c>
      <c r="AT63" s="114" t="s">
        <v>78</v>
      </c>
      <c r="AU63" s="114"/>
      <c r="AV63" s="111">
        <v>3</v>
      </c>
      <c r="AW63" s="28" t="s">
        <v>96</v>
      </c>
      <c r="AX63" s="111">
        <v>3</v>
      </c>
      <c r="AY63" s="111">
        <v>3</v>
      </c>
      <c r="AZ63" s="111">
        <v>3</v>
      </c>
      <c r="BA63" s="111"/>
      <c r="BB63" s="111">
        <v>3</v>
      </c>
      <c r="BC63" s="111"/>
      <c r="BD63" s="111">
        <v>3</v>
      </c>
      <c r="BE63" s="111"/>
      <c r="BF63" s="28">
        <f>AX63</f>
        <v>3</v>
      </c>
      <c r="BG63" s="28">
        <f>AY63</f>
        <v>3</v>
      </c>
      <c r="BH63" s="115" t="s">
        <v>614</v>
      </c>
      <c r="BI63" s="115" t="s">
        <v>78</v>
      </c>
      <c r="BJ63" s="115"/>
      <c r="BK63" s="115"/>
      <c r="BL63" s="115"/>
      <c r="BM63" s="115"/>
      <c r="BN63" s="115"/>
      <c r="BO63" s="115"/>
      <c r="BP63" s="115"/>
      <c r="BQ63" s="36" t="s">
        <v>615</v>
      </c>
      <c r="BR63" s="28">
        <v>3</v>
      </c>
      <c r="BS63" s="28">
        <v>3</v>
      </c>
      <c r="BT63" s="378" t="s">
        <v>616</v>
      </c>
      <c r="BU63" s="108" t="s">
        <v>616</v>
      </c>
      <c r="BV63" s="218" t="s">
        <v>617</v>
      </c>
    </row>
    <row r="64" spans="1:74" ht="110.4" customHeight="1" x14ac:dyDescent="0.3">
      <c r="A64" s="322"/>
      <c r="B64" s="322"/>
      <c r="C64" s="322"/>
      <c r="D64" s="322"/>
      <c r="E64" s="322"/>
      <c r="F64" s="322"/>
      <c r="G64" s="322"/>
      <c r="H64" s="322"/>
      <c r="I64" s="322"/>
      <c r="J64" s="322"/>
      <c r="K64" s="322"/>
      <c r="L64" s="322"/>
      <c r="M64" s="322"/>
      <c r="N64" s="323"/>
      <c r="O64" s="323"/>
      <c r="P64" s="340"/>
      <c r="Q64" s="340"/>
      <c r="R64" s="322"/>
      <c r="S64" s="322"/>
      <c r="T64" s="108" t="s">
        <v>618</v>
      </c>
      <c r="U64" s="108" t="s">
        <v>115</v>
      </c>
      <c r="V64" s="111">
        <v>150</v>
      </c>
      <c r="W64" s="111">
        <v>150</v>
      </c>
      <c r="X64" s="222" t="s">
        <v>619</v>
      </c>
      <c r="Y64" s="222" t="s">
        <v>620</v>
      </c>
      <c r="Z64" s="30">
        <v>124</v>
      </c>
      <c r="AA64" s="31">
        <v>124</v>
      </c>
      <c r="AB64" s="30">
        <v>120</v>
      </c>
      <c r="AC64" s="30">
        <v>120</v>
      </c>
      <c r="AD64" s="30">
        <v>124</v>
      </c>
      <c r="AE64" s="30">
        <v>11</v>
      </c>
      <c r="AF64" s="30">
        <v>46</v>
      </c>
      <c r="AG64" s="30">
        <v>33</v>
      </c>
      <c r="AH64" s="30">
        <v>34</v>
      </c>
      <c r="AI64" s="30">
        <v>124</v>
      </c>
      <c r="AJ64" s="30">
        <v>124</v>
      </c>
      <c r="AK64" s="111">
        <v>0</v>
      </c>
      <c r="AL64" s="32" t="s">
        <v>621</v>
      </c>
      <c r="AM64" s="114" t="s">
        <v>78</v>
      </c>
      <c r="AN64" s="114" t="s">
        <v>622</v>
      </c>
      <c r="AO64" s="114"/>
      <c r="AP64" s="224" t="s">
        <v>623</v>
      </c>
      <c r="AQ64" s="112"/>
      <c r="AR64" s="223" t="s">
        <v>624</v>
      </c>
      <c r="AS64" s="223" t="s">
        <v>625</v>
      </c>
      <c r="AT64" s="114" t="s">
        <v>78</v>
      </c>
      <c r="AU64" s="34" t="s">
        <v>626</v>
      </c>
      <c r="AV64" s="111">
        <v>127</v>
      </c>
      <c r="AW64" s="28" t="s">
        <v>96</v>
      </c>
      <c r="AX64" s="111">
        <v>15</v>
      </c>
      <c r="AY64" s="111">
        <v>15</v>
      </c>
      <c r="AZ64" s="111">
        <v>45</v>
      </c>
      <c r="BA64" s="111"/>
      <c r="BB64" s="111">
        <v>35</v>
      </c>
      <c r="BC64" s="111"/>
      <c r="BD64" s="111">
        <v>32</v>
      </c>
      <c r="BE64" s="111"/>
      <c r="BF64" s="28">
        <f>AX64+AZ64+BB64+BD64</f>
        <v>127</v>
      </c>
      <c r="BG64" s="28">
        <f>AY64+BA64+BC64+BE64</f>
        <v>15</v>
      </c>
      <c r="BH64" s="115" t="s">
        <v>627</v>
      </c>
      <c r="BI64" s="115" t="s">
        <v>78</v>
      </c>
      <c r="BJ64" s="36"/>
      <c r="BK64" s="36"/>
      <c r="BL64" s="36"/>
      <c r="BM64" s="36"/>
      <c r="BN64" s="36"/>
      <c r="BO64" s="36"/>
      <c r="BP64" s="36"/>
      <c r="BQ64" s="36" t="s">
        <v>615</v>
      </c>
      <c r="BR64" s="28">
        <f>BF64</f>
        <v>127</v>
      </c>
      <c r="BS64" s="28">
        <f>BG64</f>
        <v>15</v>
      </c>
      <c r="BT64" s="322"/>
      <c r="BU64" s="108" t="s">
        <v>616</v>
      </c>
      <c r="BV64" s="218" t="s">
        <v>617</v>
      </c>
    </row>
    <row r="65" spans="1:74" ht="408" customHeight="1" x14ac:dyDescent="0.3">
      <c r="A65" s="322"/>
      <c r="B65" s="322"/>
      <c r="C65" s="322"/>
      <c r="D65" s="322"/>
      <c r="E65" s="322"/>
      <c r="F65" s="322"/>
      <c r="G65" s="322"/>
      <c r="H65" s="322"/>
      <c r="I65" s="322"/>
      <c r="J65" s="322"/>
      <c r="K65" s="322"/>
      <c r="L65" s="322"/>
      <c r="M65" s="322"/>
      <c r="N65" s="323"/>
      <c r="O65" s="323"/>
      <c r="P65" s="340"/>
      <c r="Q65" s="340"/>
      <c r="R65" s="322"/>
      <c r="S65" s="324"/>
      <c r="T65" s="108" t="s">
        <v>628</v>
      </c>
      <c r="U65" s="108" t="s">
        <v>157</v>
      </c>
      <c r="V65" s="111">
        <v>0</v>
      </c>
      <c r="W65" s="28">
        <v>1</v>
      </c>
      <c r="X65" s="222" t="s">
        <v>629</v>
      </c>
      <c r="Y65" s="222" t="s">
        <v>630</v>
      </c>
      <c r="Z65" s="30">
        <v>1</v>
      </c>
      <c r="AA65" s="31">
        <v>1</v>
      </c>
      <c r="AB65" s="30">
        <v>1</v>
      </c>
      <c r="AC65" s="30">
        <v>1</v>
      </c>
      <c r="AD65" s="30">
        <v>1</v>
      </c>
      <c r="AE65" s="39">
        <v>0.25</v>
      </c>
      <c r="AF65" s="39">
        <v>0.25</v>
      </c>
      <c r="AG65" s="39">
        <v>0.25</v>
      </c>
      <c r="AH65" s="39">
        <v>0.25</v>
      </c>
      <c r="AI65" s="30">
        <v>1</v>
      </c>
      <c r="AJ65" s="30">
        <v>1</v>
      </c>
      <c r="AK65" s="111">
        <v>0</v>
      </c>
      <c r="AL65" s="32" t="s">
        <v>631</v>
      </c>
      <c r="AM65" s="114" t="s">
        <v>78</v>
      </c>
      <c r="AN65" s="114" t="s">
        <v>632</v>
      </c>
      <c r="AO65" s="114"/>
      <c r="AP65" s="112" t="s">
        <v>633</v>
      </c>
      <c r="AQ65" s="112"/>
      <c r="AR65" s="223" t="s">
        <v>634</v>
      </c>
      <c r="AS65" s="223" t="s">
        <v>635</v>
      </c>
      <c r="AT65" s="114" t="s">
        <v>78</v>
      </c>
      <c r="AU65" s="114"/>
      <c r="AV65" s="111">
        <v>1</v>
      </c>
      <c r="AW65" s="28" t="s">
        <v>96</v>
      </c>
      <c r="AX65" s="111">
        <v>1</v>
      </c>
      <c r="AY65" s="111">
        <v>1</v>
      </c>
      <c r="AZ65" s="111">
        <v>1</v>
      </c>
      <c r="BA65" s="111"/>
      <c r="BB65" s="111">
        <v>1</v>
      </c>
      <c r="BC65" s="111"/>
      <c r="BD65" s="111">
        <v>1</v>
      </c>
      <c r="BE65" s="111"/>
      <c r="BF65" s="28">
        <f>AX65</f>
        <v>1</v>
      </c>
      <c r="BG65" s="28">
        <f>AY65</f>
        <v>1</v>
      </c>
      <c r="BH65" s="115" t="s">
        <v>636</v>
      </c>
      <c r="BI65" s="115" t="s">
        <v>78</v>
      </c>
      <c r="BJ65" s="115"/>
      <c r="BK65" s="115"/>
      <c r="BL65" s="115"/>
      <c r="BM65" s="115"/>
      <c r="BN65" s="115"/>
      <c r="BO65" s="115"/>
      <c r="BP65" s="115"/>
      <c r="BQ65" s="36" t="s">
        <v>615</v>
      </c>
      <c r="BR65" s="28">
        <v>1</v>
      </c>
      <c r="BS65" s="28">
        <v>1</v>
      </c>
      <c r="BT65" s="322"/>
      <c r="BU65" s="108" t="s">
        <v>616</v>
      </c>
      <c r="BV65" s="218" t="s">
        <v>617</v>
      </c>
    </row>
    <row r="66" spans="1:74" s="20" customFormat="1" ht="210.75" customHeight="1" x14ac:dyDescent="0.3">
      <c r="A66" s="322"/>
      <c r="B66" s="322"/>
      <c r="C66" s="322"/>
      <c r="D66" s="322"/>
      <c r="E66" s="322"/>
      <c r="F66" s="322"/>
      <c r="G66" s="322"/>
      <c r="H66" s="322"/>
      <c r="I66" s="322"/>
      <c r="J66" s="322"/>
      <c r="K66" s="322"/>
      <c r="L66" s="322"/>
      <c r="M66" s="322"/>
      <c r="N66" s="323"/>
      <c r="O66" s="323"/>
      <c r="P66" s="340"/>
      <c r="Q66" s="340"/>
      <c r="R66" s="322"/>
      <c r="S66" s="378" t="s">
        <v>637</v>
      </c>
      <c r="T66" s="108" t="s">
        <v>638</v>
      </c>
      <c r="U66" s="108" t="s">
        <v>639</v>
      </c>
      <c r="V66" s="111">
        <v>14</v>
      </c>
      <c r="W66" s="111">
        <v>14</v>
      </c>
      <c r="X66" s="222" t="s">
        <v>640</v>
      </c>
      <c r="Y66" s="222" t="s">
        <v>641</v>
      </c>
      <c r="Z66" s="30">
        <v>12</v>
      </c>
      <c r="AA66" s="31">
        <v>12</v>
      </c>
      <c r="AB66" s="30">
        <v>11</v>
      </c>
      <c r="AC66" s="30">
        <v>11</v>
      </c>
      <c r="AD66" s="30">
        <v>12</v>
      </c>
      <c r="AE66" s="30">
        <v>3</v>
      </c>
      <c r="AF66" s="30">
        <v>3</v>
      </c>
      <c r="AG66" s="30">
        <v>2</v>
      </c>
      <c r="AH66" s="30">
        <v>4</v>
      </c>
      <c r="AI66" s="30">
        <v>12</v>
      </c>
      <c r="AJ66" s="30">
        <v>12</v>
      </c>
      <c r="AK66" s="111">
        <v>0</v>
      </c>
      <c r="AL66" s="32" t="s">
        <v>642</v>
      </c>
      <c r="AM66" s="114" t="s">
        <v>78</v>
      </c>
      <c r="AN66" s="114" t="s">
        <v>643</v>
      </c>
      <c r="AO66" s="114"/>
      <c r="AP66" s="112" t="s">
        <v>644</v>
      </c>
      <c r="AQ66" s="112"/>
      <c r="AR66" s="223" t="s">
        <v>645</v>
      </c>
      <c r="AS66" s="223" t="s">
        <v>646</v>
      </c>
      <c r="AT66" s="114" t="s">
        <v>78</v>
      </c>
      <c r="AU66" s="114"/>
      <c r="AV66" s="111">
        <v>12</v>
      </c>
      <c r="AW66" s="28" t="s">
        <v>96</v>
      </c>
      <c r="AX66" s="111">
        <v>3</v>
      </c>
      <c r="AY66" s="111">
        <v>3</v>
      </c>
      <c r="AZ66" s="111">
        <v>3</v>
      </c>
      <c r="BA66" s="111"/>
      <c r="BB66" s="111">
        <v>3</v>
      </c>
      <c r="BC66" s="111"/>
      <c r="BD66" s="111">
        <v>3</v>
      </c>
      <c r="BE66" s="111"/>
      <c r="BF66" s="28">
        <f>AX66+AZ66+BB66+BD66</f>
        <v>12</v>
      </c>
      <c r="BG66" s="28">
        <f>AY66+BA66+BC66+BE66</f>
        <v>3</v>
      </c>
      <c r="BH66" s="115" t="s">
        <v>647</v>
      </c>
      <c r="BI66" s="115" t="s">
        <v>78</v>
      </c>
      <c r="BJ66" s="115"/>
      <c r="BK66" s="115"/>
      <c r="BL66" s="115"/>
      <c r="BM66" s="115"/>
      <c r="BN66" s="115"/>
      <c r="BO66" s="115"/>
      <c r="BP66" s="115"/>
      <c r="BQ66" s="36" t="s">
        <v>615</v>
      </c>
      <c r="BR66" s="28">
        <f>+_xlfn.IFS(U66="Acumulado",Z66+AB66+AD66+AV66,U66="Capacidad",AV66,U66="Flujo",AV66,U66="Reducción",AV66,U66="Stock",AV66)</f>
        <v>47</v>
      </c>
      <c r="BS66" s="28">
        <f>AA66+AC66+AJ66+BG66</f>
        <v>38</v>
      </c>
      <c r="BT66" s="322"/>
      <c r="BU66" s="108" t="s">
        <v>616</v>
      </c>
      <c r="BV66" s="218" t="s">
        <v>617</v>
      </c>
    </row>
    <row r="67" spans="1:74" ht="409.6" customHeight="1" x14ac:dyDescent="0.3">
      <c r="A67" s="322"/>
      <c r="B67" s="322"/>
      <c r="C67" s="322"/>
      <c r="D67" s="322"/>
      <c r="E67" s="322"/>
      <c r="F67" s="322"/>
      <c r="G67" s="322"/>
      <c r="H67" s="322"/>
      <c r="I67" s="322"/>
      <c r="J67" s="322"/>
      <c r="K67" s="322"/>
      <c r="L67" s="322"/>
      <c r="M67" s="322"/>
      <c r="N67" s="323"/>
      <c r="O67" s="323"/>
      <c r="P67" s="340"/>
      <c r="Q67" s="340"/>
      <c r="R67" s="322"/>
      <c r="S67" s="324"/>
      <c r="T67" s="108" t="s">
        <v>648</v>
      </c>
      <c r="U67" s="108" t="s">
        <v>157</v>
      </c>
      <c r="V67" s="111">
        <v>0</v>
      </c>
      <c r="W67" s="28">
        <v>1</v>
      </c>
      <c r="X67" s="222" t="s">
        <v>649</v>
      </c>
      <c r="Y67" s="222" t="s">
        <v>650</v>
      </c>
      <c r="Z67" s="30">
        <v>1</v>
      </c>
      <c r="AA67" s="31">
        <v>1</v>
      </c>
      <c r="AB67" s="30">
        <v>1</v>
      </c>
      <c r="AC67" s="30">
        <v>1</v>
      </c>
      <c r="AD67" s="30">
        <v>1</v>
      </c>
      <c r="AE67" s="39">
        <v>0.25</v>
      </c>
      <c r="AF67" s="39">
        <v>0.25</v>
      </c>
      <c r="AG67" s="39">
        <v>0.25</v>
      </c>
      <c r="AH67" s="39">
        <v>0.25</v>
      </c>
      <c r="AI67" s="30">
        <v>1</v>
      </c>
      <c r="AJ67" s="30">
        <v>1</v>
      </c>
      <c r="AK67" s="111">
        <v>0</v>
      </c>
      <c r="AL67" s="32" t="s">
        <v>651</v>
      </c>
      <c r="AM67" s="114" t="s">
        <v>78</v>
      </c>
      <c r="AN67" s="114" t="s">
        <v>652</v>
      </c>
      <c r="AO67" s="114"/>
      <c r="AP67" s="112" t="s">
        <v>653</v>
      </c>
      <c r="AQ67" s="112"/>
      <c r="AR67" s="223" t="s">
        <v>654</v>
      </c>
      <c r="AS67" s="223" t="s">
        <v>655</v>
      </c>
      <c r="AT67" s="114" t="s">
        <v>78</v>
      </c>
      <c r="AU67" s="34" t="s">
        <v>626</v>
      </c>
      <c r="AV67" s="111">
        <v>1</v>
      </c>
      <c r="AW67" s="28" t="s">
        <v>96</v>
      </c>
      <c r="AX67" s="111">
        <v>1</v>
      </c>
      <c r="AY67" s="111">
        <v>1</v>
      </c>
      <c r="AZ67" s="111">
        <v>1</v>
      </c>
      <c r="BA67" s="111"/>
      <c r="BB67" s="111">
        <v>1</v>
      </c>
      <c r="BC67" s="111"/>
      <c r="BD67" s="111">
        <v>1</v>
      </c>
      <c r="BE67" s="111"/>
      <c r="BF67" s="28">
        <f t="shared" ref="BF67:BG70" si="15">AX67</f>
        <v>1</v>
      </c>
      <c r="BG67" s="28">
        <f t="shared" si="15"/>
        <v>1</v>
      </c>
      <c r="BH67" s="225" t="s">
        <v>656</v>
      </c>
      <c r="BI67" s="115" t="s">
        <v>78</v>
      </c>
      <c r="BJ67" s="36"/>
      <c r="BK67" s="36"/>
      <c r="BL67" s="36"/>
      <c r="BM67" s="36"/>
      <c r="BN67" s="36"/>
      <c r="BO67" s="36"/>
      <c r="BP67" s="36"/>
      <c r="BQ67" s="36" t="s">
        <v>615</v>
      </c>
      <c r="BR67" s="28">
        <v>1</v>
      </c>
      <c r="BS67" s="28">
        <v>1</v>
      </c>
      <c r="BT67" s="322"/>
      <c r="BU67" s="108" t="s">
        <v>616</v>
      </c>
      <c r="BV67" s="218" t="s">
        <v>617</v>
      </c>
    </row>
    <row r="68" spans="1:74" ht="102" customHeight="1" x14ac:dyDescent="0.3">
      <c r="A68" s="324"/>
      <c r="B68" s="324"/>
      <c r="C68" s="324"/>
      <c r="D68" s="324"/>
      <c r="E68" s="324"/>
      <c r="F68" s="324"/>
      <c r="G68" s="324"/>
      <c r="H68" s="324"/>
      <c r="I68" s="324"/>
      <c r="J68" s="324"/>
      <c r="K68" s="324"/>
      <c r="L68" s="324"/>
      <c r="M68" s="324"/>
      <c r="N68" s="334"/>
      <c r="O68" s="334"/>
      <c r="P68" s="341"/>
      <c r="Q68" s="341"/>
      <c r="R68" s="324"/>
      <c r="S68" s="57" t="s">
        <v>657</v>
      </c>
      <c r="T68" s="57" t="s">
        <v>658</v>
      </c>
      <c r="U68" s="57" t="s">
        <v>157</v>
      </c>
      <c r="V68" s="30">
        <v>3</v>
      </c>
      <c r="W68" s="30">
        <v>3</v>
      </c>
      <c r="X68" s="226"/>
      <c r="Y68" s="226"/>
      <c r="Z68" s="30">
        <v>1</v>
      </c>
      <c r="AA68" s="31">
        <v>1</v>
      </c>
      <c r="AB68" s="30" t="s">
        <v>217</v>
      </c>
      <c r="AC68" s="30"/>
      <c r="AD68" s="30" t="s">
        <v>217</v>
      </c>
      <c r="AE68" s="30" t="s">
        <v>217</v>
      </c>
      <c r="AF68" s="30" t="s">
        <v>217</v>
      </c>
      <c r="AG68" s="30" t="s">
        <v>217</v>
      </c>
      <c r="AH68" s="30" t="s">
        <v>217</v>
      </c>
      <c r="AI68" s="30" t="s">
        <v>217</v>
      </c>
      <c r="AJ68" s="30" t="s">
        <v>217</v>
      </c>
      <c r="AK68" s="30" t="s">
        <v>217</v>
      </c>
      <c r="AL68" s="30" t="s">
        <v>217</v>
      </c>
      <c r="AM68" s="30" t="s">
        <v>217</v>
      </c>
      <c r="AN68" s="30" t="s">
        <v>217</v>
      </c>
      <c r="AO68" s="30" t="s">
        <v>217</v>
      </c>
      <c r="AP68" s="30" t="s">
        <v>217</v>
      </c>
      <c r="AQ68" s="30" t="s">
        <v>217</v>
      </c>
      <c r="AR68" s="59" t="s">
        <v>217</v>
      </c>
      <c r="AS68" s="59" t="s">
        <v>217</v>
      </c>
      <c r="AT68" s="59" t="s">
        <v>217</v>
      </c>
      <c r="AU68" s="59" t="s">
        <v>217</v>
      </c>
      <c r="AV68" s="30" t="s">
        <v>216</v>
      </c>
      <c r="AW68" s="30" t="s">
        <v>216</v>
      </c>
      <c r="AX68" s="30" t="s">
        <v>216</v>
      </c>
      <c r="AY68" s="30" t="s">
        <v>216</v>
      </c>
      <c r="AZ68" s="30" t="s">
        <v>216</v>
      </c>
      <c r="BA68" s="30" t="s">
        <v>216</v>
      </c>
      <c r="BB68" s="30" t="s">
        <v>216</v>
      </c>
      <c r="BC68" s="30" t="s">
        <v>216</v>
      </c>
      <c r="BD68" s="30" t="s">
        <v>216</v>
      </c>
      <c r="BE68" s="30" t="s">
        <v>216</v>
      </c>
      <c r="BF68" s="30"/>
      <c r="BG68" s="30"/>
      <c r="BH68" s="30"/>
      <c r="BI68" s="30"/>
      <c r="BJ68" s="30"/>
      <c r="BK68" s="30"/>
      <c r="BL68" s="30"/>
      <c r="BM68" s="30"/>
      <c r="BN68" s="30"/>
      <c r="BO68" s="30"/>
      <c r="BP68" s="30"/>
      <c r="BQ68" s="30"/>
      <c r="BR68" s="30">
        <v>1</v>
      </c>
      <c r="BS68" s="30">
        <v>1</v>
      </c>
      <c r="BT68" s="324"/>
      <c r="BU68" s="108" t="s">
        <v>616</v>
      </c>
      <c r="BV68" s="218" t="s">
        <v>617</v>
      </c>
    </row>
    <row r="69" spans="1:74" ht="204" customHeight="1" x14ac:dyDescent="0.3">
      <c r="A69" s="327" t="s">
        <v>71</v>
      </c>
      <c r="B69" s="327" t="s">
        <v>659</v>
      </c>
      <c r="C69" s="327" t="s">
        <v>73</v>
      </c>
      <c r="D69" s="327" t="s">
        <v>506</v>
      </c>
      <c r="E69" s="327" t="s">
        <v>660</v>
      </c>
      <c r="F69" s="327" t="s">
        <v>661</v>
      </c>
      <c r="G69" s="327" t="s">
        <v>77</v>
      </c>
      <c r="H69" s="327" t="s">
        <v>662</v>
      </c>
      <c r="I69" s="327" t="s">
        <v>663</v>
      </c>
      <c r="J69" s="375">
        <v>6830016667</v>
      </c>
      <c r="K69" s="345">
        <v>6822825000</v>
      </c>
      <c r="L69" s="376">
        <v>18475011000</v>
      </c>
      <c r="M69" s="376">
        <v>17865138373</v>
      </c>
      <c r="N69" s="377">
        <v>12275900749</v>
      </c>
      <c r="O69" s="377">
        <v>6930828748</v>
      </c>
      <c r="P69" s="374">
        <v>11709087440</v>
      </c>
      <c r="Q69" s="374">
        <v>2153835192</v>
      </c>
      <c r="R69" s="321" t="s">
        <v>664</v>
      </c>
      <c r="S69" s="27" t="s">
        <v>665</v>
      </c>
      <c r="T69" s="27" t="s">
        <v>666</v>
      </c>
      <c r="U69" s="27" t="s">
        <v>157</v>
      </c>
      <c r="V69" s="27">
        <v>0</v>
      </c>
      <c r="W69" s="91">
        <v>1</v>
      </c>
      <c r="X69" s="227" t="s">
        <v>667</v>
      </c>
      <c r="Y69" s="227" t="s">
        <v>668</v>
      </c>
      <c r="Z69" s="70">
        <v>1</v>
      </c>
      <c r="AA69" s="70">
        <v>1</v>
      </c>
      <c r="AB69" s="70">
        <v>1</v>
      </c>
      <c r="AC69" s="70">
        <v>1</v>
      </c>
      <c r="AD69" s="70">
        <v>1</v>
      </c>
      <c r="AE69" s="70">
        <v>1</v>
      </c>
      <c r="AF69" s="70">
        <v>1</v>
      </c>
      <c r="AG69" s="68">
        <v>1</v>
      </c>
      <c r="AH69" s="68">
        <v>1</v>
      </c>
      <c r="AI69" s="70">
        <v>1</v>
      </c>
      <c r="AJ69" s="70">
        <v>1</v>
      </c>
      <c r="AK69" s="137">
        <v>0</v>
      </c>
      <c r="AL69" s="32" t="s">
        <v>669</v>
      </c>
      <c r="AM69" s="32" t="s">
        <v>670</v>
      </c>
      <c r="AN69" s="32" t="s">
        <v>671</v>
      </c>
      <c r="AO69" s="32" t="s">
        <v>78</v>
      </c>
      <c r="AP69" s="228" t="s">
        <v>672</v>
      </c>
      <c r="AQ69" s="228" t="s">
        <v>78</v>
      </c>
      <c r="AR69" s="229" t="s">
        <v>673</v>
      </c>
      <c r="AS69" s="229" t="s">
        <v>674</v>
      </c>
      <c r="AT69" s="229" t="s">
        <v>78</v>
      </c>
      <c r="AU69" s="230" t="s">
        <v>675</v>
      </c>
      <c r="AV69" s="91">
        <v>1</v>
      </c>
      <c r="AW69" s="28" t="s">
        <v>96</v>
      </c>
      <c r="AX69" s="132">
        <v>1</v>
      </c>
      <c r="AY69" s="132">
        <v>1</v>
      </c>
      <c r="AZ69" s="132">
        <v>1</v>
      </c>
      <c r="BA69" s="132"/>
      <c r="BB69" s="132">
        <v>1</v>
      </c>
      <c r="BC69" s="132"/>
      <c r="BD69" s="132">
        <v>1</v>
      </c>
      <c r="BE69" s="27"/>
      <c r="BF69" s="132">
        <f t="shared" si="15"/>
        <v>1</v>
      </c>
      <c r="BG69" s="132">
        <f t="shared" si="15"/>
        <v>1</v>
      </c>
      <c r="BH69" s="231" t="s">
        <v>676</v>
      </c>
      <c r="BI69" s="231" t="s">
        <v>78</v>
      </c>
      <c r="BJ69" s="232" t="s">
        <v>677</v>
      </c>
      <c r="BK69" s="233"/>
      <c r="BL69" s="233"/>
      <c r="BM69" s="233"/>
      <c r="BN69" s="233"/>
      <c r="BO69" s="233"/>
      <c r="BP69" s="233"/>
      <c r="BQ69" s="232" t="s">
        <v>677</v>
      </c>
      <c r="BR69" s="90">
        <v>1</v>
      </c>
      <c r="BS69" s="91">
        <v>1</v>
      </c>
      <c r="BT69" s="171" t="s">
        <v>678</v>
      </c>
      <c r="BU69" s="234" t="s">
        <v>678</v>
      </c>
      <c r="BV69" s="38" t="s">
        <v>679</v>
      </c>
    </row>
    <row r="70" spans="1:74" ht="142.94999999999999" customHeight="1" x14ac:dyDescent="0.3">
      <c r="A70" s="322"/>
      <c r="B70" s="322"/>
      <c r="C70" s="322"/>
      <c r="D70" s="322"/>
      <c r="E70" s="322"/>
      <c r="F70" s="322"/>
      <c r="G70" s="322"/>
      <c r="H70" s="322"/>
      <c r="I70" s="322"/>
      <c r="J70" s="322"/>
      <c r="K70" s="322"/>
      <c r="L70" s="322"/>
      <c r="M70" s="322"/>
      <c r="N70" s="323"/>
      <c r="O70" s="323"/>
      <c r="P70" s="319"/>
      <c r="Q70" s="319"/>
      <c r="R70" s="322"/>
      <c r="S70" s="27" t="s">
        <v>680</v>
      </c>
      <c r="T70" s="27" t="s">
        <v>681</v>
      </c>
      <c r="U70" s="27" t="s">
        <v>157</v>
      </c>
      <c r="V70" s="28">
        <v>0</v>
      </c>
      <c r="W70" s="28">
        <v>1</v>
      </c>
      <c r="X70" s="29" t="s">
        <v>682</v>
      </c>
      <c r="Y70" s="29" t="s">
        <v>683</v>
      </c>
      <c r="Z70" s="30">
        <v>1</v>
      </c>
      <c r="AA70" s="31">
        <v>1</v>
      </c>
      <c r="AB70" s="30">
        <v>1</v>
      </c>
      <c r="AC70" s="30">
        <v>1</v>
      </c>
      <c r="AD70" s="30">
        <v>1</v>
      </c>
      <c r="AE70" s="30">
        <v>0</v>
      </c>
      <c r="AF70" s="30">
        <v>1</v>
      </c>
      <c r="AG70" s="39">
        <v>1</v>
      </c>
      <c r="AH70" s="39">
        <v>0</v>
      </c>
      <c r="AI70" s="30">
        <v>1</v>
      </c>
      <c r="AJ70" s="30">
        <v>1</v>
      </c>
      <c r="AK70" s="27">
        <v>0</v>
      </c>
      <c r="AL70" s="235" t="s">
        <v>684</v>
      </c>
      <c r="AM70" s="32" t="s">
        <v>670</v>
      </c>
      <c r="AN70" s="32" t="s">
        <v>685</v>
      </c>
      <c r="AO70" s="32" t="s">
        <v>685</v>
      </c>
      <c r="AP70" s="235" t="s">
        <v>686</v>
      </c>
      <c r="AQ70" s="236" t="s">
        <v>78</v>
      </c>
      <c r="AR70" s="32" t="s">
        <v>687</v>
      </c>
      <c r="AS70" s="229" t="s">
        <v>688</v>
      </c>
      <c r="AT70" s="229" t="s">
        <v>78</v>
      </c>
      <c r="AU70" s="230" t="s">
        <v>675</v>
      </c>
      <c r="AV70" s="28">
        <v>1</v>
      </c>
      <c r="AW70" s="28" t="s">
        <v>126</v>
      </c>
      <c r="AX70" s="28">
        <v>1</v>
      </c>
      <c r="AY70" s="28">
        <v>1</v>
      </c>
      <c r="AZ70" s="28">
        <v>0</v>
      </c>
      <c r="BA70" s="28"/>
      <c r="BB70" s="28">
        <v>0</v>
      </c>
      <c r="BC70" s="28"/>
      <c r="BD70" s="28">
        <v>0</v>
      </c>
      <c r="BE70" s="194"/>
      <c r="BF70" s="28">
        <v>1</v>
      </c>
      <c r="BG70" s="28">
        <f t="shared" si="15"/>
        <v>1</v>
      </c>
      <c r="BH70" s="231" t="s">
        <v>689</v>
      </c>
      <c r="BI70" s="231" t="s">
        <v>78</v>
      </c>
      <c r="BJ70" s="233"/>
      <c r="BK70" s="233"/>
      <c r="BL70" s="233"/>
      <c r="BM70" s="233"/>
      <c r="BN70" s="233"/>
      <c r="BO70" s="233"/>
      <c r="BP70" s="233"/>
      <c r="BQ70" s="232" t="s">
        <v>677</v>
      </c>
      <c r="BR70" s="28">
        <v>1</v>
      </c>
      <c r="BS70" s="28">
        <v>1</v>
      </c>
      <c r="BT70" s="171" t="s">
        <v>678</v>
      </c>
      <c r="BU70" s="234" t="s">
        <v>678</v>
      </c>
      <c r="BV70" s="38" t="s">
        <v>679</v>
      </c>
    </row>
    <row r="71" spans="1:74" ht="142.94999999999999" customHeight="1" x14ac:dyDescent="0.3">
      <c r="A71" s="322"/>
      <c r="B71" s="322"/>
      <c r="C71" s="322"/>
      <c r="D71" s="322"/>
      <c r="E71" s="322"/>
      <c r="F71" s="322"/>
      <c r="G71" s="322"/>
      <c r="H71" s="322"/>
      <c r="I71" s="322"/>
      <c r="J71" s="322"/>
      <c r="K71" s="322"/>
      <c r="L71" s="322"/>
      <c r="M71" s="322"/>
      <c r="N71" s="323"/>
      <c r="O71" s="323"/>
      <c r="P71" s="319"/>
      <c r="Q71" s="319"/>
      <c r="R71" s="322"/>
      <c r="S71" s="27" t="s">
        <v>690</v>
      </c>
      <c r="T71" s="27" t="s">
        <v>691</v>
      </c>
      <c r="U71" s="27" t="s">
        <v>83</v>
      </c>
      <c r="V71" s="28">
        <v>0</v>
      </c>
      <c r="W71" s="28">
        <v>2</v>
      </c>
      <c r="X71" s="29" t="s">
        <v>692</v>
      </c>
      <c r="Y71" s="29" t="s">
        <v>693</v>
      </c>
      <c r="Z71" s="30">
        <v>2</v>
      </c>
      <c r="AA71" s="31">
        <v>2</v>
      </c>
      <c r="AB71" s="30">
        <v>2</v>
      </c>
      <c r="AC71" s="30">
        <v>2</v>
      </c>
      <c r="AD71" s="30">
        <v>2</v>
      </c>
      <c r="AE71" s="30">
        <v>0</v>
      </c>
      <c r="AF71" s="30">
        <v>0</v>
      </c>
      <c r="AG71" s="30">
        <v>0</v>
      </c>
      <c r="AH71" s="30">
        <v>2</v>
      </c>
      <c r="AI71" s="39">
        <v>2</v>
      </c>
      <c r="AJ71" s="30">
        <v>2</v>
      </c>
      <c r="AK71" s="27">
        <v>0</v>
      </c>
      <c r="AL71" s="32" t="s">
        <v>694</v>
      </c>
      <c r="AM71" s="32" t="s">
        <v>670</v>
      </c>
      <c r="AN71" s="32" t="s">
        <v>695</v>
      </c>
      <c r="AO71" s="32" t="s">
        <v>78</v>
      </c>
      <c r="AP71" s="237" t="s">
        <v>696</v>
      </c>
      <c r="AQ71" s="237" t="s">
        <v>78</v>
      </c>
      <c r="AR71" s="32" t="s">
        <v>697</v>
      </c>
      <c r="AS71" s="229" t="s">
        <v>698</v>
      </c>
      <c r="AT71" s="229" t="s">
        <v>78</v>
      </c>
      <c r="AU71" s="230" t="s">
        <v>675</v>
      </c>
      <c r="AV71" s="28">
        <v>3</v>
      </c>
      <c r="AW71" s="28" t="s">
        <v>96</v>
      </c>
      <c r="AX71" s="28">
        <v>0</v>
      </c>
      <c r="AY71" s="28">
        <v>0</v>
      </c>
      <c r="AZ71" s="28">
        <v>1</v>
      </c>
      <c r="BA71" s="28"/>
      <c r="BB71" s="28">
        <v>1</v>
      </c>
      <c r="BC71" s="28"/>
      <c r="BD71" s="28">
        <v>1</v>
      </c>
      <c r="BE71" s="28"/>
      <c r="BF71" s="28">
        <f t="shared" ref="BF71:BG72" si="16">AX71+AZ71+BB71+BD71</f>
        <v>3</v>
      </c>
      <c r="BG71" s="28">
        <f t="shared" si="16"/>
        <v>0</v>
      </c>
      <c r="BH71" s="231" t="s">
        <v>699</v>
      </c>
      <c r="BI71" s="231" t="s">
        <v>699</v>
      </c>
      <c r="BJ71" s="233"/>
      <c r="BK71" s="233"/>
      <c r="BL71" s="233"/>
      <c r="BM71" s="233"/>
      <c r="BN71" s="233"/>
      <c r="BO71" s="233"/>
      <c r="BP71" s="233"/>
      <c r="BQ71" s="231" t="s">
        <v>699</v>
      </c>
      <c r="BR71" s="28">
        <f>+_xlfn.IFS(U71="Acumulado",Z71+AB71+AD71+AV71,U71="Capacidad",AV71,U71="Flujo",AV71,U71="Reducción",AV71,U71="Stock",AV71)</f>
        <v>9</v>
      </c>
      <c r="BS71" s="28">
        <f>AA71+AC71+AJ71+BG71</f>
        <v>6</v>
      </c>
      <c r="BT71" s="171" t="s">
        <v>678</v>
      </c>
      <c r="BU71" s="234" t="s">
        <v>678</v>
      </c>
      <c r="BV71" s="38" t="s">
        <v>679</v>
      </c>
    </row>
    <row r="72" spans="1:74" ht="142.94999999999999" customHeight="1" x14ac:dyDescent="0.3">
      <c r="A72" s="322"/>
      <c r="B72" s="322"/>
      <c r="C72" s="322"/>
      <c r="D72" s="322"/>
      <c r="E72" s="322"/>
      <c r="F72" s="322"/>
      <c r="G72" s="322"/>
      <c r="H72" s="322"/>
      <c r="I72" s="322"/>
      <c r="J72" s="322"/>
      <c r="K72" s="322"/>
      <c r="L72" s="322"/>
      <c r="M72" s="322"/>
      <c r="N72" s="323"/>
      <c r="O72" s="323"/>
      <c r="P72" s="319"/>
      <c r="Q72" s="319"/>
      <c r="R72" s="322"/>
      <c r="S72" s="27" t="s">
        <v>700</v>
      </c>
      <c r="T72" s="27" t="s">
        <v>701</v>
      </c>
      <c r="U72" s="27" t="s">
        <v>83</v>
      </c>
      <c r="V72" s="28">
        <v>0</v>
      </c>
      <c r="W72" s="28">
        <v>0</v>
      </c>
      <c r="X72" s="76" t="s">
        <v>702</v>
      </c>
      <c r="Y72" s="76" t="s">
        <v>703</v>
      </c>
      <c r="Z72" s="31"/>
      <c r="AA72" s="31"/>
      <c r="AB72" s="30">
        <v>1400</v>
      </c>
      <c r="AC72" s="30">
        <v>11000</v>
      </c>
      <c r="AD72" s="30">
        <v>600</v>
      </c>
      <c r="AE72" s="30">
        <v>110</v>
      </c>
      <c r="AF72" s="30">
        <v>1476</v>
      </c>
      <c r="AG72" s="30">
        <v>2079</v>
      </c>
      <c r="AH72" s="30">
        <v>527</v>
      </c>
      <c r="AI72" s="39">
        <v>4192</v>
      </c>
      <c r="AJ72" s="30">
        <v>4192</v>
      </c>
      <c r="AK72" s="27">
        <v>0</v>
      </c>
      <c r="AL72" s="32" t="s">
        <v>704</v>
      </c>
      <c r="AM72" s="32" t="s">
        <v>670</v>
      </c>
      <c r="AN72" s="32" t="s">
        <v>705</v>
      </c>
      <c r="AO72" s="32" t="s">
        <v>78</v>
      </c>
      <c r="AP72" s="237" t="s">
        <v>706</v>
      </c>
      <c r="AQ72" s="237" t="s">
        <v>78</v>
      </c>
      <c r="AR72" s="32" t="s">
        <v>707</v>
      </c>
      <c r="AS72" s="229" t="s">
        <v>708</v>
      </c>
      <c r="AT72" s="229" t="s">
        <v>709</v>
      </c>
      <c r="AU72" s="230" t="s">
        <v>675</v>
      </c>
      <c r="AV72" s="28">
        <v>5000</v>
      </c>
      <c r="AW72" s="28" t="s">
        <v>311</v>
      </c>
      <c r="AX72" s="28">
        <v>0</v>
      </c>
      <c r="AY72" s="28">
        <v>0</v>
      </c>
      <c r="AZ72" s="28">
        <v>2500</v>
      </c>
      <c r="BA72" s="28"/>
      <c r="BB72" s="28">
        <v>0</v>
      </c>
      <c r="BC72" s="28"/>
      <c r="BD72" s="28">
        <v>2500</v>
      </c>
      <c r="BE72" s="28"/>
      <c r="BF72" s="28">
        <f t="shared" si="16"/>
        <v>5000</v>
      </c>
      <c r="BG72" s="28">
        <f t="shared" si="16"/>
        <v>0</v>
      </c>
      <c r="BH72" s="231" t="s">
        <v>699</v>
      </c>
      <c r="BI72" s="231" t="s">
        <v>699</v>
      </c>
      <c r="BJ72" s="231" t="s">
        <v>699</v>
      </c>
      <c r="BK72" s="233"/>
      <c r="BL72" s="233"/>
      <c r="BM72" s="233"/>
      <c r="BN72" s="233"/>
      <c r="BO72" s="233"/>
      <c r="BP72" s="233"/>
      <c r="BQ72" s="231" t="s">
        <v>699</v>
      </c>
      <c r="BR72" s="28">
        <f>+_xlfn.IFS(U72="Acumulado",Z72+AB72+AD72+AV72,U72="Capacidad",AV72,U72="Flujo",AV72,U72="Reducción",AV72,U72="Stock",AV72)</f>
        <v>7000</v>
      </c>
      <c r="BS72" s="28">
        <f>AA72+AC72+AJ72+BG72</f>
        <v>15192</v>
      </c>
      <c r="BT72" s="171" t="s">
        <v>678</v>
      </c>
      <c r="BU72" s="234" t="s">
        <v>678</v>
      </c>
      <c r="BV72" s="38" t="s">
        <v>679</v>
      </c>
    </row>
    <row r="73" spans="1:74" ht="183.6" customHeight="1" x14ac:dyDescent="0.3">
      <c r="A73" s="324"/>
      <c r="B73" s="324"/>
      <c r="C73" s="324"/>
      <c r="D73" s="324"/>
      <c r="E73" s="324"/>
      <c r="F73" s="324"/>
      <c r="G73" s="324"/>
      <c r="H73" s="324"/>
      <c r="I73" s="324"/>
      <c r="J73" s="324"/>
      <c r="K73" s="324"/>
      <c r="L73" s="324"/>
      <c r="M73" s="324"/>
      <c r="N73" s="334"/>
      <c r="O73" s="334"/>
      <c r="P73" s="320"/>
      <c r="Q73" s="320"/>
      <c r="R73" s="324"/>
      <c r="S73" s="27" t="s">
        <v>700</v>
      </c>
      <c r="T73" s="27" t="s">
        <v>710</v>
      </c>
      <c r="U73" s="27" t="s">
        <v>157</v>
      </c>
      <c r="V73" s="27">
        <v>0</v>
      </c>
      <c r="W73" s="27">
        <v>1</v>
      </c>
      <c r="X73" s="76" t="s">
        <v>711</v>
      </c>
      <c r="Y73" s="76" t="s">
        <v>712</v>
      </c>
      <c r="Z73" s="70">
        <v>1</v>
      </c>
      <c r="AA73" s="70">
        <v>1</v>
      </c>
      <c r="AB73" s="70">
        <v>1</v>
      </c>
      <c r="AC73" s="70">
        <v>1</v>
      </c>
      <c r="AD73" s="70">
        <v>1</v>
      </c>
      <c r="AE73" s="70">
        <v>1</v>
      </c>
      <c r="AF73" s="70">
        <v>1</v>
      </c>
      <c r="AG73" s="68">
        <v>1</v>
      </c>
      <c r="AH73" s="68">
        <v>1</v>
      </c>
      <c r="AI73" s="70">
        <v>1</v>
      </c>
      <c r="AJ73" s="70">
        <v>1</v>
      </c>
      <c r="AK73" s="27">
        <v>0</v>
      </c>
      <c r="AL73" s="239" t="s">
        <v>713</v>
      </c>
      <c r="AM73" s="32" t="s">
        <v>670</v>
      </c>
      <c r="AN73" s="32" t="s">
        <v>713</v>
      </c>
      <c r="AO73" s="32" t="s">
        <v>78</v>
      </c>
      <c r="AP73" s="240" t="s">
        <v>714</v>
      </c>
      <c r="AQ73" s="240" t="s">
        <v>78</v>
      </c>
      <c r="AR73" s="229" t="s">
        <v>715</v>
      </c>
      <c r="AS73" s="32" t="s">
        <v>716</v>
      </c>
      <c r="AT73" s="229" t="s">
        <v>78</v>
      </c>
      <c r="AU73" s="230" t="s">
        <v>675</v>
      </c>
      <c r="AV73" s="91">
        <v>1</v>
      </c>
      <c r="AW73" s="28" t="s">
        <v>96</v>
      </c>
      <c r="AX73" s="132">
        <v>1</v>
      </c>
      <c r="AY73" s="132">
        <v>1</v>
      </c>
      <c r="AZ73" s="132">
        <v>1</v>
      </c>
      <c r="BA73" s="132"/>
      <c r="BB73" s="132">
        <v>1</v>
      </c>
      <c r="BC73" s="132"/>
      <c r="BD73" s="132">
        <v>1</v>
      </c>
      <c r="BE73" s="27"/>
      <c r="BF73" s="132">
        <f>AX73</f>
        <v>1</v>
      </c>
      <c r="BG73" s="132">
        <f>AY73</f>
        <v>1</v>
      </c>
      <c r="BH73" s="231" t="s">
        <v>717</v>
      </c>
      <c r="BI73" s="231" t="s">
        <v>78</v>
      </c>
      <c r="BJ73" s="233"/>
      <c r="BK73" s="233"/>
      <c r="BL73" s="233"/>
      <c r="BM73" s="233"/>
      <c r="BN73" s="233"/>
      <c r="BO73" s="233"/>
      <c r="BP73" s="233"/>
      <c r="BQ73" s="232" t="s">
        <v>677</v>
      </c>
      <c r="BR73" s="90">
        <v>1</v>
      </c>
      <c r="BS73" s="91">
        <v>1</v>
      </c>
      <c r="BT73" s="171" t="s">
        <v>678</v>
      </c>
      <c r="BU73" s="234" t="s">
        <v>678</v>
      </c>
      <c r="BV73" s="38" t="s">
        <v>679</v>
      </c>
    </row>
    <row r="74" spans="1:74" ht="408" customHeight="1" x14ac:dyDescent="0.3">
      <c r="A74" s="367" t="s">
        <v>71</v>
      </c>
      <c r="B74" s="367" t="s">
        <v>659</v>
      </c>
      <c r="C74" s="367" t="s">
        <v>73</v>
      </c>
      <c r="D74" s="367" t="s">
        <v>506</v>
      </c>
      <c r="E74" s="367" t="s">
        <v>718</v>
      </c>
      <c r="F74" s="367" t="s">
        <v>719</v>
      </c>
      <c r="G74" s="367" t="s">
        <v>77</v>
      </c>
      <c r="H74" s="367" t="s">
        <v>662</v>
      </c>
      <c r="I74" s="367" t="s">
        <v>663</v>
      </c>
      <c r="J74" s="369">
        <v>8669983333</v>
      </c>
      <c r="K74" s="371">
        <v>7979983453.3400002</v>
      </c>
      <c r="L74" s="361">
        <v>1024989000</v>
      </c>
      <c r="M74" s="361">
        <v>1024989000</v>
      </c>
      <c r="N74" s="363">
        <v>2995176687</v>
      </c>
      <c r="O74" s="363">
        <v>0</v>
      </c>
      <c r="P74" s="365">
        <v>2000000000</v>
      </c>
      <c r="Q74" s="365"/>
      <c r="R74" s="350" t="s">
        <v>664</v>
      </c>
      <c r="S74" s="350" t="s">
        <v>720</v>
      </c>
      <c r="T74" s="27" t="s">
        <v>721</v>
      </c>
      <c r="U74" s="27" t="s">
        <v>83</v>
      </c>
      <c r="V74" s="28">
        <v>0</v>
      </c>
      <c r="W74" s="28">
        <v>1800</v>
      </c>
      <c r="X74" s="29" t="s">
        <v>722</v>
      </c>
      <c r="Y74" s="29" t="s">
        <v>723</v>
      </c>
      <c r="Z74" s="30">
        <v>1800</v>
      </c>
      <c r="AA74" s="31">
        <v>1800</v>
      </c>
      <c r="AB74" s="30">
        <v>3000</v>
      </c>
      <c r="AC74" s="30">
        <v>3000</v>
      </c>
      <c r="AD74" s="30">
        <v>5000</v>
      </c>
      <c r="AE74" s="30">
        <v>0</v>
      </c>
      <c r="AF74" s="30">
        <v>0</v>
      </c>
      <c r="AG74" s="30">
        <v>0</v>
      </c>
      <c r="AH74" s="30">
        <v>800</v>
      </c>
      <c r="AI74" s="30">
        <v>800</v>
      </c>
      <c r="AJ74" s="30">
        <v>800</v>
      </c>
      <c r="AK74" s="48">
        <v>4200</v>
      </c>
      <c r="AL74" s="32" t="s">
        <v>724</v>
      </c>
      <c r="AM74" s="32" t="s">
        <v>670</v>
      </c>
      <c r="AN74" s="32" t="s">
        <v>724</v>
      </c>
      <c r="AO74" s="32" t="s">
        <v>78</v>
      </c>
      <c r="AP74" s="32" t="s">
        <v>725</v>
      </c>
      <c r="AQ74" s="32" t="s">
        <v>78</v>
      </c>
      <c r="AR74" s="32" t="s">
        <v>726</v>
      </c>
      <c r="AS74" s="32" t="s">
        <v>727</v>
      </c>
      <c r="AT74" s="229" t="s">
        <v>728</v>
      </c>
      <c r="AU74" s="230" t="s">
        <v>675</v>
      </c>
      <c r="AV74" s="28">
        <v>800</v>
      </c>
      <c r="AW74" s="28" t="s">
        <v>311</v>
      </c>
      <c r="AX74" s="28">
        <f>+$AK$39/4</f>
        <v>0</v>
      </c>
      <c r="AY74" s="28">
        <v>0</v>
      </c>
      <c r="AZ74" s="28">
        <v>400</v>
      </c>
      <c r="BA74" s="28"/>
      <c r="BB74" s="28">
        <f t="shared" ref="BB74" si="17">+$AK$39/4</f>
        <v>0</v>
      </c>
      <c r="BC74" s="28"/>
      <c r="BD74" s="28">
        <v>400</v>
      </c>
      <c r="BE74" s="28"/>
      <c r="BF74" s="28">
        <f>AX74+AZ74+BB74+BD74</f>
        <v>800</v>
      </c>
      <c r="BG74" s="28">
        <f t="shared" ref="BG74:BG82" si="18">AY74+BA74+BC74+BE74</f>
        <v>0</v>
      </c>
      <c r="BH74" s="231" t="s">
        <v>699</v>
      </c>
      <c r="BI74" s="231" t="s">
        <v>699</v>
      </c>
      <c r="BJ74" s="233"/>
      <c r="BK74" s="233"/>
      <c r="BL74" s="233"/>
      <c r="BM74" s="233"/>
      <c r="BN74" s="233"/>
      <c r="BO74" s="233"/>
      <c r="BP74" s="233"/>
      <c r="BQ74" s="231" t="s">
        <v>699</v>
      </c>
      <c r="BR74" s="28">
        <f t="shared" ref="BR74:BR80" si="19">+_xlfn.IFS(U74="Acumulado",Z74+AB74+AD74+AV74,U74="Capacidad",AV74,U74="Flujo",AV74,U74="Reducción",AV74,U74="Stock",AV74)</f>
        <v>10600</v>
      </c>
      <c r="BS74" s="28">
        <f t="shared" ref="BS74:BS80" si="20">AA74+AC74+AJ74+BG74</f>
        <v>5600</v>
      </c>
      <c r="BT74" s="171" t="s">
        <v>678</v>
      </c>
      <c r="BU74" s="234" t="s">
        <v>678</v>
      </c>
      <c r="BV74" s="238" t="s">
        <v>729</v>
      </c>
    </row>
    <row r="75" spans="1:74" ht="408" customHeight="1" x14ac:dyDescent="0.3">
      <c r="A75" s="368"/>
      <c r="B75" s="368"/>
      <c r="C75" s="368"/>
      <c r="D75" s="368"/>
      <c r="E75" s="368"/>
      <c r="F75" s="368"/>
      <c r="G75" s="368"/>
      <c r="H75" s="368"/>
      <c r="I75" s="368"/>
      <c r="J75" s="370"/>
      <c r="K75" s="372"/>
      <c r="L75" s="362"/>
      <c r="M75" s="362"/>
      <c r="N75" s="364"/>
      <c r="O75" s="364"/>
      <c r="P75" s="366"/>
      <c r="Q75" s="366"/>
      <c r="R75" s="351"/>
      <c r="S75" s="351"/>
      <c r="T75" s="48" t="s">
        <v>730</v>
      </c>
      <c r="U75" s="48" t="s">
        <v>83</v>
      </c>
      <c r="V75" s="42">
        <v>0</v>
      </c>
      <c r="W75" s="42">
        <v>1800</v>
      </c>
      <c r="X75" s="42" t="s">
        <v>731</v>
      </c>
      <c r="Y75" s="42" t="s">
        <v>723</v>
      </c>
      <c r="Z75" s="49">
        <v>0</v>
      </c>
      <c r="AA75" s="50">
        <v>0</v>
      </c>
      <c r="AB75" s="49">
        <v>0</v>
      </c>
      <c r="AC75" s="49">
        <v>0</v>
      </c>
      <c r="AD75" s="42">
        <v>0</v>
      </c>
      <c r="AE75" s="42">
        <v>0</v>
      </c>
      <c r="AF75" s="42">
        <v>0</v>
      </c>
      <c r="AG75" s="51">
        <v>0</v>
      </c>
      <c r="AH75" s="51">
        <v>0</v>
      </c>
      <c r="AI75" s="42">
        <v>0</v>
      </c>
      <c r="AJ75" s="42">
        <v>0</v>
      </c>
      <c r="AK75" s="48">
        <v>4200</v>
      </c>
      <c r="AL75" s="32"/>
      <c r="AM75" s="32"/>
      <c r="AN75" s="32"/>
      <c r="AO75" s="32"/>
      <c r="AP75" s="32"/>
      <c r="AQ75" s="32"/>
      <c r="AR75" s="42" t="s">
        <v>78</v>
      </c>
      <c r="AS75" s="42" t="s">
        <v>78</v>
      </c>
      <c r="AT75" s="42" t="s">
        <v>78</v>
      </c>
      <c r="AU75" s="42" t="s">
        <v>78</v>
      </c>
      <c r="AV75" s="42">
        <f>AK75</f>
        <v>4200</v>
      </c>
      <c r="AW75" s="42" t="s">
        <v>311</v>
      </c>
      <c r="AX75" s="42">
        <v>0</v>
      </c>
      <c r="AY75" s="42">
        <v>0</v>
      </c>
      <c r="AZ75" s="42">
        <v>2100</v>
      </c>
      <c r="BA75" s="42"/>
      <c r="BB75" s="42">
        <v>0</v>
      </c>
      <c r="BC75" s="42"/>
      <c r="BD75" s="42">
        <v>2100</v>
      </c>
      <c r="BE75" s="42"/>
      <c r="BF75" s="42">
        <f>AX75+AZ75+BB75+BD75</f>
        <v>4200</v>
      </c>
      <c r="BG75" s="42">
        <f t="shared" si="18"/>
        <v>0</v>
      </c>
      <c r="BH75" s="231" t="s">
        <v>699</v>
      </c>
      <c r="BI75" s="231" t="s">
        <v>699</v>
      </c>
      <c r="BJ75" s="233"/>
      <c r="BK75" s="233"/>
      <c r="BL75" s="233"/>
      <c r="BM75" s="233"/>
      <c r="BN75" s="233"/>
      <c r="BO75" s="233"/>
      <c r="BP75" s="233"/>
      <c r="BQ75" s="231" t="s">
        <v>699</v>
      </c>
      <c r="BR75" s="42"/>
      <c r="BS75" s="42">
        <f>BG75</f>
        <v>0</v>
      </c>
      <c r="BT75" s="171" t="s">
        <v>678</v>
      </c>
      <c r="BU75" s="234" t="s">
        <v>678</v>
      </c>
      <c r="BV75" s="238" t="s">
        <v>729</v>
      </c>
    </row>
    <row r="76" spans="1:74" ht="204" customHeight="1" x14ac:dyDescent="0.3">
      <c r="A76" s="327" t="s">
        <v>71</v>
      </c>
      <c r="B76" s="327" t="s">
        <v>72</v>
      </c>
      <c r="C76" s="327" t="s">
        <v>73</v>
      </c>
      <c r="D76" s="327" t="s">
        <v>74</v>
      </c>
      <c r="E76" s="327" t="s">
        <v>732</v>
      </c>
      <c r="F76" s="327" t="s">
        <v>733</v>
      </c>
      <c r="G76" s="359" t="s">
        <v>77</v>
      </c>
      <c r="H76" s="360" t="s">
        <v>78</v>
      </c>
      <c r="I76" s="360" t="s">
        <v>734</v>
      </c>
      <c r="J76" s="329">
        <v>104400000</v>
      </c>
      <c r="K76" s="329">
        <v>104400000</v>
      </c>
      <c r="L76" s="358">
        <v>100552000</v>
      </c>
      <c r="M76" s="358">
        <v>97469067</v>
      </c>
      <c r="N76" s="329">
        <v>152955533.68000001</v>
      </c>
      <c r="O76" s="329">
        <v>139888100</v>
      </c>
      <c r="P76" s="373">
        <v>205081630</v>
      </c>
      <c r="Q76" s="373">
        <v>5333825</v>
      </c>
      <c r="R76" s="321" t="s">
        <v>80</v>
      </c>
      <c r="S76" s="321" t="s">
        <v>735</v>
      </c>
      <c r="T76" s="27" t="s">
        <v>736</v>
      </c>
      <c r="U76" s="27" t="s">
        <v>83</v>
      </c>
      <c r="V76" s="28" t="s">
        <v>78</v>
      </c>
      <c r="W76" s="28">
        <v>4</v>
      </c>
      <c r="X76" s="29" t="s">
        <v>737</v>
      </c>
      <c r="Y76" s="29" t="s">
        <v>738</v>
      </c>
      <c r="Z76" s="31">
        <v>4</v>
      </c>
      <c r="AA76" s="31">
        <v>4</v>
      </c>
      <c r="AB76" s="30">
        <v>1</v>
      </c>
      <c r="AC76" s="30">
        <v>1</v>
      </c>
      <c r="AD76" s="30">
        <v>1</v>
      </c>
      <c r="AE76" s="39">
        <v>0.25</v>
      </c>
      <c r="AF76" s="39">
        <v>0.25</v>
      </c>
      <c r="AG76" s="39">
        <v>0.25</v>
      </c>
      <c r="AH76" s="39">
        <v>0.25</v>
      </c>
      <c r="AI76" s="39">
        <v>1</v>
      </c>
      <c r="AJ76" s="30">
        <v>1</v>
      </c>
      <c r="AK76" s="28">
        <v>0</v>
      </c>
      <c r="AL76" s="32" t="s">
        <v>739</v>
      </c>
      <c r="AM76" s="32" t="s">
        <v>740</v>
      </c>
      <c r="AN76" s="32" t="s">
        <v>741</v>
      </c>
      <c r="AO76" s="32"/>
      <c r="AP76" s="33" t="s">
        <v>742</v>
      </c>
      <c r="AQ76" s="33" t="s">
        <v>91</v>
      </c>
      <c r="AR76" s="32"/>
      <c r="AS76" s="32"/>
      <c r="AT76" s="32"/>
      <c r="AU76" s="34" t="s">
        <v>95</v>
      </c>
      <c r="AV76" s="28">
        <v>1</v>
      </c>
      <c r="AW76" s="28" t="s">
        <v>96</v>
      </c>
      <c r="AX76" s="241">
        <v>0.25</v>
      </c>
      <c r="AY76" s="241">
        <v>0.25</v>
      </c>
      <c r="AZ76" s="241">
        <v>0.25</v>
      </c>
      <c r="BA76" s="241"/>
      <c r="BB76" s="241">
        <v>0.25</v>
      </c>
      <c r="BC76" s="241"/>
      <c r="BD76" s="241">
        <v>0.25</v>
      </c>
      <c r="BE76" s="28"/>
      <c r="BF76" s="28">
        <f t="shared" ref="BF76:BF82" si="21">AX76+AZ76+BB76+BD76</f>
        <v>1</v>
      </c>
      <c r="BG76" s="241">
        <f t="shared" si="18"/>
        <v>0.25</v>
      </c>
      <c r="BH76" s="35" t="s">
        <v>743</v>
      </c>
      <c r="BI76" s="35" t="s">
        <v>98</v>
      </c>
      <c r="BJ76" s="36"/>
      <c r="BK76" s="36"/>
      <c r="BL76" s="36"/>
      <c r="BM76" s="36"/>
      <c r="BN76" s="36"/>
      <c r="BO76" s="36"/>
      <c r="BP76" s="36"/>
      <c r="BQ76" s="36"/>
      <c r="BR76" s="28">
        <f t="shared" si="19"/>
        <v>7</v>
      </c>
      <c r="BS76" s="241">
        <f t="shared" si="20"/>
        <v>6.25</v>
      </c>
      <c r="BT76" s="321" t="s">
        <v>99</v>
      </c>
      <c r="BU76" s="37" t="s">
        <v>99</v>
      </c>
      <c r="BV76" s="38" t="s">
        <v>744</v>
      </c>
    </row>
    <row r="77" spans="1:74" ht="142.94999999999999" customHeight="1" x14ac:dyDescent="0.3">
      <c r="A77" s="324"/>
      <c r="B77" s="324"/>
      <c r="C77" s="324"/>
      <c r="D77" s="324"/>
      <c r="E77" s="324"/>
      <c r="F77" s="324"/>
      <c r="G77" s="324"/>
      <c r="H77" s="324"/>
      <c r="I77" s="324"/>
      <c r="J77" s="324"/>
      <c r="K77" s="324"/>
      <c r="L77" s="324"/>
      <c r="M77" s="324"/>
      <c r="N77" s="334"/>
      <c r="O77" s="334"/>
      <c r="P77" s="320"/>
      <c r="Q77" s="320"/>
      <c r="R77" s="324"/>
      <c r="S77" s="324"/>
      <c r="T77" s="27" t="s">
        <v>745</v>
      </c>
      <c r="U77" s="27" t="s">
        <v>83</v>
      </c>
      <c r="V77" s="28" t="s">
        <v>78</v>
      </c>
      <c r="W77" s="28"/>
      <c r="X77" s="29" t="s">
        <v>746</v>
      </c>
      <c r="Y77" s="29" t="s">
        <v>747</v>
      </c>
      <c r="Z77" s="242"/>
      <c r="AA77" s="31"/>
      <c r="AB77" s="30">
        <v>228</v>
      </c>
      <c r="AC77" s="30">
        <v>284</v>
      </c>
      <c r="AD77" s="30">
        <v>255</v>
      </c>
      <c r="AE77" s="30">
        <v>19</v>
      </c>
      <c r="AF77" s="30">
        <v>102</v>
      </c>
      <c r="AG77" s="30">
        <v>107</v>
      </c>
      <c r="AH77" s="30">
        <v>97</v>
      </c>
      <c r="AI77" s="30">
        <v>325</v>
      </c>
      <c r="AJ77" s="30">
        <v>325</v>
      </c>
      <c r="AK77" s="28">
        <v>0</v>
      </c>
      <c r="AL77" s="32" t="s">
        <v>748</v>
      </c>
      <c r="AM77" s="32" t="s">
        <v>749</v>
      </c>
      <c r="AN77" s="32" t="s">
        <v>750</v>
      </c>
      <c r="AO77" s="32" t="s">
        <v>121</v>
      </c>
      <c r="AP77" s="32" t="s">
        <v>751</v>
      </c>
      <c r="AQ77" s="32" t="s">
        <v>91</v>
      </c>
      <c r="AR77" s="32"/>
      <c r="AS77" s="32"/>
      <c r="AT77" s="32"/>
      <c r="AU77" s="34" t="s">
        <v>95</v>
      </c>
      <c r="AV77" s="28">
        <v>254</v>
      </c>
      <c r="AW77" s="28" t="s">
        <v>96</v>
      </c>
      <c r="AX77" s="28">
        <v>37</v>
      </c>
      <c r="AY77" s="28">
        <v>46</v>
      </c>
      <c r="AZ77" s="28">
        <v>75</v>
      </c>
      <c r="BA77" s="28"/>
      <c r="BB77" s="28">
        <v>75</v>
      </c>
      <c r="BC77" s="28"/>
      <c r="BD77" s="28">
        <v>67</v>
      </c>
      <c r="BE77" s="28"/>
      <c r="BF77" s="28">
        <f t="shared" si="21"/>
        <v>254</v>
      </c>
      <c r="BG77" s="28">
        <f t="shared" si="18"/>
        <v>46</v>
      </c>
      <c r="BH77" s="35" t="s">
        <v>752</v>
      </c>
      <c r="BI77" s="35" t="s">
        <v>753</v>
      </c>
      <c r="BJ77" s="36"/>
      <c r="BK77" s="36"/>
      <c r="BL77" s="36"/>
      <c r="BM77" s="36"/>
      <c r="BN77" s="36"/>
      <c r="BO77" s="36"/>
      <c r="BP77" s="36"/>
      <c r="BQ77" s="36"/>
      <c r="BR77" s="28">
        <f t="shared" si="19"/>
        <v>737</v>
      </c>
      <c r="BS77" s="28">
        <f t="shared" si="20"/>
        <v>655</v>
      </c>
      <c r="BT77" s="324"/>
      <c r="BU77" s="37" t="s">
        <v>99</v>
      </c>
      <c r="BV77" s="38" t="s">
        <v>744</v>
      </c>
    </row>
    <row r="78" spans="1:74" ht="163.19999999999999" customHeight="1" x14ac:dyDescent="0.3">
      <c r="A78" s="327" t="s">
        <v>71</v>
      </c>
      <c r="B78" s="327" t="s">
        <v>754</v>
      </c>
      <c r="C78" s="327" t="s">
        <v>73</v>
      </c>
      <c r="D78" s="327" t="s">
        <v>74</v>
      </c>
      <c r="E78" s="327" t="s">
        <v>755</v>
      </c>
      <c r="F78" s="327" t="s">
        <v>756</v>
      </c>
      <c r="G78" s="327" t="s">
        <v>77</v>
      </c>
      <c r="H78" s="327" t="s">
        <v>131</v>
      </c>
      <c r="I78" s="327" t="s">
        <v>757</v>
      </c>
      <c r="J78" s="328">
        <v>22806409871</v>
      </c>
      <c r="K78" s="329">
        <v>21873315486.869999</v>
      </c>
      <c r="L78" s="330">
        <v>18314438981</v>
      </c>
      <c r="M78" s="357">
        <v>13546928214.200001</v>
      </c>
      <c r="N78" s="328">
        <v>13467249166</v>
      </c>
      <c r="O78" s="328">
        <v>8789091715.3199997</v>
      </c>
      <c r="P78" s="318">
        <v>12060411425</v>
      </c>
      <c r="Q78" s="318">
        <v>1369176866.1600001</v>
      </c>
      <c r="R78" s="321" t="s">
        <v>758</v>
      </c>
      <c r="S78" s="27" t="s">
        <v>759</v>
      </c>
      <c r="T78" s="27" t="s">
        <v>760</v>
      </c>
      <c r="U78" s="27" t="s">
        <v>83</v>
      </c>
      <c r="V78" s="28">
        <v>12</v>
      </c>
      <c r="W78" s="28">
        <v>12</v>
      </c>
      <c r="X78" s="76" t="s">
        <v>761</v>
      </c>
      <c r="Y78" s="76" t="s">
        <v>762</v>
      </c>
      <c r="Z78" s="30">
        <v>4</v>
      </c>
      <c r="AA78" s="31">
        <v>4</v>
      </c>
      <c r="AB78" s="30">
        <v>4</v>
      </c>
      <c r="AC78" s="30">
        <v>4</v>
      </c>
      <c r="AD78" s="30">
        <v>4</v>
      </c>
      <c r="AE78" s="30">
        <v>1</v>
      </c>
      <c r="AF78" s="30">
        <v>1</v>
      </c>
      <c r="AG78" s="30">
        <v>1</v>
      </c>
      <c r="AH78" s="30">
        <v>1</v>
      </c>
      <c r="AI78" s="243">
        <v>4</v>
      </c>
      <c r="AJ78" s="30">
        <v>4</v>
      </c>
      <c r="AK78" s="28">
        <v>0</v>
      </c>
      <c r="AL78" s="32" t="s">
        <v>763</v>
      </c>
      <c r="AM78" s="32" t="s">
        <v>764</v>
      </c>
      <c r="AN78" s="32" t="s">
        <v>765</v>
      </c>
      <c r="AO78" s="32" t="s">
        <v>764</v>
      </c>
      <c r="AP78" s="33" t="s">
        <v>766</v>
      </c>
      <c r="AQ78" s="33" t="s">
        <v>764</v>
      </c>
      <c r="AR78" s="32"/>
      <c r="AS78" s="32"/>
      <c r="AT78" s="32"/>
      <c r="AU78" s="32"/>
      <c r="AV78" s="28">
        <v>4</v>
      </c>
      <c r="AW78" s="28" t="s">
        <v>96</v>
      </c>
      <c r="AX78" s="28">
        <v>1</v>
      </c>
      <c r="AY78" s="28">
        <v>1</v>
      </c>
      <c r="AZ78" s="28">
        <v>1</v>
      </c>
      <c r="BA78" s="28"/>
      <c r="BB78" s="28">
        <v>1</v>
      </c>
      <c r="BC78" s="28"/>
      <c r="BD78" s="28">
        <v>1</v>
      </c>
      <c r="BE78" s="28"/>
      <c r="BF78" s="28">
        <f t="shared" si="21"/>
        <v>4</v>
      </c>
      <c r="BG78" s="28">
        <f t="shared" si="18"/>
        <v>1</v>
      </c>
      <c r="BH78" s="35" t="s">
        <v>767</v>
      </c>
      <c r="BI78" s="35" t="s">
        <v>768</v>
      </c>
      <c r="BJ78" s="35"/>
      <c r="BK78" s="35"/>
      <c r="BL78" s="35"/>
      <c r="BM78" s="35"/>
      <c r="BN78" s="35"/>
      <c r="BO78" s="35"/>
      <c r="BP78" s="35"/>
      <c r="BQ78" s="45" t="s">
        <v>769</v>
      </c>
      <c r="BR78" s="28">
        <f t="shared" si="19"/>
        <v>16</v>
      </c>
      <c r="BS78" s="28">
        <f t="shared" si="20"/>
        <v>13</v>
      </c>
      <c r="BT78" s="321" t="s">
        <v>770</v>
      </c>
      <c r="BU78" s="244" t="s">
        <v>771</v>
      </c>
      <c r="BV78" s="38" t="s">
        <v>772</v>
      </c>
    </row>
    <row r="79" spans="1:74" ht="163.19999999999999" customHeight="1" x14ac:dyDescent="0.3">
      <c r="A79" s="322"/>
      <c r="B79" s="322"/>
      <c r="C79" s="322"/>
      <c r="D79" s="322"/>
      <c r="E79" s="322"/>
      <c r="F79" s="322"/>
      <c r="G79" s="322"/>
      <c r="H79" s="322"/>
      <c r="I79" s="322"/>
      <c r="J79" s="322"/>
      <c r="K79" s="322"/>
      <c r="L79" s="322"/>
      <c r="M79" s="322"/>
      <c r="N79" s="323"/>
      <c r="O79" s="323"/>
      <c r="P79" s="319"/>
      <c r="Q79" s="319"/>
      <c r="R79" s="322"/>
      <c r="S79" s="27" t="s">
        <v>773</v>
      </c>
      <c r="T79" s="27" t="s">
        <v>774</v>
      </c>
      <c r="U79" s="27" t="s">
        <v>83</v>
      </c>
      <c r="V79" s="28"/>
      <c r="W79" s="28"/>
      <c r="X79" s="76" t="s">
        <v>775</v>
      </c>
      <c r="Y79" s="76" t="s">
        <v>776</v>
      </c>
      <c r="Z79" s="30"/>
      <c r="AA79" s="31"/>
      <c r="AB79" s="30">
        <v>7800</v>
      </c>
      <c r="AC79" s="30">
        <v>7830</v>
      </c>
      <c r="AD79" s="30">
        <v>7900</v>
      </c>
      <c r="AE79" s="30">
        <v>1494</v>
      </c>
      <c r="AF79" s="30">
        <v>2243</v>
      </c>
      <c r="AG79" s="30">
        <v>2002</v>
      </c>
      <c r="AH79" s="30">
        <v>2358</v>
      </c>
      <c r="AI79" s="243">
        <v>8097</v>
      </c>
      <c r="AJ79" s="30">
        <v>8097</v>
      </c>
      <c r="AK79" s="28">
        <v>0</v>
      </c>
      <c r="AL79" s="32" t="s">
        <v>777</v>
      </c>
      <c r="AM79" s="32" t="s">
        <v>764</v>
      </c>
      <c r="AN79" s="32" t="s">
        <v>778</v>
      </c>
      <c r="AO79" s="32" t="s">
        <v>764</v>
      </c>
      <c r="AP79" s="33" t="s">
        <v>779</v>
      </c>
      <c r="AQ79" s="33" t="s">
        <v>764</v>
      </c>
      <c r="AR79" s="32" t="s">
        <v>123</v>
      </c>
      <c r="AS79" s="32" t="s">
        <v>124</v>
      </c>
      <c r="AT79" s="32" t="s">
        <v>78</v>
      </c>
      <c r="AU79" s="34" t="s">
        <v>125</v>
      </c>
      <c r="AV79" s="28">
        <v>8000</v>
      </c>
      <c r="AW79" s="28" t="s">
        <v>96</v>
      </c>
      <c r="AX79" s="28">
        <v>2000</v>
      </c>
      <c r="AY79" s="28">
        <v>2088</v>
      </c>
      <c r="AZ79" s="28">
        <v>2000</v>
      </c>
      <c r="BA79" s="28"/>
      <c r="BB79" s="28">
        <v>2000</v>
      </c>
      <c r="BC79" s="28"/>
      <c r="BD79" s="28">
        <v>2000</v>
      </c>
      <c r="BE79" s="28"/>
      <c r="BF79" s="28">
        <f t="shared" si="21"/>
        <v>8000</v>
      </c>
      <c r="BG79" s="28">
        <f t="shared" si="18"/>
        <v>2088</v>
      </c>
      <c r="BH79" s="35" t="s">
        <v>780</v>
      </c>
      <c r="BI79" s="35" t="s">
        <v>768</v>
      </c>
      <c r="BJ79" s="36"/>
      <c r="BK79" s="36"/>
      <c r="BL79" s="36"/>
      <c r="BM79" s="36"/>
      <c r="BN79" s="36"/>
      <c r="BO79" s="36"/>
      <c r="BP79" s="36"/>
      <c r="BQ79" s="45" t="s">
        <v>781</v>
      </c>
      <c r="BR79" s="28">
        <f t="shared" si="19"/>
        <v>23700</v>
      </c>
      <c r="BS79" s="28">
        <f t="shared" si="20"/>
        <v>18015</v>
      </c>
      <c r="BT79" s="322"/>
      <c r="BU79" s="244" t="s">
        <v>771</v>
      </c>
      <c r="BV79" s="38" t="s">
        <v>772</v>
      </c>
    </row>
    <row r="80" spans="1:74" ht="408" customHeight="1" x14ac:dyDescent="0.3">
      <c r="A80" s="322"/>
      <c r="B80" s="322"/>
      <c r="C80" s="322"/>
      <c r="D80" s="322"/>
      <c r="E80" s="322"/>
      <c r="F80" s="322"/>
      <c r="G80" s="322"/>
      <c r="H80" s="322"/>
      <c r="I80" s="322"/>
      <c r="J80" s="322"/>
      <c r="K80" s="322"/>
      <c r="L80" s="322"/>
      <c r="M80" s="322"/>
      <c r="N80" s="323"/>
      <c r="O80" s="323"/>
      <c r="P80" s="319"/>
      <c r="Q80" s="319"/>
      <c r="R80" s="322"/>
      <c r="S80" s="27" t="s">
        <v>782</v>
      </c>
      <c r="T80" s="27" t="s">
        <v>783</v>
      </c>
      <c r="U80" s="27" t="s">
        <v>83</v>
      </c>
      <c r="V80" s="28">
        <v>0</v>
      </c>
      <c r="W80" s="28">
        <v>1</v>
      </c>
      <c r="X80" s="76" t="s">
        <v>784</v>
      </c>
      <c r="Y80" s="76" t="s">
        <v>785</v>
      </c>
      <c r="Z80" s="30">
        <v>1</v>
      </c>
      <c r="AA80" s="31">
        <v>1</v>
      </c>
      <c r="AB80" s="30">
        <v>1</v>
      </c>
      <c r="AC80" s="30">
        <v>1</v>
      </c>
      <c r="AD80" s="30">
        <v>2</v>
      </c>
      <c r="AE80" s="30">
        <v>2</v>
      </c>
      <c r="AF80" s="30">
        <v>0</v>
      </c>
      <c r="AG80" s="30">
        <v>0</v>
      </c>
      <c r="AH80" s="30">
        <v>0</v>
      </c>
      <c r="AI80" s="243">
        <v>2</v>
      </c>
      <c r="AJ80" s="30">
        <v>2</v>
      </c>
      <c r="AK80" s="28">
        <v>0</v>
      </c>
      <c r="AL80" s="32" t="s">
        <v>786</v>
      </c>
      <c r="AM80" s="32" t="s">
        <v>764</v>
      </c>
      <c r="AN80" s="32" t="s">
        <v>787</v>
      </c>
      <c r="AO80" s="32" t="s">
        <v>764</v>
      </c>
      <c r="AP80" s="33" t="s">
        <v>787</v>
      </c>
      <c r="AQ80" s="33" t="s">
        <v>764</v>
      </c>
      <c r="AR80" s="32" t="s">
        <v>787</v>
      </c>
      <c r="AS80" s="32" t="s">
        <v>788</v>
      </c>
      <c r="AT80" s="32" t="s">
        <v>789</v>
      </c>
      <c r="AU80" s="34" t="s">
        <v>790</v>
      </c>
      <c r="AV80" s="28">
        <v>1</v>
      </c>
      <c r="AW80" s="28" t="s">
        <v>96</v>
      </c>
      <c r="AX80" s="28">
        <v>1</v>
      </c>
      <c r="AY80" s="28">
        <v>1</v>
      </c>
      <c r="AZ80" s="28">
        <v>0</v>
      </c>
      <c r="BA80" s="28"/>
      <c r="BB80" s="28">
        <v>0</v>
      </c>
      <c r="BC80" s="28"/>
      <c r="BD80" s="28">
        <v>0</v>
      </c>
      <c r="BE80" s="28"/>
      <c r="BF80" s="28">
        <f t="shared" si="21"/>
        <v>1</v>
      </c>
      <c r="BG80" s="28">
        <f t="shared" si="18"/>
        <v>1</v>
      </c>
      <c r="BH80" s="35" t="s">
        <v>791</v>
      </c>
      <c r="BI80" s="35" t="s">
        <v>768</v>
      </c>
      <c r="BJ80" s="36"/>
      <c r="BK80" s="36"/>
      <c r="BL80" s="36"/>
      <c r="BM80" s="36"/>
      <c r="BN80" s="36"/>
      <c r="BO80" s="36"/>
      <c r="BP80" s="36"/>
      <c r="BQ80" s="45" t="s">
        <v>792</v>
      </c>
      <c r="BR80" s="28">
        <f t="shared" si="19"/>
        <v>5</v>
      </c>
      <c r="BS80" s="28">
        <f t="shared" si="20"/>
        <v>5</v>
      </c>
      <c r="BT80" s="322"/>
      <c r="BU80" s="244" t="s">
        <v>771</v>
      </c>
      <c r="BV80" s="38" t="s">
        <v>772</v>
      </c>
    </row>
    <row r="81" spans="1:74" ht="122.4" customHeight="1" x14ac:dyDescent="0.3">
      <c r="A81" s="324"/>
      <c r="B81" s="324"/>
      <c r="C81" s="324"/>
      <c r="D81" s="324"/>
      <c r="E81" s="324"/>
      <c r="F81" s="324"/>
      <c r="G81" s="324"/>
      <c r="H81" s="324"/>
      <c r="I81" s="324"/>
      <c r="J81" s="324"/>
      <c r="K81" s="324"/>
      <c r="L81" s="324"/>
      <c r="M81" s="324"/>
      <c r="N81" s="334"/>
      <c r="O81" s="334"/>
      <c r="P81" s="320"/>
      <c r="Q81" s="320"/>
      <c r="R81" s="334"/>
      <c r="S81" s="57" t="s">
        <v>793</v>
      </c>
      <c r="T81" s="57" t="s">
        <v>794</v>
      </c>
      <c r="U81" s="57" t="s">
        <v>83</v>
      </c>
      <c r="V81" s="30">
        <v>11</v>
      </c>
      <c r="W81" s="30">
        <v>11</v>
      </c>
      <c r="X81" s="57" t="s">
        <v>795</v>
      </c>
      <c r="Y81" s="57" t="s">
        <v>796</v>
      </c>
      <c r="Z81" s="30">
        <v>1</v>
      </c>
      <c r="AA81" s="31">
        <v>1</v>
      </c>
      <c r="AB81" s="30">
        <v>4</v>
      </c>
      <c r="AC81" s="30">
        <v>1</v>
      </c>
      <c r="AD81" s="30">
        <v>0</v>
      </c>
      <c r="AE81" s="30">
        <v>0</v>
      </c>
      <c r="AF81" s="30">
        <v>0</v>
      </c>
      <c r="AG81" s="30">
        <v>0</v>
      </c>
      <c r="AH81" s="30">
        <v>3</v>
      </c>
      <c r="AI81" s="243">
        <v>3</v>
      </c>
      <c r="AJ81" s="30">
        <v>3</v>
      </c>
      <c r="AK81" s="61">
        <v>0</v>
      </c>
      <c r="AL81" s="61" t="s">
        <v>797</v>
      </c>
      <c r="AM81" s="61" t="s">
        <v>798</v>
      </c>
      <c r="AN81" s="61" t="s">
        <v>799</v>
      </c>
      <c r="AO81" s="61" t="s">
        <v>798</v>
      </c>
      <c r="AP81" s="245" t="s">
        <v>800</v>
      </c>
      <c r="AQ81" s="245" t="s">
        <v>801</v>
      </c>
      <c r="AR81" s="32" t="s">
        <v>802</v>
      </c>
      <c r="AS81" s="32" t="s">
        <v>803</v>
      </c>
      <c r="AT81" s="32" t="s">
        <v>789</v>
      </c>
      <c r="AU81" s="34" t="s">
        <v>804</v>
      </c>
      <c r="AV81" s="30"/>
      <c r="AW81" s="30" t="s">
        <v>229</v>
      </c>
      <c r="AX81" s="30" t="s">
        <v>229</v>
      </c>
      <c r="AY81" s="30" t="s">
        <v>229</v>
      </c>
      <c r="AZ81" s="30" t="s">
        <v>229</v>
      </c>
      <c r="BA81" s="30" t="s">
        <v>229</v>
      </c>
      <c r="BB81" s="30" t="s">
        <v>229</v>
      </c>
      <c r="BC81" s="30" t="s">
        <v>229</v>
      </c>
      <c r="BD81" s="30" t="s">
        <v>229</v>
      </c>
      <c r="BE81" s="30" t="s">
        <v>229</v>
      </c>
      <c r="BF81" s="61"/>
      <c r="BG81" s="61"/>
      <c r="BH81" s="246"/>
      <c r="BI81" s="246"/>
      <c r="BJ81" s="246"/>
      <c r="BK81" s="246"/>
      <c r="BL81" s="246"/>
      <c r="BM81" s="246"/>
      <c r="BN81" s="246"/>
      <c r="BO81" s="246"/>
      <c r="BP81" s="246"/>
      <c r="BQ81" s="246"/>
      <c r="BR81" s="30">
        <v>5</v>
      </c>
      <c r="BS81" s="30">
        <v>5</v>
      </c>
      <c r="BT81" s="322"/>
      <c r="BU81" s="244" t="s">
        <v>771</v>
      </c>
      <c r="BV81" s="38" t="s">
        <v>772</v>
      </c>
    </row>
    <row r="82" spans="1:74" ht="122.4" customHeight="1" x14ac:dyDescent="0.3">
      <c r="A82" s="22" t="s">
        <v>71</v>
      </c>
      <c r="B82" s="22" t="s">
        <v>128</v>
      </c>
      <c r="C82" s="22" t="s">
        <v>73</v>
      </c>
      <c r="D82" s="22" t="s">
        <v>506</v>
      </c>
      <c r="E82" s="22" t="s">
        <v>805</v>
      </c>
      <c r="F82" s="22" t="s">
        <v>806</v>
      </c>
      <c r="G82" s="22" t="s">
        <v>77</v>
      </c>
      <c r="H82" s="22" t="s">
        <v>131</v>
      </c>
      <c r="I82" s="22" t="s">
        <v>757</v>
      </c>
      <c r="J82" s="24">
        <v>11416661327</v>
      </c>
      <c r="K82" s="247">
        <v>11416661327</v>
      </c>
      <c r="L82" s="26">
        <v>8119330472</v>
      </c>
      <c r="M82" s="26">
        <v>2024379803</v>
      </c>
      <c r="N82" s="24">
        <v>9343712694</v>
      </c>
      <c r="O82" s="24">
        <v>0</v>
      </c>
      <c r="P82" s="40">
        <v>6823787796</v>
      </c>
      <c r="Q82" s="40"/>
      <c r="R82" s="27" t="s">
        <v>807</v>
      </c>
      <c r="S82" s="27" t="s">
        <v>808</v>
      </c>
      <c r="T82" s="43" t="s">
        <v>809</v>
      </c>
      <c r="U82" s="27" t="s">
        <v>83</v>
      </c>
      <c r="V82" s="28">
        <v>16</v>
      </c>
      <c r="W82" s="28">
        <v>16</v>
      </c>
      <c r="X82" s="248" t="s">
        <v>810</v>
      </c>
      <c r="Y82" s="29" t="s">
        <v>811</v>
      </c>
      <c r="Z82" s="30">
        <v>4</v>
      </c>
      <c r="AA82" s="31">
        <v>0</v>
      </c>
      <c r="AB82" s="30">
        <v>3</v>
      </c>
      <c r="AC82" s="30">
        <v>5</v>
      </c>
      <c r="AD82" s="30"/>
      <c r="AE82" s="30"/>
      <c r="AF82" s="30"/>
      <c r="AG82" s="30"/>
      <c r="AH82" s="110"/>
      <c r="AI82" s="243"/>
      <c r="AJ82" s="30"/>
      <c r="AK82" s="249"/>
      <c r="AL82" s="96"/>
      <c r="AM82" s="32"/>
      <c r="AN82" s="32" t="s">
        <v>812</v>
      </c>
      <c r="AO82" s="32" t="s">
        <v>813</v>
      </c>
      <c r="AP82" s="33" t="s">
        <v>814</v>
      </c>
      <c r="AQ82" s="33" t="s">
        <v>815</v>
      </c>
      <c r="AR82" s="32" t="s">
        <v>816</v>
      </c>
      <c r="AS82" s="32" t="s">
        <v>817</v>
      </c>
      <c r="AT82" s="32" t="s">
        <v>818</v>
      </c>
      <c r="AU82" s="34" t="s">
        <v>819</v>
      </c>
      <c r="AV82" s="28">
        <v>2</v>
      </c>
      <c r="AW82" s="28" t="s">
        <v>126</v>
      </c>
      <c r="AX82" s="28"/>
      <c r="AY82" s="28"/>
      <c r="AZ82" s="28"/>
      <c r="BA82" s="28"/>
      <c r="BB82" s="28"/>
      <c r="BC82" s="28"/>
      <c r="BD82" s="28">
        <v>2</v>
      </c>
      <c r="BE82" s="28"/>
      <c r="BF82" s="28">
        <f t="shared" si="21"/>
        <v>2</v>
      </c>
      <c r="BG82" s="28">
        <f t="shared" si="18"/>
        <v>0</v>
      </c>
      <c r="BH82" s="36" t="s">
        <v>820</v>
      </c>
      <c r="BI82" s="36" t="s">
        <v>821</v>
      </c>
      <c r="BJ82" s="36"/>
      <c r="BK82" s="36"/>
      <c r="BL82" s="36"/>
      <c r="BM82" s="36"/>
      <c r="BN82" s="36"/>
      <c r="BO82" s="36"/>
      <c r="BP82" s="36"/>
      <c r="BQ82" s="250" t="s">
        <v>822</v>
      </c>
      <c r="BR82" s="28">
        <f>+_xlfn.IFS(U82="Acumulado",Z82+AB82+AD82+AV82,U82="Capacidad",AV82,U82="Flujo",AV82,U82="Reducción",AV82,U82="Stock",AV82)</f>
        <v>9</v>
      </c>
      <c r="BS82" s="28">
        <f>AA82+AC82+AJ82+BG82</f>
        <v>5</v>
      </c>
      <c r="BT82" s="324"/>
      <c r="BU82" s="244" t="s">
        <v>771</v>
      </c>
      <c r="BV82" s="38" t="s">
        <v>823</v>
      </c>
    </row>
    <row r="83" spans="1:74" ht="409.6" customHeight="1" x14ac:dyDescent="0.3">
      <c r="A83" s="22" t="s">
        <v>71</v>
      </c>
      <c r="B83" s="22" t="s">
        <v>128</v>
      </c>
      <c r="C83" s="22" t="s">
        <v>73</v>
      </c>
      <c r="D83" s="22" t="s">
        <v>506</v>
      </c>
      <c r="E83" s="22" t="s">
        <v>824</v>
      </c>
      <c r="F83" s="22" t="s">
        <v>825</v>
      </c>
      <c r="G83" s="22" t="s">
        <v>77</v>
      </c>
      <c r="H83" s="22" t="s">
        <v>826</v>
      </c>
      <c r="I83" s="22" t="s">
        <v>827</v>
      </c>
      <c r="J83" s="24">
        <v>265263138507</v>
      </c>
      <c r="K83" s="25">
        <v>264905846434</v>
      </c>
      <c r="L83" s="26">
        <v>414287057808</v>
      </c>
      <c r="M83" s="251">
        <v>405542871165</v>
      </c>
      <c r="N83" s="24">
        <v>302824039040</v>
      </c>
      <c r="O83" s="24">
        <v>274761732995.26001</v>
      </c>
      <c r="P83" s="40">
        <v>282395914593</v>
      </c>
      <c r="Q83" s="40">
        <v>201416010820</v>
      </c>
      <c r="R83" s="27" t="s">
        <v>828</v>
      </c>
      <c r="S83" s="27" t="s">
        <v>829</v>
      </c>
      <c r="T83" s="27" t="s">
        <v>830</v>
      </c>
      <c r="U83" s="27" t="s">
        <v>157</v>
      </c>
      <c r="V83" s="28">
        <v>9</v>
      </c>
      <c r="W83" s="28">
        <v>9</v>
      </c>
      <c r="X83" s="29" t="s">
        <v>831</v>
      </c>
      <c r="Y83" s="29" t="s">
        <v>832</v>
      </c>
      <c r="Z83" s="30">
        <v>9</v>
      </c>
      <c r="AA83" s="31">
        <v>9</v>
      </c>
      <c r="AB83" s="30">
        <v>9</v>
      </c>
      <c r="AC83" s="30">
        <v>9</v>
      </c>
      <c r="AD83" s="30">
        <v>9</v>
      </c>
      <c r="AE83" s="30">
        <v>9</v>
      </c>
      <c r="AF83" s="30">
        <v>9</v>
      </c>
      <c r="AG83" s="30">
        <v>9</v>
      </c>
      <c r="AH83" s="30">
        <v>9</v>
      </c>
      <c r="AI83" s="30">
        <v>9</v>
      </c>
      <c r="AJ83" s="30">
        <v>9</v>
      </c>
      <c r="AK83" s="28">
        <v>0</v>
      </c>
      <c r="AL83" s="32" t="s">
        <v>833</v>
      </c>
      <c r="AM83" s="32" t="s">
        <v>78</v>
      </c>
      <c r="AN83" s="32" t="s">
        <v>834</v>
      </c>
      <c r="AO83" s="32" t="s">
        <v>78</v>
      </c>
      <c r="AP83" s="33" t="s">
        <v>835</v>
      </c>
      <c r="AQ83" s="33" t="s">
        <v>78</v>
      </c>
      <c r="AR83" s="32" t="s">
        <v>836</v>
      </c>
      <c r="AS83" s="32" t="s">
        <v>837</v>
      </c>
      <c r="AT83" s="32" t="s">
        <v>78</v>
      </c>
      <c r="AU83" s="34" t="s">
        <v>838</v>
      </c>
      <c r="AV83" s="28">
        <v>9</v>
      </c>
      <c r="AW83" s="28" t="s">
        <v>96</v>
      </c>
      <c r="AX83" s="28">
        <v>9</v>
      </c>
      <c r="AY83" s="28">
        <v>9</v>
      </c>
      <c r="AZ83" s="28">
        <v>9</v>
      </c>
      <c r="BA83" s="28"/>
      <c r="BB83" s="28">
        <v>9</v>
      </c>
      <c r="BC83" s="28"/>
      <c r="BD83" s="28">
        <v>9</v>
      </c>
      <c r="BE83" s="28"/>
      <c r="BF83" s="28">
        <f t="shared" ref="BF83:BG84" si="22">AX83</f>
        <v>9</v>
      </c>
      <c r="BG83" s="28">
        <f t="shared" si="22"/>
        <v>9</v>
      </c>
      <c r="BH83" s="252" t="s">
        <v>839</v>
      </c>
      <c r="BI83" s="252" t="s">
        <v>78</v>
      </c>
      <c r="BJ83" s="36"/>
      <c r="BK83" s="36"/>
      <c r="BL83" s="36"/>
      <c r="BM83" s="36"/>
      <c r="BN83" s="36"/>
      <c r="BO83" s="36"/>
      <c r="BP83" s="36"/>
      <c r="BQ83" s="253" t="s">
        <v>838</v>
      </c>
      <c r="BR83" s="28">
        <v>9</v>
      </c>
      <c r="BS83" s="28">
        <v>9</v>
      </c>
      <c r="BT83" s="27" t="s">
        <v>840</v>
      </c>
      <c r="BU83" s="254" t="s">
        <v>840</v>
      </c>
      <c r="BV83" s="38" t="s">
        <v>841</v>
      </c>
    </row>
    <row r="84" spans="1:74" ht="122.4" customHeight="1" x14ac:dyDescent="0.3">
      <c r="A84" s="22" t="s">
        <v>71</v>
      </c>
      <c r="B84" s="22" t="s">
        <v>461</v>
      </c>
      <c r="C84" s="22" t="s">
        <v>73</v>
      </c>
      <c r="D84" s="22" t="s">
        <v>74</v>
      </c>
      <c r="E84" s="22" t="s">
        <v>842</v>
      </c>
      <c r="F84" s="22" t="s">
        <v>843</v>
      </c>
      <c r="G84" s="22" t="s">
        <v>77</v>
      </c>
      <c r="H84" s="22" t="s">
        <v>78</v>
      </c>
      <c r="I84" s="23" t="s">
        <v>734</v>
      </c>
      <c r="J84" s="24">
        <v>378000000</v>
      </c>
      <c r="K84" s="25">
        <v>349950000</v>
      </c>
      <c r="L84" s="26">
        <v>320744180</v>
      </c>
      <c r="M84" s="251">
        <v>317226834</v>
      </c>
      <c r="N84" s="24">
        <v>469253784</v>
      </c>
      <c r="O84" s="24">
        <v>404617284</v>
      </c>
      <c r="P84" s="40">
        <v>931921190</v>
      </c>
      <c r="Q84" s="40">
        <v>120139811</v>
      </c>
      <c r="R84" s="27" t="s">
        <v>844</v>
      </c>
      <c r="S84" s="27" t="s">
        <v>845</v>
      </c>
      <c r="T84" s="27" t="s">
        <v>846</v>
      </c>
      <c r="U84" s="27" t="s">
        <v>157</v>
      </c>
      <c r="V84" s="91">
        <v>1</v>
      </c>
      <c r="W84" s="91">
        <v>1</v>
      </c>
      <c r="X84" s="227" t="s">
        <v>847</v>
      </c>
      <c r="Y84" s="227" t="s">
        <v>848</v>
      </c>
      <c r="Z84" s="70">
        <v>1</v>
      </c>
      <c r="AA84" s="66">
        <v>1</v>
      </c>
      <c r="AB84" s="70">
        <v>1</v>
      </c>
      <c r="AC84" s="70">
        <v>1</v>
      </c>
      <c r="AD84" s="70">
        <v>1</v>
      </c>
      <c r="AE84" s="68">
        <v>1</v>
      </c>
      <c r="AF84" s="68">
        <v>1</v>
      </c>
      <c r="AG84" s="68">
        <v>1</v>
      </c>
      <c r="AH84" s="68">
        <v>1</v>
      </c>
      <c r="AI84" s="70">
        <v>1</v>
      </c>
      <c r="AJ84" s="70">
        <v>1</v>
      </c>
      <c r="AK84" s="137">
        <v>0</v>
      </c>
      <c r="AL84" s="32" t="s">
        <v>849</v>
      </c>
      <c r="AM84" s="32" t="s">
        <v>850</v>
      </c>
      <c r="AN84" s="32" t="s">
        <v>851</v>
      </c>
      <c r="AO84" s="32" t="s">
        <v>850</v>
      </c>
      <c r="AP84" s="228" t="s">
        <v>852</v>
      </c>
      <c r="AQ84" s="228" t="s">
        <v>850</v>
      </c>
      <c r="AR84" s="229" t="s">
        <v>853</v>
      </c>
      <c r="AS84" s="229" t="s">
        <v>854</v>
      </c>
      <c r="AT84" s="229" t="s">
        <v>850</v>
      </c>
      <c r="AU84" s="229" t="s">
        <v>855</v>
      </c>
      <c r="AV84" s="91">
        <v>1</v>
      </c>
      <c r="AW84" s="28" t="s">
        <v>96</v>
      </c>
      <c r="AX84" s="132">
        <v>1</v>
      </c>
      <c r="AY84" s="132">
        <v>1</v>
      </c>
      <c r="AZ84" s="132">
        <v>1</v>
      </c>
      <c r="BA84" s="132"/>
      <c r="BB84" s="132">
        <v>1</v>
      </c>
      <c r="BC84" s="132"/>
      <c r="BD84" s="132">
        <v>1</v>
      </c>
      <c r="BE84" s="27"/>
      <c r="BF84" s="132">
        <f t="shared" si="22"/>
        <v>1</v>
      </c>
      <c r="BG84" s="132">
        <f t="shared" si="22"/>
        <v>1</v>
      </c>
      <c r="BH84" s="255" t="s">
        <v>856</v>
      </c>
      <c r="BI84" s="255" t="s">
        <v>850</v>
      </c>
      <c r="BJ84" s="255"/>
      <c r="BK84" s="255"/>
      <c r="BL84" s="255"/>
      <c r="BM84" s="255"/>
      <c r="BN84" s="255"/>
      <c r="BO84" s="255"/>
      <c r="BP84" s="255"/>
      <c r="BQ84" s="255" t="s">
        <v>857</v>
      </c>
      <c r="BR84" s="90">
        <v>1</v>
      </c>
      <c r="BS84" s="91">
        <v>1</v>
      </c>
      <c r="BT84" s="27" t="s">
        <v>858</v>
      </c>
      <c r="BU84" s="256" t="s">
        <v>858</v>
      </c>
      <c r="BV84" s="38" t="s">
        <v>859</v>
      </c>
    </row>
    <row r="85" spans="1:74" ht="141.75" customHeight="1" x14ac:dyDescent="0.3">
      <c r="A85" s="327" t="s">
        <v>860</v>
      </c>
      <c r="B85" s="327" t="s">
        <v>861</v>
      </c>
      <c r="C85" s="327" t="s">
        <v>73</v>
      </c>
      <c r="D85" s="327" t="s">
        <v>506</v>
      </c>
      <c r="E85" s="327" t="s">
        <v>862</v>
      </c>
      <c r="F85" s="327" t="s">
        <v>863</v>
      </c>
      <c r="G85" s="327" t="s">
        <v>864</v>
      </c>
      <c r="H85" s="327" t="s">
        <v>865</v>
      </c>
      <c r="I85" s="327" t="s">
        <v>866</v>
      </c>
      <c r="J85" s="345">
        <v>27506259564</v>
      </c>
      <c r="K85" s="345">
        <v>27476054848</v>
      </c>
      <c r="L85" s="353">
        <v>86966571451</v>
      </c>
      <c r="M85" s="355">
        <v>71452091886</v>
      </c>
      <c r="N85" s="345">
        <v>47503718457.57</v>
      </c>
      <c r="O85" s="345">
        <v>32320775652</v>
      </c>
      <c r="P85" s="347">
        <v>54269523733</v>
      </c>
      <c r="Q85" s="347">
        <v>15341735099</v>
      </c>
      <c r="R85" s="321" t="s">
        <v>867</v>
      </c>
      <c r="S85" s="350" t="s">
        <v>868</v>
      </c>
      <c r="T85" s="27" t="s">
        <v>869</v>
      </c>
      <c r="U85" s="27" t="s">
        <v>492</v>
      </c>
      <c r="V85" s="28">
        <v>12822</v>
      </c>
      <c r="W85" s="28">
        <v>12822</v>
      </c>
      <c r="X85" s="29" t="s">
        <v>870</v>
      </c>
      <c r="Y85" s="29" t="s">
        <v>871</v>
      </c>
      <c r="Z85" s="30">
        <v>17822</v>
      </c>
      <c r="AA85" s="31">
        <v>5000</v>
      </c>
      <c r="AB85" s="30">
        <v>22822</v>
      </c>
      <c r="AC85" s="30">
        <v>18510</v>
      </c>
      <c r="AD85" s="30">
        <v>27822</v>
      </c>
      <c r="AE85" s="205">
        <v>4062</v>
      </c>
      <c r="AF85" s="205">
        <v>977</v>
      </c>
      <c r="AG85" s="30">
        <v>0</v>
      </c>
      <c r="AH85" s="30">
        <v>0</v>
      </c>
      <c r="AI85" s="30">
        <v>23549</v>
      </c>
      <c r="AJ85" s="30">
        <v>23549</v>
      </c>
      <c r="AK85" s="42">
        <v>4273</v>
      </c>
      <c r="AL85" s="207" t="s">
        <v>872</v>
      </c>
      <c r="AM85" s="207" t="s">
        <v>78</v>
      </c>
      <c r="AN85" s="207" t="s">
        <v>873</v>
      </c>
      <c r="AO85" s="207" t="s">
        <v>78</v>
      </c>
      <c r="AP85" s="257" t="s">
        <v>874</v>
      </c>
      <c r="AQ85" s="174" t="s">
        <v>78</v>
      </c>
      <c r="AR85" s="211" t="s">
        <v>875</v>
      </c>
      <c r="AS85" s="211" t="s">
        <v>876</v>
      </c>
      <c r="AT85" s="32" t="s">
        <v>877</v>
      </c>
      <c r="AU85" s="34" t="s">
        <v>878</v>
      </c>
      <c r="AV85" s="258">
        <v>32822</v>
      </c>
      <c r="AW85" s="212" t="s">
        <v>311</v>
      </c>
      <c r="AX85" s="194"/>
      <c r="AY85" s="194"/>
      <c r="AZ85" s="194">
        <f>3329+13911</f>
        <v>17240</v>
      </c>
      <c r="BA85" s="194"/>
      <c r="BB85" s="194">
        <f>1901-230+13911</f>
        <v>15582</v>
      </c>
      <c r="BC85" s="28"/>
      <c r="BD85" s="28"/>
      <c r="BE85" s="28"/>
      <c r="BF85" s="194">
        <f>AZ85+BB85</f>
        <v>32822</v>
      </c>
      <c r="BG85" s="212">
        <f>BA85+BC85</f>
        <v>0</v>
      </c>
      <c r="BH85" s="213" t="s">
        <v>879</v>
      </c>
      <c r="BI85" s="214" t="s">
        <v>78</v>
      </c>
      <c r="BJ85" s="215"/>
      <c r="BK85" s="215"/>
      <c r="BL85" s="215"/>
      <c r="BM85" s="215"/>
      <c r="BN85" s="215"/>
      <c r="BO85" s="215"/>
      <c r="BP85" s="215"/>
      <c r="BQ85" s="216" t="s">
        <v>880</v>
      </c>
      <c r="BR85" s="28">
        <v>32822</v>
      </c>
      <c r="BS85" s="28">
        <v>23549</v>
      </c>
      <c r="BT85" s="321" t="s">
        <v>584</v>
      </c>
      <c r="BU85" s="218" t="s">
        <v>584</v>
      </c>
      <c r="BV85" s="218" t="s">
        <v>881</v>
      </c>
    </row>
    <row r="86" spans="1:74" ht="141.75" customHeight="1" x14ac:dyDescent="0.3">
      <c r="A86" s="352"/>
      <c r="B86" s="352"/>
      <c r="C86" s="352"/>
      <c r="D86" s="352"/>
      <c r="E86" s="352"/>
      <c r="F86" s="352"/>
      <c r="G86" s="352"/>
      <c r="H86" s="352"/>
      <c r="I86" s="352"/>
      <c r="J86" s="346"/>
      <c r="K86" s="346"/>
      <c r="L86" s="354"/>
      <c r="M86" s="356"/>
      <c r="N86" s="346"/>
      <c r="O86" s="346"/>
      <c r="P86" s="348"/>
      <c r="Q86" s="348"/>
      <c r="R86" s="349"/>
      <c r="S86" s="351"/>
      <c r="T86" s="48" t="s">
        <v>882</v>
      </c>
      <c r="U86" s="48" t="s">
        <v>492</v>
      </c>
      <c r="V86" s="42">
        <v>12822</v>
      </c>
      <c r="W86" s="42">
        <v>12822</v>
      </c>
      <c r="X86" s="42" t="s">
        <v>870</v>
      </c>
      <c r="Y86" s="42" t="s">
        <v>871</v>
      </c>
      <c r="Z86" s="49">
        <v>0</v>
      </c>
      <c r="AA86" s="50">
        <v>0</v>
      </c>
      <c r="AB86" s="49">
        <v>0</v>
      </c>
      <c r="AC86" s="49">
        <v>0</v>
      </c>
      <c r="AD86" s="42">
        <v>0</v>
      </c>
      <c r="AE86" s="42">
        <v>0</v>
      </c>
      <c r="AF86" s="42">
        <v>0</v>
      </c>
      <c r="AG86" s="51">
        <v>0</v>
      </c>
      <c r="AH86" s="51">
        <v>0</v>
      </c>
      <c r="AI86" s="42">
        <v>0</v>
      </c>
      <c r="AJ86" s="42">
        <v>0</v>
      </c>
      <c r="AK86" s="42">
        <v>4273</v>
      </c>
      <c r="AL86" s="207"/>
      <c r="AM86" s="207"/>
      <c r="AN86" s="207"/>
      <c r="AO86" s="207"/>
      <c r="AP86" s="257"/>
      <c r="AQ86" s="174"/>
      <c r="AR86" s="42" t="s">
        <v>78</v>
      </c>
      <c r="AS86" s="42" t="s">
        <v>78</v>
      </c>
      <c r="AT86" s="42" t="s">
        <v>78</v>
      </c>
      <c r="AU86" s="42" t="s">
        <v>78</v>
      </c>
      <c r="AV86" s="42">
        <f>AK86</f>
        <v>4273</v>
      </c>
      <c r="AW86" s="42" t="s">
        <v>126</v>
      </c>
      <c r="AX86" s="42"/>
      <c r="AY86" s="42"/>
      <c r="AZ86" s="42"/>
      <c r="BA86" s="42"/>
      <c r="BB86" s="42">
        <v>4273</v>
      </c>
      <c r="BC86" s="42"/>
      <c r="BD86" s="42"/>
      <c r="BE86" s="42"/>
      <c r="BF86" s="206">
        <f>AZ86+BB86</f>
        <v>4273</v>
      </c>
      <c r="BG86" s="259">
        <f>BA86+BC86</f>
        <v>0</v>
      </c>
      <c r="BH86" s="213" t="s">
        <v>879</v>
      </c>
      <c r="BI86" s="214" t="s">
        <v>78</v>
      </c>
      <c r="BJ86" s="215"/>
      <c r="BK86" s="215"/>
      <c r="BL86" s="215"/>
      <c r="BM86" s="215"/>
      <c r="BN86" s="215"/>
      <c r="BO86" s="215"/>
      <c r="BP86" s="215"/>
      <c r="BQ86" s="216" t="s">
        <v>880</v>
      </c>
      <c r="BR86" s="42"/>
      <c r="BS86" s="42">
        <f>BG86</f>
        <v>0</v>
      </c>
      <c r="BT86" s="349"/>
      <c r="BU86" s="218" t="s">
        <v>584</v>
      </c>
      <c r="BV86" s="218" t="s">
        <v>881</v>
      </c>
    </row>
    <row r="87" spans="1:74" ht="409.6" customHeight="1" x14ac:dyDescent="0.3">
      <c r="A87" s="322"/>
      <c r="B87" s="322"/>
      <c r="C87" s="322"/>
      <c r="D87" s="322"/>
      <c r="E87" s="322"/>
      <c r="F87" s="322"/>
      <c r="G87" s="322"/>
      <c r="H87" s="322"/>
      <c r="I87" s="322"/>
      <c r="J87" s="322"/>
      <c r="K87" s="322"/>
      <c r="L87" s="322"/>
      <c r="M87" s="332"/>
      <c r="N87" s="323"/>
      <c r="O87" s="323"/>
      <c r="P87" s="319"/>
      <c r="Q87" s="319"/>
      <c r="R87" s="322"/>
      <c r="S87" s="171" t="s">
        <v>883</v>
      </c>
      <c r="T87" s="27" t="s">
        <v>884</v>
      </c>
      <c r="U87" s="27" t="s">
        <v>83</v>
      </c>
      <c r="V87" s="28">
        <v>0</v>
      </c>
      <c r="W87" s="28">
        <v>0</v>
      </c>
      <c r="X87" s="29" t="s">
        <v>885</v>
      </c>
      <c r="Y87" s="29" t="s">
        <v>886</v>
      </c>
      <c r="Z87" s="30">
        <v>20000</v>
      </c>
      <c r="AA87" s="31">
        <v>25077</v>
      </c>
      <c r="AB87" s="260">
        <v>16000</v>
      </c>
      <c r="AC87" s="260">
        <v>16804</v>
      </c>
      <c r="AD87" s="260">
        <v>16000</v>
      </c>
      <c r="AE87" s="261">
        <v>0</v>
      </c>
      <c r="AF87" s="261">
        <v>2174</v>
      </c>
      <c r="AG87" s="260">
        <v>0</v>
      </c>
      <c r="AH87" s="260">
        <v>17470</v>
      </c>
      <c r="AI87" s="58">
        <v>19644</v>
      </c>
      <c r="AJ87" s="58">
        <v>19644</v>
      </c>
      <c r="AK87" s="262">
        <v>0</v>
      </c>
      <c r="AL87" s="207" t="s">
        <v>887</v>
      </c>
      <c r="AM87" s="207" t="s">
        <v>78</v>
      </c>
      <c r="AN87" s="207" t="s">
        <v>888</v>
      </c>
      <c r="AO87" s="207" t="s">
        <v>78</v>
      </c>
      <c r="AP87" s="263" t="s">
        <v>889</v>
      </c>
      <c r="AQ87" s="264" t="s">
        <v>78</v>
      </c>
      <c r="AR87" s="211" t="s">
        <v>890</v>
      </c>
      <c r="AS87" s="211" t="s">
        <v>891</v>
      </c>
      <c r="AT87" s="32" t="s">
        <v>892</v>
      </c>
      <c r="AU87" s="34" t="s">
        <v>893</v>
      </c>
      <c r="AV87" s="265">
        <v>16000</v>
      </c>
      <c r="AW87" s="265" t="s">
        <v>311</v>
      </c>
      <c r="AX87" s="265"/>
      <c r="AY87" s="265"/>
      <c r="AZ87" s="265">
        <v>3500</v>
      </c>
      <c r="BA87" s="265"/>
      <c r="BB87" s="265"/>
      <c r="BC87" s="265"/>
      <c r="BD87" s="265">
        <v>12500</v>
      </c>
      <c r="BE87" s="265"/>
      <c r="BF87" s="266">
        <f>AX87+AZ87+BB87+BD87</f>
        <v>16000</v>
      </c>
      <c r="BG87" s="266">
        <f>AY87+BA87+BC87+BE87</f>
        <v>0</v>
      </c>
      <c r="BH87" s="213" t="s">
        <v>894</v>
      </c>
      <c r="BI87" s="214" t="s">
        <v>78</v>
      </c>
      <c r="BJ87" s="215"/>
      <c r="BK87" s="215"/>
      <c r="BL87" s="215"/>
      <c r="BM87" s="215"/>
      <c r="BN87" s="215"/>
      <c r="BO87" s="215"/>
      <c r="BP87" s="215"/>
      <c r="BQ87" s="216" t="s">
        <v>895</v>
      </c>
      <c r="BR87" s="28">
        <f>+_xlfn.IFS(U87="Acumulado",Z87+AB87+AD87+AV87,U87="Capacidad",AV87,U87="Flujo",AV87,U87="Reducción",AV87,U87="Stock",AV87)</f>
        <v>68000</v>
      </c>
      <c r="BS87" s="28">
        <f>AA87+AC87+AJ87+BG87</f>
        <v>61525</v>
      </c>
      <c r="BT87" s="322"/>
      <c r="BU87" s="218" t="s">
        <v>584</v>
      </c>
      <c r="BV87" s="218" t="s">
        <v>881</v>
      </c>
    </row>
    <row r="88" spans="1:74" ht="409.6" customHeight="1" x14ac:dyDescent="0.3">
      <c r="A88" s="324"/>
      <c r="B88" s="324"/>
      <c r="C88" s="324"/>
      <c r="D88" s="324"/>
      <c r="E88" s="324"/>
      <c r="F88" s="324"/>
      <c r="G88" s="324"/>
      <c r="H88" s="324"/>
      <c r="I88" s="324"/>
      <c r="J88" s="324"/>
      <c r="K88" s="324"/>
      <c r="L88" s="324"/>
      <c r="M88" s="333"/>
      <c r="N88" s="334"/>
      <c r="O88" s="334"/>
      <c r="P88" s="320"/>
      <c r="Q88" s="320"/>
      <c r="R88" s="324"/>
      <c r="S88" s="27" t="s">
        <v>896</v>
      </c>
      <c r="T88" s="57" t="s">
        <v>897</v>
      </c>
      <c r="U88" s="57" t="s">
        <v>492</v>
      </c>
      <c r="V88" s="30">
        <v>1569</v>
      </c>
      <c r="W88" s="30">
        <v>1569</v>
      </c>
      <c r="X88" s="30" t="s">
        <v>898</v>
      </c>
      <c r="Y88" s="30" t="s">
        <v>899</v>
      </c>
      <c r="Z88" s="30">
        <v>2109</v>
      </c>
      <c r="AA88" s="31">
        <v>656</v>
      </c>
      <c r="AB88" s="260">
        <v>2541</v>
      </c>
      <c r="AC88" s="260">
        <v>2898</v>
      </c>
      <c r="AD88" s="260">
        <v>2973</v>
      </c>
      <c r="AE88" s="205">
        <v>0</v>
      </c>
      <c r="AF88" s="205">
        <v>0</v>
      </c>
      <c r="AG88" s="260">
        <v>0</v>
      </c>
      <c r="AH88" s="260">
        <v>839</v>
      </c>
      <c r="AI88" s="30">
        <v>839</v>
      </c>
      <c r="AJ88" s="30">
        <v>839</v>
      </c>
      <c r="AK88" s="267"/>
      <c r="AL88" s="205" t="s">
        <v>900</v>
      </c>
      <c r="AM88" s="205" t="s">
        <v>78</v>
      </c>
      <c r="AN88" s="205" t="s">
        <v>901</v>
      </c>
      <c r="AO88" s="205" t="s">
        <v>78</v>
      </c>
      <c r="AP88" s="268" t="s">
        <v>902</v>
      </c>
      <c r="AQ88" s="269" t="s">
        <v>78</v>
      </c>
      <c r="AR88" s="270" t="s">
        <v>903</v>
      </c>
      <c r="AS88" s="270" t="s">
        <v>904</v>
      </c>
      <c r="AT88" s="59" t="s">
        <v>905</v>
      </c>
      <c r="AU88" s="72" t="s">
        <v>893</v>
      </c>
      <c r="AV88" s="260"/>
      <c r="AW88" s="30" t="s">
        <v>229</v>
      </c>
      <c r="AX88" s="30" t="s">
        <v>229</v>
      </c>
      <c r="AY88" s="30" t="s">
        <v>229</v>
      </c>
      <c r="AZ88" s="30" t="s">
        <v>229</v>
      </c>
      <c r="BA88" s="30" t="s">
        <v>229</v>
      </c>
      <c r="BB88" s="30" t="s">
        <v>229</v>
      </c>
      <c r="BC88" s="30" t="s">
        <v>229</v>
      </c>
      <c r="BD88" s="30" t="s">
        <v>229</v>
      </c>
      <c r="BE88" s="30" t="s">
        <v>229</v>
      </c>
      <c r="BF88" s="260"/>
      <c r="BG88" s="260"/>
      <c r="BH88" s="73"/>
      <c r="BI88" s="73"/>
      <c r="BJ88" s="73"/>
      <c r="BK88" s="73"/>
      <c r="BL88" s="73"/>
      <c r="BM88" s="73"/>
      <c r="BN88" s="73"/>
      <c r="BO88" s="73"/>
      <c r="BP88" s="73"/>
      <c r="BQ88" s="73"/>
      <c r="BR88" s="30">
        <v>3405</v>
      </c>
      <c r="BS88" s="30">
        <v>3737</v>
      </c>
      <c r="BT88" s="324"/>
      <c r="BU88" s="218" t="s">
        <v>584</v>
      </c>
      <c r="BV88" s="218" t="s">
        <v>881</v>
      </c>
    </row>
    <row r="89" spans="1:74" ht="367.2" customHeight="1" x14ac:dyDescent="0.3">
      <c r="A89" s="325" t="s">
        <v>504</v>
      </c>
      <c r="B89" s="325" t="s">
        <v>906</v>
      </c>
      <c r="C89" s="325" t="s">
        <v>78</v>
      </c>
      <c r="D89" s="325" t="s">
        <v>506</v>
      </c>
      <c r="E89" s="325" t="s">
        <v>907</v>
      </c>
      <c r="F89" s="325" t="s">
        <v>908</v>
      </c>
      <c r="G89" s="325" t="s">
        <v>77</v>
      </c>
      <c r="H89" s="325" t="s">
        <v>78</v>
      </c>
      <c r="I89" s="325" t="s">
        <v>78</v>
      </c>
      <c r="J89" s="343"/>
      <c r="K89" s="343"/>
      <c r="L89" s="337"/>
      <c r="M89" s="337"/>
      <c r="N89" s="338"/>
      <c r="O89" s="338"/>
      <c r="P89" s="339"/>
      <c r="Q89" s="339"/>
      <c r="R89" s="326" t="s">
        <v>161</v>
      </c>
      <c r="S89" s="74" t="s">
        <v>909</v>
      </c>
      <c r="T89" s="74" t="s">
        <v>910</v>
      </c>
      <c r="U89" s="74" t="s">
        <v>639</v>
      </c>
      <c r="V89" s="93">
        <v>0</v>
      </c>
      <c r="W89" s="28">
        <v>32</v>
      </c>
      <c r="X89" s="29" t="s">
        <v>911</v>
      </c>
      <c r="Y89" s="29" t="s">
        <v>912</v>
      </c>
      <c r="Z89" s="94">
        <v>32</v>
      </c>
      <c r="AA89" s="31">
        <v>32</v>
      </c>
      <c r="AB89" s="94">
        <v>32</v>
      </c>
      <c r="AC89" s="94">
        <v>32</v>
      </c>
      <c r="AD89" s="94">
        <v>34</v>
      </c>
      <c r="AE89" s="94">
        <v>7</v>
      </c>
      <c r="AF89" s="94">
        <v>11</v>
      </c>
      <c r="AG89" s="94">
        <v>9</v>
      </c>
      <c r="AH89" s="94">
        <v>7</v>
      </c>
      <c r="AI89" s="30">
        <v>34</v>
      </c>
      <c r="AJ89" s="30">
        <v>34</v>
      </c>
      <c r="AK89" s="93">
        <v>0</v>
      </c>
      <c r="AL89" s="32" t="s">
        <v>913</v>
      </c>
      <c r="AM89" s="32" t="s">
        <v>914</v>
      </c>
      <c r="AN89" s="32" t="s">
        <v>915</v>
      </c>
      <c r="AO89" s="32" t="s">
        <v>916</v>
      </c>
      <c r="AP89" s="157" t="s">
        <v>917</v>
      </c>
      <c r="AQ89" s="157" t="s">
        <v>918</v>
      </c>
      <c r="AR89" s="153" t="s">
        <v>919</v>
      </c>
      <c r="AS89" s="153" t="s">
        <v>920</v>
      </c>
      <c r="AT89" s="153" t="s">
        <v>921</v>
      </c>
      <c r="AU89" s="153" t="s">
        <v>922</v>
      </c>
      <c r="AV89" s="93">
        <v>34</v>
      </c>
      <c r="AW89" s="28" t="s">
        <v>96</v>
      </c>
      <c r="AX89" s="273">
        <v>4</v>
      </c>
      <c r="AY89" s="93">
        <v>13</v>
      </c>
      <c r="AZ89" s="273">
        <v>12</v>
      </c>
      <c r="BA89" s="93"/>
      <c r="BB89" s="273">
        <v>8</v>
      </c>
      <c r="BC89" s="93"/>
      <c r="BD89" s="273">
        <v>10</v>
      </c>
      <c r="BE89" s="93"/>
      <c r="BF89" s="28">
        <f t="shared" ref="BF89:BG91" si="23">AX89+AZ89+BB89+BD89</f>
        <v>34</v>
      </c>
      <c r="BG89" s="28">
        <f t="shared" si="23"/>
        <v>13</v>
      </c>
      <c r="BH89" s="159" t="s">
        <v>923</v>
      </c>
      <c r="BI89" s="159" t="s">
        <v>924</v>
      </c>
      <c r="BJ89" s="159"/>
      <c r="BK89" s="159"/>
      <c r="BL89" s="159"/>
      <c r="BM89" s="159"/>
      <c r="BN89" s="159"/>
      <c r="BO89" s="159"/>
      <c r="BP89" s="159"/>
      <c r="BQ89" s="159"/>
      <c r="BR89" s="28">
        <f>+_xlfn.IFS(U89="Acumulado",Z89+AB89+AD89+AV89,U89="Capacidad",AV89,U89="Flujo",AV89,U89="Reducción",AV89,U89="Stock",AV89)</f>
        <v>132</v>
      </c>
      <c r="BS89" s="28">
        <f>AA89+AC89+AJ89+BG89</f>
        <v>111</v>
      </c>
      <c r="BT89" s="326" t="s">
        <v>925</v>
      </c>
      <c r="BU89" s="108" t="s">
        <v>925</v>
      </c>
      <c r="BV89" s="218" t="s">
        <v>926</v>
      </c>
    </row>
    <row r="90" spans="1:74" ht="204" customHeight="1" x14ac:dyDescent="0.3">
      <c r="A90" s="324"/>
      <c r="B90" s="324"/>
      <c r="C90" s="324"/>
      <c r="D90" s="324"/>
      <c r="E90" s="324"/>
      <c r="F90" s="324"/>
      <c r="G90" s="324"/>
      <c r="H90" s="324"/>
      <c r="I90" s="324"/>
      <c r="J90" s="324"/>
      <c r="K90" s="324"/>
      <c r="L90" s="324"/>
      <c r="M90" s="324"/>
      <c r="N90" s="334"/>
      <c r="O90" s="334"/>
      <c r="P90" s="341"/>
      <c r="Q90" s="341"/>
      <c r="R90" s="334"/>
      <c r="S90" s="272" t="s">
        <v>927</v>
      </c>
      <c r="T90" s="272" t="s">
        <v>928</v>
      </c>
      <c r="U90" s="274" t="s">
        <v>639</v>
      </c>
      <c r="V90" s="271">
        <v>0</v>
      </c>
      <c r="W90" s="58">
        <v>3</v>
      </c>
      <c r="X90" s="94" t="s">
        <v>929</v>
      </c>
      <c r="Y90" s="94" t="s">
        <v>929</v>
      </c>
      <c r="Z90" s="94">
        <v>3</v>
      </c>
      <c r="AA90" s="31">
        <v>3</v>
      </c>
      <c r="AB90" s="94" t="s">
        <v>929</v>
      </c>
      <c r="AC90" s="94"/>
      <c r="AD90" s="94" t="s">
        <v>929</v>
      </c>
      <c r="AE90" s="94" t="s">
        <v>929</v>
      </c>
      <c r="AF90" s="94" t="s">
        <v>929</v>
      </c>
      <c r="AG90" s="94" t="s">
        <v>929</v>
      </c>
      <c r="AH90" s="94" t="s">
        <v>929</v>
      </c>
      <c r="AI90" s="94" t="s">
        <v>929</v>
      </c>
      <c r="AJ90" s="94" t="s">
        <v>929</v>
      </c>
      <c r="AK90" s="94" t="s">
        <v>929</v>
      </c>
      <c r="AL90" s="94" t="s">
        <v>929</v>
      </c>
      <c r="AM90" s="94" t="s">
        <v>929</v>
      </c>
      <c r="AN90" s="94" t="s">
        <v>929</v>
      </c>
      <c r="AO90" s="94" t="s">
        <v>929</v>
      </c>
      <c r="AP90" s="94" t="s">
        <v>929</v>
      </c>
      <c r="AQ90" s="94" t="s">
        <v>929</v>
      </c>
      <c r="AR90" s="275" t="s">
        <v>929</v>
      </c>
      <c r="AS90" s="275" t="s">
        <v>929</v>
      </c>
      <c r="AT90" s="275" t="s">
        <v>929</v>
      </c>
      <c r="AU90" s="275" t="s">
        <v>929</v>
      </c>
      <c r="AV90" s="94"/>
      <c r="AW90" s="30" t="s">
        <v>217</v>
      </c>
      <c r="AX90" s="30" t="s">
        <v>930</v>
      </c>
      <c r="AY90" s="30" t="s">
        <v>931</v>
      </c>
      <c r="AZ90" s="30" t="s">
        <v>932</v>
      </c>
      <c r="BA90" s="30" t="s">
        <v>933</v>
      </c>
      <c r="BB90" s="30" t="s">
        <v>934</v>
      </c>
      <c r="BC90" s="30" t="s">
        <v>935</v>
      </c>
      <c r="BD90" s="30" t="s">
        <v>936</v>
      </c>
      <c r="BE90" s="30" t="s">
        <v>937</v>
      </c>
      <c r="BF90" s="61"/>
      <c r="BG90" s="61"/>
      <c r="BH90" s="94"/>
      <c r="BI90" s="94"/>
      <c r="BJ90" s="94"/>
      <c r="BK90" s="94"/>
      <c r="BL90" s="94"/>
      <c r="BM90" s="94"/>
      <c r="BN90" s="94"/>
      <c r="BO90" s="94"/>
      <c r="BP90" s="94"/>
      <c r="BQ90" s="94"/>
      <c r="BR90" s="30">
        <v>3</v>
      </c>
      <c r="BS90" s="30">
        <v>3</v>
      </c>
      <c r="BT90" s="322"/>
      <c r="BU90" s="108" t="s">
        <v>925</v>
      </c>
      <c r="BV90" s="218" t="s">
        <v>926</v>
      </c>
    </row>
    <row r="91" spans="1:74" s="20" customFormat="1" ht="244.95" customHeight="1" x14ac:dyDescent="0.3">
      <c r="A91" s="325" t="s">
        <v>504</v>
      </c>
      <c r="B91" s="325" t="s">
        <v>938</v>
      </c>
      <c r="C91" s="325" t="s">
        <v>78</v>
      </c>
      <c r="D91" s="325" t="s">
        <v>506</v>
      </c>
      <c r="E91" s="325" t="s">
        <v>939</v>
      </c>
      <c r="F91" s="325" t="s">
        <v>940</v>
      </c>
      <c r="G91" s="325" t="s">
        <v>77</v>
      </c>
      <c r="H91" s="325" t="s">
        <v>941</v>
      </c>
      <c r="I91" s="325" t="s">
        <v>78</v>
      </c>
      <c r="J91" s="343"/>
      <c r="K91" s="343"/>
      <c r="L91" s="344"/>
      <c r="M91" s="344"/>
      <c r="N91" s="338"/>
      <c r="O91" s="338"/>
      <c r="P91" s="339"/>
      <c r="Q91" s="339"/>
      <c r="R91" s="326" t="s">
        <v>161</v>
      </c>
      <c r="S91" s="326" t="s">
        <v>942</v>
      </c>
      <c r="T91" s="74" t="s">
        <v>943</v>
      </c>
      <c r="U91" s="74" t="s">
        <v>639</v>
      </c>
      <c r="V91" s="93">
        <v>0</v>
      </c>
      <c r="W91" s="28">
        <v>45204</v>
      </c>
      <c r="X91" s="29" t="s">
        <v>944</v>
      </c>
      <c r="Y91" s="29" t="s">
        <v>945</v>
      </c>
      <c r="Z91" s="94">
        <v>40300</v>
      </c>
      <c r="AA91" s="31">
        <v>45204</v>
      </c>
      <c r="AB91" s="94">
        <v>44200</v>
      </c>
      <c r="AC91" s="94">
        <v>52245.5</v>
      </c>
      <c r="AD91" s="94">
        <v>44200</v>
      </c>
      <c r="AE91" s="271">
        <v>8748</v>
      </c>
      <c r="AF91" s="271">
        <v>12323.2</v>
      </c>
      <c r="AG91" s="166">
        <v>15295.5</v>
      </c>
      <c r="AH91" s="166">
        <v>8321</v>
      </c>
      <c r="AI91" s="58">
        <v>44687.7</v>
      </c>
      <c r="AJ91" s="58">
        <v>44687.7</v>
      </c>
      <c r="AK91" s="93">
        <v>0</v>
      </c>
      <c r="AL91" s="32" t="s">
        <v>946</v>
      </c>
      <c r="AM91" s="32" t="s">
        <v>914</v>
      </c>
      <c r="AN91" s="32" t="s">
        <v>947</v>
      </c>
      <c r="AO91" s="32" t="s">
        <v>916</v>
      </c>
      <c r="AP91" s="157" t="s">
        <v>948</v>
      </c>
      <c r="AQ91" s="157" t="s">
        <v>918</v>
      </c>
      <c r="AR91" s="153" t="s">
        <v>949</v>
      </c>
      <c r="AS91" s="153" t="s">
        <v>950</v>
      </c>
      <c r="AT91" s="153" t="s">
        <v>951</v>
      </c>
      <c r="AU91" s="153" t="s">
        <v>922</v>
      </c>
      <c r="AV91" s="93">
        <v>44200</v>
      </c>
      <c r="AW91" s="28" t="s">
        <v>96</v>
      </c>
      <c r="AX91" s="273">
        <v>5000</v>
      </c>
      <c r="AY91" s="93">
        <v>5168</v>
      </c>
      <c r="AZ91" s="273">
        <v>11100</v>
      </c>
      <c r="BA91" s="93"/>
      <c r="BB91" s="273">
        <v>16000</v>
      </c>
      <c r="BC91" s="93"/>
      <c r="BD91" s="273">
        <v>12100</v>
      </c>
      <c r="BE91" s="93"/>
      <c r="BF91" s="28">
        <f t="shared" si="23"/>
        <v>44200</v>
      </c>
      <c r="BG91" s="28">
        <f t="shared" si="23"/>
        <v>5168</v>
      </c>
      <c r="BH91" s="159" t="s">
        <v>952</v>
      </c>
      <c r="BI91" s="159" t="s">
        <v>953</v>
      </c>
      <c r="BJ91" s="159"/>
      <c r="BK91" s="159"/>
      <c r="BL91" s="159"/>
      <c r="BM91" s="159"/>
      <c r="BN91" s="159"/>
      <c r="BO91" s="159"/>
      <c r="BP91" s="159"/>
      <c r="BQ91" s="159"/>
      <c r="BR91" s="28">
        <f>+_xlfn.IFS(U91="Acumulado",Z91+AB91+AD91+AV91,U91="Capacidad",AV91,U91="Flujo",AV91,U91="Reducción",AV91,U91="Stock",AV91)</f>
        <v>172900</v>
      </c>
      <c r="BS91" s="28">
        <f>AA91+AC91+AJ91+BG91</f>
        <v>147305.20000000001</v>
      </c>
      <c r="BT91" s="322"/>
      <c r="BU91" s="108" t="s">
        <v>925</v>
      </c>
      <c r="BV91" s="218" t="s">
        <v>954</v>
      </c>
    </row>
    <row r="92" spans="1:74" s="20" customFormat="1" ht="244.95" customHeight="1" x14ac:dyDescent="0.3">
      <c r="A92" s="322"/>
      <c r="B92" s="322"/>
      <c r="C92" s="322"/>
      <c r="D92" s="322"/>
      <c r="E92" s="322"/>
      <c r="F92" s="322"/>
      <c r="G92" s="322"/>
      <c r="H92" s="322"/>
      <c r="I92" s="322"/>
      <c r="J92" s="322"/>
      <c r="K92" s="322"/>
      <c r="L92" s="322"/>
      <c r="M92" s="322"/>
      <c r="N92" s="323"/>
      <c r="O92" s="323"/>
      <c r="P92" s="340"/>
      <c r="Q92" s="340"/>
      <c r="R92" s="322"/>
      <c r="S92" s="324"/>
      <c r="T92" s="74" t="s">
        <v>955</v>
      </c>
      <c r="U92" s="74" t="s">
        <v>157</v>
      </c>
      <c r="V92" s="93">
        <v>3</v>
      </c>
      <c r="W92" s="28"/>
      <c r="X92" s="29" t="s">
        <v>956</v>
      </c>
      <c r="Y92" s="29" t="s">
        <v>957</v>
      </c>
      <c r="Z92" s="94"/>
      <c r="AA92" s="31"/>
      <c r="AB92" s="78">
        <v>0.88680000000000003</v>
      </c>
      <c r="AC92" s="78">
        <v>0.88680000000000003</v>
      </c>
      <c r="AD92" s="78">
        <v>0.88680000000000003</v>
      </c>
      <c r="AE92" s="271" t="s">
        <v>161</v>
      </c>
      <c r="AF92" s="271"/>
      <c r="AG92" s="271" t="s">
        <v>161</v>
      </c>
      <c r="AH92" s="78">
        <v>0.88680000000000003</v>
      </c>
      <c r="AI92" s="276">
        <v>0.88680000000000003</v>
      </c>
      <c r="AJ92" s="276">
        <v>0.88680000000000003</v>
      </c>
      <c r="AK92" s="93">
        <v>0</v>
      </c>
      <c r="AL92" s="32" t="s">
        <v>958</v>
      </c>
      <c r="AM92" s="32" t="s">
        <v>959</v>
      </c>
      <c r="AN92" s="32" t="s">
        <v>958</v>
      </c>
      <c r="AO92" s="32" t="s">
        <v>959</v>
      </c>
      <c r="AP92" s="157" t="s">
        <v>161</v>
      </c>
      <c r="AQ92" s="157" t="s">
        <v>959</v>
      </c>
      <c r="AR92" s="153" t="s">
        <v>960</v>
      </c>
      <c r="AS92" s="153" t="s">
        <v>961</v>
      </c>
      <c r="AT92" s="153" t="s">
        <v>921</v>
      </c>
      <c r="AU92" s="153" t="s">
        <v>922</v>
      </c>
      <c r="AV92" s="90">
        <v>0.88680000000000003</v>
      </c>
      <c r="AW92" s="28" t="s">
        <v>126</v>
      </c>
      <c r="AX92" s="93"/>
      <c r="AY92" s="93"/>
      <c r="AZ92" s="93"/>
      <c r="BA92" s="93"/>
      <c r="BB92" s="93"/>
      <c r="BC92" s="93"/>
      <c r="BD92" s="277">
        <v>0.88680000000000003</v>
      </c>
      <c r="BE92" s="93"/>
      <c r="BF92" s="277">
        <v>0.88680000000000003</v>
      </c>
      <c r="BG92" s="28">
        <f>AY92</f>
        <v>0</v>
      </c>
      <c r="BH92" s="93" t="s">
        <v>962</v>
      </c>
      <c r="BI92" s="93" t="s">
        <v>962</v>
      </c>
      <c r="BJ92" s="93"/>
      <c r="BK92" s="93"/>
      <c r="BL92" s="93"/>
      <c r="BM92" s="93"/>
      <c r="BN92" s="93"/>
      <c r="BO92" s="93"/>
      <c r="BP92" s="93"/>
      <c r="BQ92" s="93"/>
      <c r="BR92" s="278">
        <v>0.88680000000000003</v>
      </c>
      <c r="BS92" s="90">
        <v>0.88680000000000003</v>
      </c>
      <c r="BT92" s="322"/>
      <c r="BU92" s="108" t="s">
        <v>925</v>
      </c>
      <c r="BV92" s="218" t="s">
        <v>954</v>
      </c>
    </row>
    <row r="93" spans="1:74" s="20" customFormat="1" ht="160.19999999999999" customHeight="1" x14ac:dyDescent="0.3">
      <c r="A93" s="322"/>
      <c r="B93" s="322"/>
      <c r="C93" s="322"/>
      <c r="D93" s="322"/>
      <c r="E93" s="322"/>
      <c r="F93" s="322"/>
      <c r="G93" s="322"/>
      <c r="H93" s="322"/>
      <c r="I93" s="322"/>
      <c r="J93" s="322"/>
      <c r="K93" s="322"/>
      <c r="L93" s="322"/>
      <c r="M93" s="322"/>
      <c r="N93" s="323"/>
      <c r="O93" s="323"/>
      <c r="P93" s="340"/>
      <c r="Q93" s="340"/>
      <c r="R93" s="322"/>
      <c r="S93" s="74" t="s">
        <v>942</v>
      </c>
      <c r="T93" s="74" t="s">
        <v>963</v>
      </c>
      <c r="U93" s="74" t="s">
        <v>639</v>
      </c>
      <c r="V93" s="93">
        <v>0</v>
      </c>
      <c r="W93" s="28">
        <v>50</v>
      </c>
      <c r="X93" s="29" t="s">
        <v>964</v>
      </c>
      <c r="Y93" s="29" t="s">
        <v>965</v>
      </c>
      <c r="Z93" s="94">
        <v>50</v>
      </c>
      <c r="AA93" s="31">
        <v>50</v>
      </c>
      <c r="AB93" s="94">
        <v>55</v>
      </c>
      <c r="AC93" s="94">
        <v>55</v>
      </c>
      <c r="AD93" s="94">
        <v>60</v>
      </c>
      <c r="AE93" s="271">
        <v>6</v>
      </c>
      <c r="AF93" s="271">
        <v>36</v>
      </c>
      <c r="AG93" s="94">
        <v>45</v>
      </c>
      <c r="AH93" s="94">
        <v>30</v>
      </c>
      <c r="AI93" s="58">
        <v>117</v>
      </c>
      <c r="AJ93" s="58">
        <v>117</v>
      </c>
      <c r="AK93" s="93">
        <v>0</v>
      </c>
      <c r="AL93" s="32" t="s">
        <v>966</v>
      </c>
      <c r="AM93" s="32" t="s">
        <v>914</v>
      </c>
      <c r="AN93" s="32" t="s">
        <v>967</v>
      </c>
      <c r="AO93" s="32" t="s">
        <v>916</v>
      </c>
      <c r="AP93" s="157" t="s">
        <v>968</v>
      </c>
      <c r="AQ93" s="157" t="s">
        <v>916</v>
      </c>
      <c r="AR93" s="153" t="s">
        <v>969</v>
      </c>
      <c r="AS93" s="153" t="s">
        <v>970</v>
      </c>
      <c r="AT93" s="153" t="s">
        <v>971</v>
      </c>
      <c r="AU93" s="153" t="s">
        <v>922</v>
      </c>
      <c r="AV93" s="93">
        <v>65</v>
      </c>
      <c r="AW93" s="28" t="s">
        <v>96</v>
      </c>
      <c r="AX93" s="273">
        <v>6</v>
      </c>
      <c r="AY93" s="93">
        <v>15</v>
      </c>
      <c r="AZ93" s="273">
        <v>18</v>
      </c>
      <c r="BA93" s="93"/>
      <c r="BB93" s="273">
        <v>20</v>
      </c>
      <c r="BC93" s="93"/>
      <c r="BD93" s="273">
        <v>21</v>
      </c>
      <c r="BE93" s="93"/>
      <c r="BF93" s="28">
        <f t="shared" ref="BF93:BG94" si="24">AX93+AZ93+BB93+BD93</f>
        <v>65</v>
      </c>
      <c r="BG93" s="28">
        <f t="shared" si="24"/>
        <v>15</v>
      </c>
      <c r="BH93" s="159" t="s">
        <v>972</v>
      </c>
      <c r="BI93" s="159" t="s">
        <v>973</v>
      </c>
      <c r="BJ93" s="159"/>
      <c r="BK93" s="159"/>
      <c r="BL93" s="159"/>
      <c r="BM93" s="159"/>
      <c r="BN93" s="159"/>
      <c r="BO93" s="159"/>
      <c r="BP93" s="159"/>
      <c r="BQ93" s="159"/>
      <c r="BR93" s="28">
        <f>+_xlfn.IFS(U93="Acumulado",Z93+AB93+AD93+AV93,U93="Capacidad",AV93,U93="Flujo",AV93,U93="Reducción",AV93,U93="Stock",AV93)</f>
        <v>230</v>
      </c>
      <c r="BS93" s="28">
        <f>AA93+AC93+AJ93+BG93</f>
        <v>237</v>
      </c>
      <c r="BT93" s="322"/>
      <c r="BU93" s="108" t="s">
        <v>925</v>
      </c>
      <c r="BV93" s="218" t="s">
        <v>954</v>
      </c>
    </row>
    <row r="94" spans="1:74" s="20" customFormat="1" ht="409.6" customHeight="1" x14ac:dyDescent="0.3">
      <c r="A94" s="322"/>
      <c r="B94" s="322"/>
      <c r="C94" s="322"/>
      <c r="D94" s="322"/>
      <c r="E94" s="322"/>
      <c r="F94" s="322"/>
      <c r="G94" s="322"/>
      <c r="H94" s="322"/>
      <c r="I94" s="322"/>
      <c r="J94" s="322"/>
      <c r="K94" s="322"/>
      <c r="L94" s="322"/>
      <c r="M94" s="322"/>
      <c r="N94" s="323"/>
      <c r="O94" s="323"/>
      <c r="P94" s="340"/>
      <c r="Q94" s="340"/>
      <c r="R94" s="322"/>
      <c r="S94" s="74" t="s">
        <v>974</v>
      </c>
      <c r="T94" s="74" t="s">
        <v>975</v>
      </c>
      <c r="U94" s="74" t="s">
        <v>639</v>
      </c>
      <c r="V94" s="93">
        <v>0</v>
      </c>
      <c r="W94" s="28">
        <v>12641</v>
      </c>
      <c r="X94" s="29" t="s">
        <v>976</v>
      </c>
      <c r="Y94" s="29" t="s">
        <v>977</v>
      </c>
      <c r="Z94" s="94">
        <v>12000</v>
      </c>
      <c r="AA94" s="31">
        <v>12641</v>
      </c>
      <c r="AB94" s="94">
        <v>13000</v>
      </c>
      <c r="AC94" s="94">
        <v>13023</v>
      </c>
      <c r="AD94" s="94">
        <v>13200</v>
      </c>
      <c r="AE94" s="271">
        <v>1885</v>
      </c>
      <c r="AF94" s="271">
        <v>7126</v>
      </c>
      <c r="AG94" s="166">
        <v>7934</v>
      </c>
      <c r="AH94" s="166">
        <v>1944</v>
      </c>
      <c r="AI94" s="58">
        <v>18889</v>
      </c>
      <c r="AJ94" s="58">
        <v>18889</v>
      </c>
      <c r="AK94" s="93">
        <v>0</v>
      </c>
      <c r="AL94" s="32" t="s">
        <v>978</v>
      </c>
      <c r="AM94" s="32" t="s">
        <v>979</v>
      </c>
      <c r="AN94" s="32" t="s">
        <v>980</v>
      </c>
      <c r="AO94" s="32" t="s">
        <v>916</v>
      </c>
      <c r="AP94" s="157" t="s">
        <v>981</v>
      </c>
      <c r="AQ94" s="157" t="s">
        <v>918</v>
      </c>
      <c r="AR94" s="153" t="s">
        <v>982</v>
      </c>
      <c r="AS94" s="153" t="s">
        <v>983</v>
      </c>
      <c r="AT94" s="153" t="s">
        <v>984</v>
      </c>
      <c r="AU94" s="153" t="s">
        <v>922</v>
      </c>
      <c r="AV94" s="93">
        <v>13400</v>
      </c>
      <c r="AW94" s="28" t="s">
        <v>96</v>
      </c>
      <c r="AX94" s="273">
        <v>1800</v>
      </c>
      <c r="AY94" s="93">
        <v>2484</v>
      </c>
      <c r="AZ94" s="273">
        <v>3200</v>
      </c>
      <c r="BA94" s="93"/>
      <c r="BB94" s="273">
        <v>3800</v>
      </c>
      <c r="BC94" s="93"/>
      <c r="BD94" s="273">
        <v>4600</v>
      </c>
      <c r="BE94" s="93"/>
      <c r="BF94" s="28">
        <f t="shared" si="24"/>
        <v>13400</v>
      </c>
      <c r="BG94" s="28">
        <f t="shared" si="24"/>
        <v>2484</v>
      </c>
      <c r="BH94" s="159" t="s">
        <v>985</v>
      </c>
      <c r="BI94" s="159" t="s">
        <v>986</v>
      </c>
      <c r="BJ94" s="159"/>
      <c r="BK94" s="159"/>
      <c r="BL94" s="159"/>
      <c r="BM94" s="159"/>
      <c r="BN94" s="159"/>
      <c r="BO94" s="159"/>
      <c r="BP94" s="159"/>
      <c r="BQ94" s="159"/>
      <c r="BR94" s="28">
        <f>+_xlfn.IFS(U94="Acumulado",Z94+AB94+AD94+AV94,U94="Capacidad",AV94,U94="Flujo",AV94,U94="Reducción",AV94,U94="Stock",AV94)</f>
        <v>51600</v>
      </c>
      <c r="BS94" s="28">
        <f>AA94+AC94+AJ94+BG94</f>
        <v>47037</v>
      </c>
      <c r="BT94" s="322"/>
      <c r="BU94" s="108" t="s">
        <v>925</v>
      </c>
      <c r="BV94" s="218" t="s">
        <v>954</v>
      </c>
    </row>
    <row r="95" spans="1:74" s="20" customFormat="1" ht="183.6" customHeight="1" x14ac:dyDescent="0.3">
      <c r="A95" s="324"/>
      <c r="B95" s="324"/>
      <c r="C95" s="324"/>
      <c r="D95" s="324"/>
      <c r="E95" s="324"/>
      <c r="F95" s="324"/>
      <c r="G95" s="324"/>
      <c r="H95" s="324"/>
      <c r="I95" s="324"/>
      <c r="J95" s="324"/>
      <c r="K95" s="324"/>
      <c r="L95" s="324"/>
      <c r="M95" s="324"/>
      <c r="N95" s="334"/>
      <c r="O95" s="334"/>
      <c r="P95" s="341"/>
      <c r="Q95" s="341"/>
      <c r="R95" s="334"/>
      <c r="S95" s="272" t="s">
        <v>987</v>
      </c>
      <c r="T95" s="272" t="s">
        <v>988</v>
      </c>
      <c r="U95" s="272" t="s">
        <v>639</v>
      </c>
      <c r="V95" s="94">
        <v>0</v>
      </c>
      <c r="W95" s="94">
        <v>0</v>
      </c>
      <c r="X95" s="30" t="s">
        <v>989</v>
      </c>
      <c r="Y95" s="30" t="s">
        <v>990</v>
      </c>
      <c r="Z95" s="94">
        <v>4</v>
      </c>
      <c r="AA95" s="31">
        <v>0</v>
      </c>
      <c r="AB95" s="94">
        <v>0</v>
      </c>
      <c r="AC95" s="94">
        <v>4</v>
      </c>
      <c r="AD95" s="94"/>
      <c r="AE95" s="94" t="s">
        <v>991</v>
      </c>
      <c r="AF95" s="94" t="s">
        <v>991</v>
      </c>
      <c r="AG95" s="94" t="s">
        <v>991</v>
      </c>
      <c r="AH95" s="94" t="s">
        <v>991</v>
      </c>
      <c r="AI95" s="94" t="s">
        <v>991</v>
      </c>
      <c r="AJ95" s="94" t="s">
        <v>991</v>
      </c>
      <c r="AK95" s="94" t="s">
        <v>991</v>
      </c>
      <c r="AL95" s="94" t="s">
        <v>991</v>
      </c>
      <c r="AM95" s="94" t="s">
        <v>991</v>
      </c>
      <c r="AN95" s="94" t="s">
        <v>991</v>
      </c>
      <c r="AO95" s="94" t="s">
        <v>991</v>
      </c>
      <c r="AP95" s="94" t="s">
        <v>991</v>
      </c>
      <c r="AQ95" s="94" t="s">
        <v>991</v>
      </c>
      <c r="AR95" s="275" t="s">
        <v>991</v>
      </c>
      <c r="AS95" s="275" t="s">
        <v>991</v>
      </c>
      <c r="AT95" s="275" t="s">
        <v>991</v>
      </c>
      <c r="AU95" s="275" t="s">
        <v>991</v>
      </c>
      <c r="AV95" s="94"/>
      <c r="AW95" s="94" t="s">
        <v>991</v>
      </c>
      <c r="AX95" s="94" t="s">
        <v>991</v>
      </c>
      <c r="AY95" s="94" t="s">
        <v>991</v>
      </c>
      <c r="AZ95" s="94" t="s">
        <v>991</v>
      </c>
      <c r="BA95" s="94" t="s">
        <v>991</v>
      </c>
      <c r="BB95" s="94" t="s">
        <v>991</v>
      </c>
      <c r="BC95" s="94" t="s">
        <v>991</v>
      </c>
      <c r="BD95" s="94" t="s">
        <v>991</v>
      </c>
      <c r="BE95" s="94" t="s">
        <v>991</v>
      </c>
      <c r="BF95" s="61"/>
      <c r="BG95" s="61"/>
      <c r="BH95" s="94"/>
      <c r="BI95" s="94"/>
      <c r="BJ95" s="94"/>
      <c r="BK95" s="94"/>
      <c r="BL95" s="94"/>
      <c r="BM95" s="94"/>
      <c r="BN95" s="94"/>
      <c r="BO95" s="94"/>
      <c r="BP95" s="94"/>
      <c r="BQ95" s="94"/>
      <c r="BR95" s="30">
        <f>+_xlfn.IFS(U95="Acumulado",Z95+AB95+AD95+AV95,U95="Capacidad",AV95,U95="Flujo",AV95,U95="Reducción",AV95,U95="Stock",AV95)</f>
        <v>4</v>
      </c>
      <c r="BS95" s="30">
        <v>4</v>
      </c>
      <c r="BT95" s="324"/>
      <c r="BU95" s="108" t="s">
        <v>925</v>
      </c>
      <c r="BV95" s="218" t="s">
        <v>954</v>
      </c>
    </row>
    <row r="96" spans="1:74" s="20" customFormat="1" ht="81" customHeight="1" x14ac:dyDescent="0.3">
      <c r="A96" s="325" t="s">
        <v>504</v>
      </c>
      <c r="B96" s="325" t="s">
        <v>992</v>
      </c>
      <c r="C96" s="325" t="s">
        <v>78</v>
      </c>
      <c r="D96" s="325" t="s">
        <v>506</v>
      </c>
      <c r="E96" s="325" t="s">
        <v>993</v>
      </c>
      <c r="F96" s="325" t="s">
        <v>994</v>
      </c>
      <c r="G96" s="325" t="s">
        <v>77</v>
      </c>
      <c r="H96" s="325" t="s">
        <v>78</v>
      </c>
      <c r="I96" s="325" t="s">
        <v>78</v>
      </c>
      <c r="J96" s="342"/>
      <c r="K96" s="342"/>
      <c r="L96" s="337"/>
      <c r="M96" s="337"/>
      <c r="N96" s="338"/>
      <c r="O96" s="338"/>
      <c r="P96" s="339"/>
      <c r="Q96" s="339"/>
      <c r="R96" s="326" t="s">
        <v>995</v>
      </c>
      <c r="S96" s="74" t="s">
        <v>996</v>
      </c>
      <c r="T96" s="74" t="s">
        <v>997</v>
      </c>
      <c r="U96" s="74" t="s">
        <v>157</v>
      </c>
      <c r="V96" s="93">
        <v>0</v>
      </c>
      <c r="W96" s="28">
        <v>1</v>
      </c>
      <c r="X96" s="29" t="s">
        <v>998</v>
      </c>
      <c r="Y96" s="29" t="s">
        <v>999</v>
      </c>
      <c r="Z96" s="94">
        <v>1</v>
      </c>
      <c r="AA96" s="31">
        <v>1</v>
      </c>
      <c r="AB96" s="94">
        <v>1</v>
      </c>
      <c r="AC96" s="94">
        <v>1</v>
      </c>
      <c r="AD96" s="94">
        <v>1</v>
      </c>
      <c r="AE96" s="279">
        <v>0</v>
      </c>
      <c r="AF96" s="279">
        <v>0</v>
      </c>
      <c r="AG96" s="279">
        <v>0</v>
      </c>
      <c r="AH96" s="94">
        <v>1</v>
      </c>
      <c r="AI96" s="58">
        <v>1</v>
      </c>
      <c r="AJ96" s="58">
        <v>1</v>
      </c>
      <c r="AK96" s="271">
        <v>0</v>
      </c>
      <c r="AL96" s="32" t="s">
        <v>1000</v>
      </c>
      <c r="AM96" s="32" t="s">
        <v>78</v>
      </c>
      <c r="AN96" s="32" t="s">
        <v>1000</v>
      </c>
      <c r="AO96" s="32" t="s">
        <v>78</v>
      </c>
      <c r="AP96" s="32" t="s">
        <v>1001</v>
      </c>
      <c r="AQ96" s="32" t="s">
        <v>78</v>
      </c>
      <c r="AR96" s="271" t="s">
        <v>1002</v>
      </c>
      <c r="AS96" s="271" t="s">
        <v>1003</v>
      </c>
      <c r="AT96" s="271" t="s">
        <v>78</v>
      </c>
      <c r="AU96" s="271"/>
      <c r="AV96" s="271">
        <v>1</v>
      </c>
      <c r="AW96" s="30" t="s">
        <v>229</v>
      </c>
      <c r="AX96" s="30" t="s">
        <v>229</v>
      </c>
      <c r="AY96" s="30" t="s">
        <v>229</v>
      </c>
      <c r="AZ96" s="30" t="s">
        <v>229</v>
      </c>
      <c r="BA96" s="30" t="s">
        <v>229</v>
      </c>
      <c r="BB96" s="30" t="s">
        <v>229</v>
      </c>
      <c r="BC96" s="30" t="s">
        <v>229</v>
      </c>
      <c r="BD96" s="30" t="s">
        <v>229</v>
      </c>
      <c r="BE96" s="30" t="s">
        <v>229</v>
      </c>
      <c r="BF96" s="30" t="s">
        <v>229</v>
      </c>
      <c r="BG96" s="30" t="s">
        <v>229</v>
      </c>
      <c r="BH96" s="271" t="s">
        <v>1004</v>
      </c>
      <c r="BI96" s="271"/>
      <c r="BJ96" s="159"/>
      <c r="BK96" s="159"/>
      <c r="BL96" s="159"/>
      <c r="BM96" s="159"/>
      <c r="BN96" s="159"/>
      <c r="BO96" s="159"/>
      <c r="BP96" s="159"/>
      <c r="BQ96" s="271"/>
      <c r="BR96" s="58">
        <v>1</v>
      </c>
      <c r="BS96" s="58">
        <v>1</v>
      </c>
      <c r="BT96" s="326" t="s">
        <v>1005</v>
      </c>
      <c r="BU96" s="108" t="s">
        <v>1006</v>
      </c>
      <c r="BV96" s="218" t="s">
        <v>1007</v>
      </c>
    </row>
    <row r="97" spans="1:74" s="20" customFormat="1" ht="202.5" customHeight="1" x14ac:dyDescent="0.3">
      <c r="A97" s="322"/>
      <c r="B97" s="322"/>
      <c r="C97" s="322"/>
      <c r="D97" s="322"/>
      <c r="E97" s="322"/>
      <c r="F97" s="322"/>
      <c r="G97" s="322"/>
      <c r="H97" s="322"/>
      <c r="I97" s="322"/>
      <c r="J97" s="322"/>
      <c r="K97" s="322"/>
      <c r="L97" s="322"/>
      <c r="M97" s="322"/>
      <c r="N97" s="323"/>
      <c r="O97" s="323"/>
      <c r="P97" s="340"/>
      <c r="Q97" s="340"/>
      <c r="R97" s="322"/>
      <c r="S97" s="335" t="s">
        <v>1008</v>
      </c>
      <c r="T97" s="74" t="s">
        <v>1009</v>
      </c>
      <c r="U97" s="74" t="s">
        <v>115</v>
      </c>
      <c r="V97" s="93">
        <v>124</v>
      </c>
      <c r="W97" s="93">
        <v>124</v>
      </c>
      <c r="X97" s="280" t="s">
        <v>1010</v>
      </c>
      <c r="Y97" s="280" t="s">
        <v>1011</v>
      </c>
      <c r="Z97" s="94">
        <v>1000</v>
      </c>
      <c r="AA97" s="31">
        <v>897</v>
      </c>
      <c r="AB97" s="94">
        <v>1000</v>
      </c>
      <c r="AC97" s="94">
        <v>91</v>
      </c>
      <c r="AD97" s="94">
        <v>1500</v>
      </c>
      <c r="AE97" s="279">
        <v>0</v>
      </c>
      <c r="AF97" s="279">
        <v>0</v>
      </c>
      <c r="AG97" s="279">
        <v>0</v>
      </c>
      <c r="AH97" s="94">
        <v>1030</v>
      </c>
      <c r="AI97" s="58">
        <v>1030</v>
      </c>
      <c r="AJ97" s="58">
        <v>1030</v>
      </c>
      <c r="AK97" s="156">
        <v>470</v>
      </c>
      <c r="AL97" s="32" t="s">
        <v>1000</v>
      </c>
      <c r="AM97" s="32" t="s">
        <v>78</v>
      </c>
      <c r="AN97" s="32" t="s">
        <v>1000</v>
      </c>
      <c r="AO97" s="32" t="s">
        <v>78</v>
      </c>
      <c r="AP97" s="32" t="s">
        <v>1001</v>
      </c>
      <c r="AQ97" s="32" t="s">
        <v>78</v>
      </c>
      <c r="AR97" s="153" t="s">
        <v>1012</v>
      </c>
      <c r="AS97" s="153" t="s">
        <v>1012</v>
      </c>
      <c r="AT97" s="153" t="s">
        <v>1013</v>
      </c>
      <c r="AU97" s="153"/>
      <c r="AV97" s="281">
        <v>1200</v>
      </c>
      <c r="AW97" s="93" t="s">
        <v>126</v>
      </c>
      <c r="AX97" s="93"/>
      <c r="AY97" s="93"/>
      <c r="AZ97" s="93"/>
      <c r="BA97" s="93"/>
      <c r="BB97" s="93"/>
      <c r="BC97" s="93"/>
      <c r="BD97" s="93">
        <v>1200</v>
      </c>
      <c r="BE97" s="93"/>
      <c r="BF97" s="28">
        <f>AX97+AZ97+BB97+BD97</f>
        <v>1200</v>
      </c>
      <c r="BG97" s="28">
        <f>AY97+BA97+BC97+BE97</f>
        <v>0</v>
      </c>
      <c r="BH97" s="159" t="s">
        <v>1014</v>
      </c>
      <c r="BI97" s="159" t="s">
        <v>78</v>
      </c>
      <c r="BJ97" s="159"/>
      <c r="BK97" s="159"/>
      <c r="BL97" s="159"/>
      <c r="BM97" s="159"/>
      <c r="BN97" s="159"/>
      <c r="BO97" s="159"/>
      <c r="BP97" s="159"/>
      <c r="BQ97" s="159"/>
      <c r="BR97" s="28">
        <f>BF97</f>
        <v>1200</v>
      </c>
      <c r="BS97" s="28">
        <f>BG97</f>
        <v>0</v>
      </c>
      <c r="BT97" s="322"/>
      <c r="BU97" s="108" t="s">
        <v>1006</v>
      </c>
      <c r="BV97" s="218" t="s">
        <v>1007</v>
      </c>
    </row>
    <row r="98" spans="1:74" s="20" customFormat="1" ht="202.5" customHeight="1" x14ac:dyDescent="0.3">
      <c r="A98" s="322"/>
      <c r="B98" s="322"/>
      <c r="C98" s="322"/>
      <c r="D98" s="322"/>
      <c r="E98" s="322"/>
      <c r="F98" s="322"/>
      <c r="G98" s="322"/>
      <c r="H98" s="322"/>
      <c r="I98" s="322"/>
      <c r="J98" s="322"/>
      <c r="K98" s="322"/>
      <c r="L98" s="322"/>
      <c r="M98" s="322"/>
      <c r="N98" s="323"/>
      <c r="O98" s="323"/>
      <c r="P98" s="340"/>
      <c r="Q98" s="340"/>
      <c r="R98" s="322"/>
      <c r="S98" s="336"/>
      <c r="T98" s="282" t="s">
        <v>1015</v>
      </c>
      <c r="U98" s="282" t="s">
        <v>115</v>
      </c>
      <c r="V98" s="156">
        <v>124</v>
      </c>
      <c r="W98" s="156">
        <v>124</v>
      </c>
      <c r="X98" s="156" t="s">
        <v>1010</v>
      </c>
      <c r="Y98" s="156" t="s">
        <v>1011</v>
      </c>
      <c r="Z98" s="49">
        <v>0</v>
      </c>
      <c r="AA98" s="50">
        <v>0</v>
      </c>
      <c r="AB98" s="49">
        <v>0</v>
      </c>
      <c r="AC98" s="49">
        <v>0</v>
      </c>
      <c r="AD98" s="42">
        <v>0</v>
      </c>
      <c r="AE98" s="42">
        <v>0</v>
      </c>
      <c r="AF98" s="42">
        <v>0</v>
      </c>
      <c r="AG98" s="51">
        <v>0</v>
      </c>
      <c r="AH98" s="51">
        <v>0</v>
      </c>
      <c r="AI98" s="42">
        <v>0</v>
      </c>
      <c r="AJ98" s="42">
        <v>0</v>
      </c>
      <c r="AK98" s="156">
        <v>470</v>
      </c>
      <c r="AL98" s="32"/>
      <c r="AM98" s="32"/>
      <c r="AN98" s="32"/>
      <c r="AO98" s="32"/>
      <c r="AP98" s="32"/>
      <c r="AQ98" s="32"/>
      <c r="AR98" s="42" t="s">
        <v>78</v>
      </c>
      <c r="AS98" s="42" t="s">
        <v>78</v>
      </c>
      <c r="AT98" s="42" t="s">
        <v>78</v>
      </c>
      <c r="AU98" s="42" t="s">
        <v>78</v>
      </c>
      <c r="AV98" s="42">
        <f>AK98</f>
        <v>470</v>
      </c>
      <c r="AW98" s="156" t="s">
        <v>126</v>
      </c>
      <c r="AX98" s="156"/>
      <c r="AY98" s="156"/>
      <c r="AZ98" s="156"/>
      <c r="BA98" s="156"/>
      <c r="BB98" s="156"/>
      <c r="BC98" s="156"/>
      <c r="BD98" s="156">
        <v>470</v>
      </c>
      <c r="BE98" s="156"/>
      <c r="BF98" s="42">
        <f>AX98+AZ98+BB98+BD98</f>
        <v>470</v>
      </c>
      <c r="BG98" s="42">
        <f>AY98+BA98+BC98+BE98</f>
        <v>0</v>
      </c>
      <c r="BH98" s="159" t="s">
        <v>1014</v>
      </c>
      <c r="BI98" s="159" t="s">
        <v>78</v>
      </c>
      <c r="BJ98" s="159"/>
      <c r="BK98" s="159"/>
      <c r="BL98" s="159"/>
      <c r="BM98" s="159"/>
      <c r="BN98" s="159"/>
      <c r="BO98" s="159"/>
      <c r="BP98" s="159"/>
      <c r="BQ98" s="159"/>
      <c r="BR98" s="42"/>
      <c r="BS98" s="42">
        <f>BG98</f>
        <v>0</v>
      </c>
      <c r="BT98" s="322"/>
      <c r="BU98" s="108" t="s">
        <v>1006</v>
      </c>
      <c r="BV98" s="218" t="s">
        <v>1007</v>
      </c>
    </row>
    <row r="99" spans="1:74" ht="121.5" customHeight="1" x14ac:dyDescent="0.3">
      <c r="A99" s="322"/>
      <c r="B99" s="322"/>
      <c r="C99" s="322"/>
      <c r="D99" s="322"/>
      <c r="E99" s="322"/>
      <c r="F99" s="322"/>
      <c r="G99" s="322"/>
      <c r="H99" s="322"/>
      <c r="I99" s="322"/>
      <c r="J99" s="322"/>
      <c r="K99" s="322"/>
      <c r="L99" s="322"/>
      <c r="M99" s="322"/>
      <c r="N99" s="323"/>
      <c r="O99" s="323"/>
      <c r="P99" s="340"/>
      <c r="Q99" s="340"/>
      <c r="R99" s="322"/>
      <c r="S99" s="74" t="s">
        <v>1016</v>
      </c>
      <c r="T99" s="74" t="s">
        <v>1017</v>
      </c>
      <c r="U99" s="74" t="s">
        <v>157</v>
      </c>
      <c r="V99" s="93">
        <v>0</v>
      </c>
      <c r="W99" s="28">
        <v>1</v>
      </c>
      <c r="X99" s="29" t="s">
        <v>1018</v>
      </c>
      <c r="Y99" s="29" t="s">
        <v>1019</v>
      </c>
      <c r="Z99" s="94">
        <v>1</v>
      </c>
      <c r="AA99" s="31">
        <v>1</v>
      </c>
      <c r="AB99" s="94">
        <v>1</v>
      </c>
      <c r="AC99" s="94">
        <v>1</v>
      </c>
      <c r="AD99" s="271">
        <v>1</v>
      </c>
      <c r="AE99" s="271">
        <v>0</v>
      </c>
      <c r="AF99" s="271">
        <v>0</v>
      </c>
      <c r="AG99" s="271">
        <v>0</v>
      </c>
      <c r="AH99" s="271">
        <v>1</v>
      </c>
      <c r="AI99" s="58">
        <v>1</v>
      </c>
      <c r="AJ99" s="58">
        <v>1</v>
      </c>
      <c r="AK99" s="271">
        <v>0</v>
      </c>
      <c r="AL99" s="58" t="s">
        <v>1000</v>
      </c>
      <c r="AM99" s="58" t="s">
        <v>78</v>
      </c>
      <c r="AN99" s="58" t="s">
        <v>1000</v>
      </c>
      <c r="AO99" s="58" t="s">
        <v>78</v>
      </c>
      <c r="AP99" s="58" t="s">
        <v>1001</v>
      </c>
      <c r="AQ99" s="58" t="s">
        <v>78</v>
      </c>
      <c r="AR99" s="283" t="s">
        <v>1020</v>
      </c>
      <c r="AS99" s="283" t="s">
        <v>1020</v>
      </c>
      <c r="AT99" s="283" t="s">
        <v>78</v>
      </c>
      <c r="AU99" s="283"/>
      <c r="AV99" s="271">
        <v>1</v>
      </c>
      <c r="AW99" s="271" t="s">
        <v>1021</v>
      </c>
      <c r="AX99" s="271" t="s">
        <v>1021</v>
      </c>
      <c r="AY99" s="271" t="s">
        <v>1021</v>
      </c>
      <c r="AZ99" s="271" t="s">
        <v>1021</v>
      </c>
      <c r="BA99" s="271" t="s">
        <v>1021</v>
      </c>
      <c r="BB99" s="271" t="s">
        <v>1021</v>
      </c>
      <c r="BC99" s="271" t="s">
        <v>1021</v>
      </c>
      <c r="BD99" s="271" t="s">
        <v>1021</v>
      </c>
      <c r="BE99" s="271" t="s">
        <v>1021</v>
      </c>
      <c r="BF99" s="271" t="s">
        <v>1021</v>
      </c>
      <c r="BG99" s="271" t="s">
        <v>1021</v>
      </c>
      <c r="BH99" s="271" t="s">
        <v>1021</v>
      </c>
      <c r="BI99" s="271"/>
      <c r="BJ99" s="271"/>
      <c r="BK99" s="271"/>
      <c r="BL99" s="271"/>
      <c r="BM99" s="271"/>
      <c r="BN99" s="271"/>
      <c r="BO99" s="271"/>
      <c r="BP99" s="271"/>
      <c r="BQ99" s="271"/>
      <c r="BR99" s="58">
        <v>1</v>
      </c>
      <c r="BS99" s="58">
        <v>1</v>
      </c>
      <c r="BT99" s="322"/>
      <c r="BU99" s="108" t="s">
        <v>1006</v>
      </c>
      <c r="BV99" s="218" t="s">
        <v>1007</v>
      </c>
    </row>
    <row r="100" spans="1:74" ht="40.5" customHeight="1" x14ac:dyDescent="0.3">
      <c r="A100" s="322"/>
      <c r="B100" s="322"/>
      <c r="C100" s="322"/>
      <c r="D100" s="322"/>
      <c r="E100" s="322"/>
      <c r="F100" s="322"/>
      <c r="G100" s="322"/>
      <c r="H100" s="322"/>
      <c r="I100" s="322"/>
      <c r="J100" s="322"/>
      <c r="K100" s="322"/>
      <c r="L100" s="322"/>
      <c r="M100" s="322"/>
      <c r="N100" s="323"/>
      <c r="O100" s="323"/>
      <c r="P100" s="340"/>
      <c r="Q100" s="340"/>
      <c r="R100" s="322"/>
      <c r="S100" s="74" t="s">
        <v>1022</v>
      </c>
      <c r="T100" s="74" t="s">
        <v>1023</v>
      </c>
      <c r="U100" s="74" t="s">
        <v>157</v>
      </c>
      <c r="V100" s="74">
        <v>0</v>
      </c>
      <c r="W100" s="27">
        <v>1</v>
      </c>
      <c r="X100" s="76" t="s">
        <v>78</v>
      </c>
      <c r="Y100" s="76" t="s">
        <v>78</v>
      </c>
      <c r="Z100" s="77">
        <v>1</v>
      </c>
      <c r="AA100" s="66">
        <v>1</v>
      </c>
      <c r="AB100" s="58"/>
      <c r="AC100" s="58"/>
      <c r="AD100" s="58"/>
      <c r="AE100" s="58"/>
      <c r="AF100" s="58"/>
      <c r="AG100" s="58"/>
      <c r="AH100" s="58"/>
      <c r="AI100" s="58"/>
      <c r="AJ100" s="58"/>
      <c r="AK100" s="58"/>
      <c r="AL100" s="284" t="s">
        <v>1024</v>
      </c>
      <c r="AM100" s="284" t="s">
        <v>1024</v>
      </c>
      <c r="AN100" s="284" t="s">
        <v>1024</v>
      </c>
      <c r="AO100" s="284" t="s">
        <v>1024</v>
      </c>
      <c r="AP100" s="284" t="s">
        <v>1024</v>
      </c>
      <c r="AQ100" s="284" t="s">
        <v>1024</v>
      </c>
      <c r="AR100" s="285" t="s">
        <v>1024</v>
      </c>
      <c r="AS100" s="285" t="s">
        <v>1024</v>
      </c>
      <c r="AT100" s="285" t="s">
        <v>1024</v>
      </c>
      <c r="AU100" s="285" t="s">
        <v>1024</v>
      </c>
      <c r="AV100" s="284"/>
      <c r="AW100" s="271" t="s">
        <v>1025</v>
      </c>
      <c r="AX100" s="271" t="s">
        <v>1025</v>
      </c>
      <c r="AY100" s="271" t="s">
        <v>1025</v>
      </c>
      <c r="AZ100" s="271" t="s">
        <v>1025</v>
      </c>
      <c r="BA100" s="271" t="s">
        <v>1025</v>
      </c>
      <c r="BB100" s="271" t="s">
        <v>1025</v>
      </c>
      <c r="BC100" s="271" t="s">
        <v>1025</v>
      </c>
      <c r="BD100" s="271" t="s">
        <v>1025</v>
      </c>
      <c r="BE100" s="271" t="s">
        <v>1025</v>
      </c>
      <c r="BF100" s="271" t="s">
        <v>1025</v>
      </c>
      <c r="BG100" s="271" t="s">
        <v>1025</v>
      </c>
      <c r="BH100" s="271" t="s">
        <v>1025</v>
      </c>
      <c r="BI100" s="286"/>
      <c r="BJ100" s="286"/>
      <c r="BK100" s="286"/>
      <c r="BL100" s="286"/>
      <c r="BM100" s="286"/>
      <c r="BN100" s="286"/>
      <c r="BO100" s="286"/>
      <c r="BP100" s="286"/>
      <c r="BQ100" s="286"/>
      <c r="BR100" s="287">
        <v>1</v>
      </c>
      <c r="BS100" s="288">
        <v>1</v>
      </c>
      <c r="BT100" s="322"/>
      <c r="BU100" s="108" t="s">
        <v>1006</v>
      </c>
      <c r="BV100" s="218" t="s">
        <v>1007</v>
      </c>
    </row>
    <row r="101" spans="1:74" ht="121.5" customHeight="1" x14ac:dyDescent="0.3">
      <c r="A101" s="324"/>
      <c r="B101" s="324"/>
      <c r="C101" s="324"/>
      <c r="D101" s="324"/>
      <c r="E101" s="324"/>
      <c r="F101" s="324"/>
      <c r="G101" s="324"/>
      <c r="H101" s="324"/>
      <c r="I101" s="324"/>
      <c r="J101" s="324"/>
      <c r="K101" s="324"/>
      <c r="L101" s="324"/>
      <c r="M101" s="324"/>
      <c r="N101" s="334"/>
      <c r="O101" s="334"/>
      <c r="P101" s="341"/>
      <c r="Q101" s="341"/>
      <c r="R101" s="324"/>
      <c r="S101" s="74" t="s">
        <v>1026</v>
      </c>
      <c r="T101" s="74" t="s">
        <v>1027</v>
      </c>
      <c r="U101" s="74" t="s">
        <v>115</v>
      </c>
      <c r="V101" s="93">
        <v>0</v>
      </c>
      <c r="W101" s="28">
        <v>7</v>
      </c>
      <c r="X101" s="29" t="s">
        <v>1028</v>
      </c>
      <c r="Y101" s="29" t="s">
        <v>1029</v>
      </c>
      <c r="Z101" s="94">
        <v>7</v>
      </c>
      <c r="AA101" s="31">
        <v>7</v>
      </c>
      <c r="AB101" s="94">
        <v>7</v>
      </c>
      <c r="AC101" s="94">
        <v>7</v>
      </c>
      <c r="AD101" s="94">
        <v>7</v>
      </c>
      <c r="AE101" s="94">
        <v>0</v>
      </c>
      <c r="AF101" s="94">
        <v>0</v>
      </c>
      <c r="AG101" s="94">
        <v>0</v>
      </c>
      <c r="AH101" s="94">
        <v>7</v>
      </c>
      <c r="AI101" s="30">
        <v>7</v>
      </c>
      <c r="AJ101" s="30">
        <v>7</v>
      </c>
      <c r="AK101" s="94">
        <v>0</v>
      </c>
      <c r="AL101" s="30" t="s">
        <v>1000</v>
      </c>
      <c r="AM101" s="30" t="s">
        <v>78</v>
      </c>
      <c r="AN101" s="30" t="s">
        <v>1000</v>
      </c>
      <c r="AO101" s="30" t="s">
        <v>78</v>
      </c>
      <c r="AP101" s="30" t="s">
        <v>1001</v>
      </c>
      <c r="AQ101" s="30" t="s">
        <v>78</v>
      </c>
      <c r="AR101" s="275" t="s">
        <v>1030</v>
      </c>
      <c r="AS101" s="275" t="s">
        <v>1030</v>
      </c>
      <c r="AT101" s="289" t="s">
        <v>78</v>
      </c>
      <c r="AU101" s="275"/>
      <c r="AV101" s="94">
        <v>7</v>
      </c>
      <c r="AW101" s="271" t="s">
        <v>229</v>
      </c>
      <c r="AX101" s="271" t="s">
        <v>229</v>
      </c>
      <c r="AY101" s="271" t="s">
        <v>229</v>
      </c>
      <c r="AZ101" s="271" t="s">
        <v>229</v>
      </c>
      <c r="BA101" s="271" t="s">
        <v>229</v>
      </c>
      <c r="BB101" s="271" t="s">
        <v>229</v>
      </c>
      <c r="BC101" s="271" t="s">
        <v>229</v>
      </c>
      <c r="BD101" s="271" t="s">
        <v>229</v>
      </c>
      <c r="BE101" s="271" t="s">
        <v>229</v>
      </c>
      <c r="BF101" s="271" t="s">
        <v>229</v>
      </c>
      <c r="BG101" s="271" t="s">
        <v>229</v>
      </c>
      <c r="BH101" s="271" t="s">
        <v>229</v>
      </c>
      <c r="BI101" s="94"/>
      <c r="BJ101" s="94"/>
      <c r="BK101" s="94"/>
      <c r="BL101" s="94"/>
      <c r="BM101" s="94"/>
      <c r="BN101" s="94"/>
      <c r="BO101" s="94"/>
      <c r="BP101" s="94"/>
      <c r="BQ101" s="94"/>
      <c r="BR101" s="30">
        <v>7</v>
      </c>
      <c r="BS101" s="30">
        <v>7</v>
      </c>
      <c r="BT101" s="324"/>
      <c r="BU101" s="108" t="s">
        <v>1006</v>
      </c>
      <c r="BV101" s="218" t="s">
        <v>1007</v>
      </c>
    </row>
    <row r="102" spans="1:74" ht="202.5" customHeight="1" x14ac:dyDescent="0.3">
      <c r="A102" s="327" t="s">
        <v>71</v>
      </c>
      <c r="B102" s="327" t="s">
        <v>128</v>
      </c>
      <c r="C102" s="327" t="s">
        <v>73</v>
      </c>
      <c r="D102" s="327" t="s">
        <v>506</v>
      </c>
      <c r="E102" s="327" t="s">
        <v>1031</v>
      </c>
      <c r="F102" s="327" t="s">
        <v>1032</v>
      </c>
      <c r="G102" s="327" t="s">
        <v>77</v>
      </c>
      <c r="H102" s="327" t="s">
        <v>826</v>
      </c>
      <c r="I102" s="327" t="s">
        <v>827</v>
      </c>
      <c r="J102" s="328">
        <v>50481316627</v>
      </c>
      <c r="K102" s="329">
        <v>50481316623.720001</v>
      </c>
      <c r="L102" s="330">
        <v>53523800000</v>
      </c>
      <c r="M102" s="331">
        <v>52980327050</v>
      </c>
      <c r="N102" s="328">
        <v>27264544334</v>
      </c>
      <c r="O102" s="328">
        <v>27264544334</v>
      </c>
      <c r="P102" s="318">
        <v>24583830849</v>
      </c>
      <c r="Q102" s="318">
        <v>581687428.5</v>
      </c>
      <c r="R102" s="321" t="s">
        <v>1033</v>
      </c>
      <c r="S102" s="27" t="s">
        <v>1034</v>
      </c>
      <c r="T102" s="27" t="s">
        <v>1035</v>
      </c>
      <c r="U102" s="27" t="s">
        <v>83</v>
      </c>
      <c r="V102" s="28">
        <v>3</v>
      </c>
      <c r="W102" s="28">
        <v>5</v>
      </c>
      <c r="X102" s="29" t="s">
        <v>1036</v>
      </c>
      <c r="Y102" s="29" t="s">
        <v>1037</v>
      </c>
      <c r="Z102" s="30">
        <v>5</v>
      </c>
      <c r="AA102" s="31">
        <v>5</v>
      </c>
      <c r="AB102" s="30">
        <v>4</v>
      </c>
      <c r="AC102" s="30">
        <v>4</v>
      </c>
      <c r="AD102" s="30">
        <v>1</v>
      </c>
      <c r="AE102" s="30">
        <v>0</v>
      </c>
      <c r="AF102" s="30">
        <v>1</v>
      </c>
      <c r="AG102" s="30">
        <v>0</v>
      </c>
      <c r="AH102" s="30">
        <v>0</v>
      </c>
      <c r="AI102" s="58">
        <v>1</v>
      </c>
      <c r="AJ102" s="58">
        <v>1</v>
      </c>
      <c r="AK102" s="35">
        <v>0</v>
      </c>
      <c r="AL102" s="32" t="s">
        <v>1038</v>
      </c>
      <c r="AM102" s="32" t="s">
        <v>1039</v>
      </c>
      <c r="AN102" s="32" t="s">
        <v>1040</v>
      </c>
      <c r="AO102" s="32" t="s">
        <v>1039</v>
      </c>
      <c r="AP102" s="33" t="s">
        <v>1041</v>
      </c>
      <c r="AQ102" s="33" t="s">
        <v>78</v>
      </c>
      <c r="AR102" s="32" t="s">
        <v>1042</v>
      </c>
      <c r="AS102" s="32" t="s">
        <v>1043</v>
      </c>
      <c r="AT102" s="32" t="s">
        <v>78</v>
      </c>
      <c r="AU102" s="34" t="s">
        <v>1044</v>
      </c>
      <c r="AV102" s="28">
        <v>1</v>
      </c>
      <c r="AW102" s="28" t="s">
        <v>126</v>
      </c>
      <c r="AX102" s="28">
        <v>1</v>
      </c>
      <c r="AY102" s="28">
        <v>1</v>
      </c>
      <c r="AZ102" s="28"/>
      <c r="BA102" s="28"/>
      <c r="BB102" s="28"/>
      <c r="BC102" s="28"/>
      <c r="BD102" s="28"/>
      <c r="BE102" s="290"/>
      <c r="BF102" s="28">
        <f t="shared" ref="BF102:BG107" si="25">AX102+AZ102+BB102+BD102</f>
        <v>1</v>
      </c>
      <c r="BG102" s="28">
        <f t="shared" si="25"/>
        <v>1</v>
      </c>
      <c r="BH102" s="252" t="s">
        <v>1045</v>
      </c>
      <c r="BI102" s="252" t="s">
        <v>78</v>
      </c>
      <c r="BJ102" s="36"/>
      <c r="BK102" s="36"/>
      <c r="BL102" s="36"/>
      <c r="BM102" s="36"/>
      <c r="BN102" s="36"/>
      <c r="BO102" s="36"/>
      <c r="BP102" s="36"/>
      <c r="BQ102" s="253" t="s">
        <v>1044</v>
      </c>
      <c r="BR102" s="28">
        <f>+_xlfn.IFS(U102="Acumulado",Z102+AB102+AD102+AV102,U102="Capacidad",AV102,U102="Flujo",AV102,U102="Reducción",AV102,U102="Stock",AV102)</f>
        <v>11</v>
      </c>
      <c r="BS102" s="28">
        <f>AA102+AC102+AJ102+BG102</f>
        <v>11</v>
      </c>
      <c r="BT102" s="321" t="s">
        <v>840</v>
      </c>
      <c r="BU102" s="254" t="s">
        <v>840</v>
      </c>
      <c r="BV102" s="218" t="s">
        <v>1046</v>
      </c>
    </row>
    <row r="103" spans="1:74" ht="202.5" customHeight="1" x14ac:dyDescent="0.3">
      <c r="A103" s="322"/>
      <c r="B103" s="322"/>
      <c r="C103" s="322"/>
      <c r="D103" s="322"/>
      <c r="E103" s="322"/>
      <c r="F103" s="322"/>
      <c r="G103" s="322"/>
      <c r="H103" s="322"/>
      <c r="I103" s="322"/>
      <c r="J103" s="322"/>
      <c r="K103" s="322"/>
      <c r="L103" s="322"/>
      <c r="M103" s="332"/>
      <c r="N103" s="323"/>
      <c r="O103" s="323"/>
      <c r="P103" s="319"/>
      <c r="Q103" s="319"/>
      <c r="R103" s="322"/>
      <c r="S103" s="27" t="s">
        <v>1047</v>
      </c>
      <c r="T103" s="27" t="s">
        <v>1048</v>
      </c>
      <c r="U103" s="27" t="s">
        <v>83</v>
      </c>
      <c r="V103" s="28">
        <v>42</v>
      </c>
      <c r="W103" s="28">
        <v>130</v>
      </c>
      <c r="X103" s="29" t="s">
        <v>1049</v>
      </c>
      <c r="Y103" s="29" t="s">
        <v>1050</v>
      </c>
      <c r="Z103" s="30">
        <v>130</v>
      </c>
      <c r="AA103" s="31">
        <v>130</v>
      </c>
      <c r="AB103" s="30">
        <v>170</v>
      </c>
      <c r="AC103" s="30">
        <v>170</v>
      </c>
      <c r="AD103" s="30"/>
      <c r="AE103" s="30"/>
      <c r="AF103" s="30"/>
      <c r="AG103" s="30"/>
      <c r="AH103" s="30"/>
      <c r="AI103" s="58"/>
      <c r="AJ103" s="58"/>
      <c r="AK103" s="249"/>
      <c r="AL103" s="291" t="s">
        <v>1051</v>
      </c>
      <c r="AM103" s="291" t="s">
        <v>1051</v>
      </c>
      <c r="AN103" s="291" t="s">
        <v>1051</v>
      </c>
      <c r="AO103" s="291" t="s">
        <v>1051</v>
      </c>
      <c r="AP103" s="291" t="s">
        <v>1051</v>
      </c>
      <c r="AQ103" s="291" t="s">
        <v>1051</v>
      </c>
      <c r="AR103" s="235" t="s">
        <v>1051</v>
      </c>
      <c r="AS103" s="235" t="s">
        <v>1051</v>
      </c>
      <c r="AT103" s="235" t="s">
        <v>1051</v>
      </c>
      <c r="AU103" s="235" t="s">
        <v>1051</v>
      </c>
      <c r="AV103" s="28">
        <v>0</v>
      </c>
      <c r="AW103" s="28" t="s">
        <v>96</v>
      </c>
      <c r="AX103" s="265"/>
      <c r="AY103" s="265"/>
      <c r="AZ103" s="265"/>
      <c r="BA103" s="265"/>
      <c r="BB103" s="265"/>
      <c r="BC103" s="265"/>
      <c r="BD103" s="265"/>
      <c r="BE103" s="194"/>
      <c r="BF103" s="28">
        <f t="shared" si="25"/>
        <v>0</v>
      </c>
      <c r="BG103" s="28">
        <f t="shared" si="25"/>
        <v>0</v>
      </c>
      <c r="BH103" s="291" t="s">
        <v>1052</v>
      </c>
      <c r="BI103" s="291" t="s">
        <v>1052</v>
      </c>
      <c r="BJ103" s="291"/>
      <c r="BK103" s="291"/>
      <c r="BL103" s="291"/>
      <c r="BM103" s="291"/>
      <c r="BN103" s="291"/>
      <c r="BO103" s="291"/>
      <c r="BP103" s="291"/>
      <c r="BQ103" s="291"/>
      <c r="BR103" s="28">
        <f>+_xlfn.IFS(U103="Acumulado",Z103+AB103+AD103+AV103,U103="Capacidad",AV103,U103="Flujo",AV103,U103="Reducción",AV103,U103="Stock",AV103)</f>
        <v>300</v>
      </c>
      <c r="BS103" s="28">
        <f>AA103+AC103+AJ103+BG103</f>
        <v>300</v>
      </c>
      <c r="BT103" s="322"/>
      <c r="BU103" s="254" t="s">
        <v>840</v>
      </c>
      <c r="BV103" s="218" t="s">
        <v>1046</v>
      </c>
    </row>
    <row r="104" spans="1:74" ht="202.5" customHeight="1" x14ac:dyDescent="0.3">
      <c r="A104" s="322"/>
      <c r="B104" s="322"/>
      <c r="C104" s="322"/>
      <c r="D104" s="322"/>
      <c r="E104" s="322"/>
      <c r="F104" s="322"/>
      <c r="G104" s="322"/>
      <c r="H104" s="322"/>
      <c r="I104" s="322"/>
      <c r="J104" s="322"/>
      <c r="K104" s="322"/>
      <c r="L104" s="322"/>
      <c r="M104" s="332"/>
      <c r="N104" s="323"/>
      <c r="O104" s="323"/>
      <c r="P104" s="319"/>
      <c r="Q104" s="319"/>
      <c r="R104" s="323"/>
      <c r="S104" s="55" t="s">
        <v>1053</v>
      </c>
      <c r="T104" s="55" t="s">
        <v>1054</v>
      </c>
      <c r="U104" s="55" t="s">
        <v>83</v>
      </c>
      <c r="V104" s="292">
        <v>0</v>
      </c>
      <c r="W104" s="292">
        <v>0</v>
      </c>
      <c r="X104" s="292" t="s">
        <v>1055</v>
      </c>
      <c r="Y104" s="292" t="s">
        <v>1056</v>
      </c>
      <c r="Z104" s="292"/>
      <c r="AA104" s="293"/>
      <c r="AB104" s="292">
        <v>100</v>
      </c>
      <c r="AC104" s="292">
        <v>239</v>
      </c>
      <c r="AD104" s="30">
        <v>212</v>
      </c>
      <c r="AE104" s="30">
        <v>0</v>
      </c>
      <c r="AF104" s="30">
        <v>150</v>
      </c>
      <c r="AG104" s="30">
        <v>62</v>
      </c>
      <c r="AH104" s="30">
        <v>0</v>
      </c>
      <c r="AI104" s="58">
        <v>212</v>
      </c>
      <c r="AJ104" s="30">
        <v>212</v>
      </c>
      <c r="AK104" s="28">
        <v>0</v>
      </c>
      <c r="AL104" s="61" t="s">
        <v>1057</v>
      </c>
      <c r="AM104" s="61" t="s">
        <v>78</v>
      </c>
      <c r="AN104" s="61" t="s">
        <v>1058</v>
      </c>
      <c r="AO104" s="61" t="s">
        <v>78</v>
      </c>
      <c r="AP104" s="245" t="s">
        <v>1059</v>
      </c>
      <c r="AQ104" s="245" t="s">
        <v>78</v>
      </c>
      <c r="AR104" s="61" t="s">
        <v>1060</v>
      </c>
      <c r="AS104" s="61" t="s">
        <v>1061</v>
      </c>
      <c r="AT104" s="61" t="s">
        <v>78</v>
      </c>
      <c r="AU104" s="61" t="s">
        <v>1062</v>
      </c>
      <c r="AV104" s="28">
        <v>100</v>
      </c>
      <c r="AW104" s="294" t="s">
        <v>126</v>
      </c>
      <c r="AX104" s="294"/>
      <c r="AY104" s="294"/>
      <c r="AZ104" s="294"/>
      <c r="BA104" s="294"/>
      <c r="BB104" s="294"/>
      <c r="BC104" s="294"/>
      <c r="BD104" s="294">
        <v>100</v>
      </c>
      <c r="BE104" s="294"/>
      <c r="BF104" s="28">
        <f>BD104</f>
        <v>100</v>
      </c>
      <c r="BG104" s="28">
        <f>BE104</f>
        <v>0</v>
      </c>
      <c r="BH104" s="35" t="s">
        <v>1063</v>
      </c>
      <c r="BI104" s="35" t="s">
        <v>1063</v>
      </c>
      <c r="BJ104" s="61"/>
      <c r="BK104" s="61"/>
      <c r="BL104" s="61"/>
      <c r="BM104" s="61"/>
      <c r="BN104" s="61"/>
      <c r="BO104" s="61"/>
      <c r="BP104" s="61"/>
      <c r="BQ104" s="35" t="s">
        <v>1063</v>
      </c>
      <c r="BR104" s="292">
        <v>412</v>
      </c>
      <c r="BS104" s="292">
        <v>451</v>
      </c>
      <c r="BT104" s="322"/>
      <c r="BU104" s="254" t="s">
        <v>840</v>
      </c>
      <c r="BV104" s="218" t="s">
        <v>1046</v>
      </c>
    </row>
    <row r="105" spans="1:74" ht="409.5" customHeight="1" x14ac:dyDescent="0.3">
      <c r="A105" s="324"/>
      <c r="B105" s="324"/>
      <c r="C105" s="324"/>
      <c r="D105" s="324"/>
      <c r="E105" s="324"/>
      <c r="F105" s="324"/>
      <c r="G105" s="324"/>
      <c r="H105" s="324"/>
      <c r="I105" s="324"/>
      <c r="J105" s="324"/>
      <c r="K105" s="324"/>
      <c r="L105" s="324"/>
      <c r="M105" s="333"/>
      <c r="N105" s="334"/>
      <c r="O105" s="334"/>
      <c r="P105" s="320"/>
      <c r="Q105" s="320"/>
      <c r="R105" s="324"/>
      <c r="S105" s="27" t="s">
        <v>1053</v>
      </c>
      <c r="T105" s="27" t="s">
        <v>1064</v>
      </c>
      <c r="U105" s="27" t="s">
        <v>83</v>
      </c>
      <c r="V105" s="28">
        <v>978</v>
      </c>
      <c r="W105" s="28">
        <v>978</v>
      </c>
      <c r="X105" s="29" t="s">
        <v>1065</v>
      </c>
      <c r="Y105" s="29" t="s">
        <v>1066</v>
      </c>
      <c r="Z105" s="30">
        <v>932</v>
      </c>
      <c r="AA105" s="31">
        <v>1583</v>
      </c>
      <c r="AB105" s="30">
        <v>1227</v>
      </c>
      <c r="AC105" s="30">
        <v>1227</v>
      </c>
      <c r="AD105" s="30">
        <v>870</v>
      </c>
      <c r="AE105" s="30">
        <v>0</v>
      </c>
      <c r="AF105" s="30">
        <v>25</v>
      </c>
      <c r="AG105" s="30">
        <v>10</v>
      </c>
      <c r="AH105" s="30">
        <v>835</v>
      </c>
      <c r="AI105" s="58">
        <v>870</v>
      </c>
      <c r="AJ105" s="58">
        <v>870</v>
      </c>
      <c r="AK105" s="28">
        <v>0</v>
      </c>
      <c r="AL105" s="32" t="s">
        <v>1067</v>
      </c>
      <c r="AM105" s="32" t="s">
        <v>78</v>
      </c>
      <c r="AN105" s="32" t="s">
        <v>1068</v>
      </c>
      <c r="AO105" s="32" t="s">
        <v>78</v>
      </c>
      <c r="AP105" s="33" t="s">
        <v>1069</v>
      </c>
      <c r="AQ105" s="33" t="s">
        <v>78</v>
      </c>
      <c r="AR105" s="32" t="s">
        <v>1060</v>
      </c>
      <c r="AS105" s="32" t="s">
        <v>1070</v>
      </c>
      <c r="AT105" s="32" t="s">
        <v>78</v>
      </c>
      <c r="AU105" s="32" t="s">
        <v>1062</v>
      </c>
      <c r="AV105" s="28">
        <v>794</v>
      </c>
      <c r="AW105" s="28" t="s">
        <v>126</v>
      </c>
      <c r="AX105" s="28">
        <v>0</v>
      </c>
      <c r="AY105" s="28"/>
      <c r="AZ105" s="28">
        <v>0</v>
      </c>
      <c r="BA105" s="28"/>
      <c r="BB105" s="28">
        <v>0</v>
      </c>
      <c r="BC105" s="28"/>
      <c r="BD105" s="28">
        <v>794</v>
      </c>
      <c r="BE105" s="28"/>
      <c r="BF105" s="28">
        <f t="shared" si="25"/>
        <v>794</v>
      </c>
      <c r="BG105" s="28">
        <f t="shared" si="25"/>
        <v>0</v>
      </c>
      <c r="BH105" s="35" t="s">
        <v>1071</v>
      </c>
      <c r="BI105" s="35" t="s">
        <v>78</v>
      </c>
      <c r="BJ105" s="35"/>
      <c r="BK105" s="35"/>
      <c r="BL105" s="35"/>
      <c r="BM105" s="35"/>
      <c r="BN105" s="35"/>
      <c r="BO105" s="35"/>
      <c r="BP105" s="35"/>
      <c r="BQ105" s="35" t="s">
        <v>1062</v>
      </c>
      <c r="BR105" s="28">
        <f t="shared" ref="BR105:BR107" si="26">+_xlfn.IFS(U105="Acumulado",Z105+AB105+AD105+AV105,U105="Capacidad",AV105,U105="Flujo",AV105,U105="Reducción",AV105,U105="Stock",AV105)</f>
        <v>3823</v>
      </c>
      <c r="BS105" s="28">
        <f t="shared" ref="BS105:BS107" si="27">AA105+AC105+AJ105+BG105</f>
        <v>3680</v>
      </c>
      <c r="BT105" s="324"/>
      <c r="BU105" s="254" t="s">
        <v>840</v>
      </c>
      <c r="BV105" s="218" t="s">
        <v>1046</v>
      </c>
    </row>
    <row r="106" spans="1:74" ht="224.4" customHeight="1" x14ac:dyDescent="0.3">
      <c r="A106" s="325" t="s">
        <v>504</v>
      </c>
      <c r="B106" s="325" t="s">
        <v>1072</v>
      </c>
      <c r="C106" s="325" t="s">
        <v>78</v>
      </c>
      <c r="D106" s="325" t="s">
        <v>506</v>
      </c>
      <c r="E106" s="295" t="s">
        <v>1073</v>
      </c>
      <c r="F106" s="295" t="s">
        <v>1074</v>
      </c>
      <c r="G106" s="295" t="s">
        <v>77</v>
      </c>
      <c r="H106" s="295" t="s">
        <v>78</v>
      </c>
      <c r="I106" s="295" t="s">
        <v>78</v>
      </c>
      <c r="J106" s="296"/>
      <c r="K106" s="296"/>
      <c r="L106" s="297">
        <v>0</v>
      </c>
      <c r="M106" s="297"/>
      <c r="N106" s="296">
        <v>0</v>
      </c>
      <c r="O106" s="296"/>
      <c r="P106" s="298"/>
      <c r="Q106" s="298"/>
      <c r="R106" s="152" t="s">
        <v>161</v>
      </c>
      <c r="S106" s="152" t="s">
        <v>1075</v>
      </c>
      <c r="T106" s="299" t="s">
        <v>1076</v>
      </c>
      <c r="U106" s="299" t="s">
        <v>639</v>
      </c>
      <c r="V106" s="100">
        <v>0</v>
      </c>
      <c r="W106" s="28">
        <v>26</v>
      </c>
      <c r="X106" s="195" t="s">
        <v>1077</v>
      </c>
      <c r="Y106" s="195" t="s">
        <v>1078</v>
      </c>
      <c r="Z106" s="300">
        <v>26</v>
      </c>
      <c r="AA106" s="31">
        <v>26</v>
      </c>
      <c r="AB106" s="300">
        <v>27</v>
      </c>
      <c r="AC106" s="300">
        <v>27</v>
      </c>
      <c r="AD106" s="300">
        <v>28</v>
      </c>
      <c r="AE106" s="279">
        <v>1</v>
      </c>
      <c r="AF106" s="279">
        <v>15</v>
      </c>
      <c r="AG106" s="300">
        <v>11</v>
      </c>
      <c r="AH106" s="300">
        <v>7</v>
      </c>
      <c r="AI106" s="58">
        <v>34</v>
      </c>
      <c r="AJ106" s="58">
        <v>34</v>
      </c>
      <c r="AK106" s="100">
        <v>0</v>
      </c>
      <c r="AL106" s="81" t="s">
        <v>1079</v>
      </c>
      <c r="AM106" s="81" t="s">
        <v>1080</v>
      </c>
      <c r="AN106" s="81" t="s">
        <v>1081</v>
      </c>
      <c r="AO106" s="81" t="s">
        <v>916</v>
      </c>
      <c r="AP106" s="301" t="s">
        <v>1082</v>
      </c>
      <c r="AQ106" s="301" t="s">
        <v>918</v>
      </c>
      <c r="AR106" s="302" t="s">
        <v>1083</v>
      </c>
      <c r="AS106" s="302" t="s">
        <v>1084</v>
      </c>
      <c r="AT106" s="302" t="s">
        <v>1085</v>
      </c>
      <c r="AU106" s="302" t="s">
        <v>922</v>
      </c>
      <c r="AV106" s="100">
        <v>29</v>
      </c>
      <c r="AW106" s="28" t="s">
        <v>96</v>
      </c>
      <c r="AX106" s="273">
        <v>2</v>
      </c>
      <c r="AY106" s="100">
        <v>6</v>
      </c>
      <c r="AZ106" s="273">
        <v>6</v>
      </c>
      <c r="BA106" s="100"/>
      <c r="BB106" s="273">
        <v>13</v>
      </c>
      <c r="BC106" s="100"/>
      <c r="BD106" s="100">
        <v>8</v>
      </c>
      <c r="BE106" s="100"/>
      <c r="BF106" s="28">
        <f t="shared" si="25"/>
        <v>29</v>
      </c>
      <c r="BG106" s="28">
        <f t="shared" si="25"/>
        <v>6</v>
      </c>
      <c r="BH106" s="303" t="s">
        <v>1086</v>
      </c>
      <c r="BI106" s="303" t="s">
        <v>1087</v>
      </c>
      <c r="BJ106" s="303"/>
      <c r="BK106" s="303"/>
      <c r="BL106" s="303"/>
      <c r="BM106" s="303"/>
      <c r="BN106" s="303"/>
      <c r="BO106" s="303"/>
      <c r="BP106" s="303"/>
      <c r="BQ106" s="303"/>
      <c r="BR106" s="28">
        <f t="shared" si="26"/>
        <v>110</v>
      </c>
      <c r="BS106" s="28">
        <f t="shared" si="27"/>
        <v>93</v>
      </c>
      <c r="BT106" s="326" t="s">
        <v>925</v>
      </c>
      <c r="BU106" s="75" t="s">
        <v>925</v>
      </c>
      <c r="BV106" s="38" t="s">
        <v>1088</v>
      </c>
    </row>
    <row r="107" spans="1:74" ht="409.6" customHeight="1" x14ac:dyDescent="0.3">
      <c r="A107" s="324"/>
      <c r="B107" s="324"/>
      <c r="C107" s="324"/>
      <c r="D107" s="324"/>
      <c r="E107" s="295" t="s">
        <v>1089</v>
      </c>
      <c r="F107" s="295" t="s">
        <v>1090</v>
      </c>
      <c r="G107" s="295" t="s">
        <v>77</v>
      </c>
      <c r="H107" s="295" t="s">
        <v>78</v>
      </c>
      <c r="I107" s="295" t="s">
        <v>78</v>
      </c>
      <c r="J107" s="296"/>
      <c r="K107" s="296"/>
      <c r="L107" s="297">
        <v>0</v>
      </c>
      <c r="M107" s="297"/>
      <c r="N107" s="296">
        <v>0</v>
      </c>
      <c r="O107" s="296"/>
      <c r="P107" s="298"/>
      <c r="Q107" s="298"/>
      <c r="R107" s="152" t="s">
        <v>161</v>
      </c>
      <c r="S107" s="152" t="s">
        <v>1091</v>
      </c>
      <c r="T107" s="299" t="s">
        <v>1092</v>
      </c>
      <c r="U107" s="299" t="s">
        <v>639</v>
      </c>
      <c r="V107" s="100">
        <v>0</v>
      </c>
      <c r="W107" s="28">
        <v>1528</v>
      </c>
      <c r="X107" s="195" t="s">
        <v>1093</v>
      </c>
      <c r="Y107" s="195" t="s">
        <v>1094</v>
      </c>
      <c r="Z107" s="300">
        <v>1300</v>
      </c>
      <c r="AA107" s="31">
        <v>1528</v>
      </c>
      <c r="AB107" s="300">
        <v>1450</v>
      </c>
      <c r="AC107" s="300">
        <v>1460</v>
      </c>
      <c r="AD107" s="300">
        <v>1550</v>
      </c>
      <c r="AE107" s="279">
        <v>322</v>
      </c>
      <c r="AF107" s="279">
        <v>262</v>
      </c>
      <c r="AG107" s="300">
        <v>391</v>
      </c>
      <c r="AH107" s="300">
        <v>585</v>
      </c>
      <c r="AI107" s="58">
        <v>1560</v>
      </c>
      <c r="AJ107" s="58">
        <v>1560</v>
      </c>
      <c r="AK107" s="100">
        <v>0</v>
      </c>
      <c r="AL107" s="81" t="s">
        <v>1095</v>
      </c>
      <c r="AM107" s="81" t="s">
        <v>914</v>
      </c>
      <c r="AN107" s="81" t="s">
        <v>1096</v>
      </c>
      <c r="AO107" s="81" t="s">
        <v>1097</v>
      </c>
      <c r="AP107" s="301" t="s">
        <v>1098</v>
      </c>
      <c r="AQ107" s="301" t="s">
        <v>1099</v>
      </c>
      <c r="AR107" s="302" t="s">
        <v>1100</v>
      </c>
      <c r="AS107" s="302" t="s">
        <v>1101</v>
      </c>
      <c r="AT107" s="302" t="s">
        <v>1102</v>
      </c>
      <c r="AU107" s="302" t="s">
        <v>922</v>
      </c>
      <c r="AV107" s="100">
        <v>1700</v>
      </c>
      <c r="AW107" s="28" t="s">
        <v>96</v>
      </c>
      <c r="AX107" s="273">
        <v>340</v>
      </c>
      <c r="AY107" s="100">
        <v>284</v>
      </c>
      <c r="AZ107" s="273">
        <v>380</v>
      </c>
      <c r="BA107" s="100"/>
      <c r="BB107" s="273">
        <v>410</v>
      </c>
      <c r="BC107" s="100"/>
      <c r="BD107" s="100">
        <v>570</v>
      </c>
      <c r="BE107" s="100"/>
      <c r="BF107" s="28">
        <f t="shared" si="25"/>
        <v>1700</v>
      </c>
      <c r="BG107" s="28">
        <f t="shared" si="25"/>
        <v>284</v>
      </c>
      <c r="BH107" s="303" t="s">
        <v>1103</v>
      </c>
      <c r="BI107" s="303" t="s">
        <v>1104</v>
      </c>
      <c r="BJ107" s="303"/>
      <c r="BK107" s="303"/>
      <c r="BL107" s="303"/>
      <c r="BM107" s="303"/>
      <c r="BN107" s="303"/>
      <c r="BO107" s="303"/>
      <c r="BP107" s="303"/>
      <c r="BQ107" s="303"/>
      <c r="BR107" s="28">
        <f t="shared" si="26"/>
        <v>6000</v>
      </c>
      <c r="BS107" s="28">
        <f t="shared" si="27"/>
        <v>4832</v>
      </c>
      <c r="BT107" s="324"/>
      <c r="BU107" s="304" t="s">
        <v>925</v>
      </c>
      <c r="BV107" s="38" t="s">
        <v>1105</v>
      </c>
    </row>
    <row r="108" spans="1:74" x14ac:dyDescent="0.3">
      <c r="F108" s="317"/>
      <c r="G108" s="317"/>
      <c r="H108" s="317"/>
      <c r="I108" s="317"/>
      <c r="J108" s="317"/>
      <c r="K108" s="317"/>
      <c r="L108" s="317"/>
      <c r="M108" s="317"/>
      <c r="N108" s="317"/>
      <c r="O108" s="317"/>
      <c r="AG108" s="305"/>
      <c r="AH108" s="305"/>
    </row>
    <row r="109" spans="1:74" x14ac:dyDescent="0.3">
      <c r="F109" s="317"/>
      <c r="G109" s="317"/>
      <c r="H109" s="317"/>
      <c r="I109" s="317"/>
      <c r="J109" s="317"/>
      <c r="K109" s="317"/>
      <c r="L109" s="317"/>
      <c r="M109" s="317"/>
      <c r="N109" s="317"/>
      <c r="O109" s="317"/>
      <c r="AG109" s="305"/>
      <c r="AH109" s="305"/>
    </row>
    <row r="110" spans="1:74" x14ac:dyDescent="0.3">
      <c r="F110" s="317"/>
      <c r="G110" s="317"/>
      <c r="H110" s="317"/>
      <c r="I110" s="317"/>
      <c r="J110" s="317"/>
      <c r="K110" s="317"/>
      <c r="L110" s="317"/>
      <c r="M110" s="317"/>
      <c r="N110" s="317"/>
      <c r="O110" s="317"/>
      <c r="AE110" s="306"/>
      <c r="AF110" s="306"/>
      <c r="AI110" s="14"/>
    </row>
    <row r="111" spans="1:74" x14ac:dyDescent="0.3">
      <c r="F111" s="317"/>
      <c r="G111" s="317"/>
      <c r="H111" s="317"/>
      <c r="I111" s="317"/>
      <c r="J111" s="317"/>
      <c r="K111" s="317"/>
      <c r="L111" s="317"/>
      <c r="M111" s="317"/>
      <c r="N111" s="317"/>
      <c r="O111" s="317"/>
      <c r="AE111" s="14"/>
      <c r="AF111" s="14"/>
    </row>
    <row r="112" spans="1:74" x14ac:dyDescent="0.3">
      <c r="F112" s="317"/>
      <c r="G112" s="317"/>
      <c r="H112" s="317"/>
      <c r="I112" s="317"/>
      <c r="J112" s="317"/>
      <c r="K112" s="317"/>
      <c r="L112" s="317"/>
      <c r="M112" s="317"/>
      <c r="N112" s="317"/>
      <c r="O112" s="317"/>
    </row>
    <row r="113" spans="6:15" x14ac:dyDescent="0.3">
      <c r="F113" s="317"/>
      <c r="G113" s="317"/>
      <c r="H113" s="317"/>
      <c r="I113" s="317"/>
      <c r="J113" s="317"/>
      <c r="K113" s="317"/>
      <c r="L113" s="317"/>
      <c r="M113" s="317"/>
      <c r="N113" s="317"/>
      <c r="O113" s="317"/>
    </row>
    <row r="114" spans="6:15" x14ac:dyDescent="0.3">
      <c r="F114" s="317"/>
      <c r="G114" s="317"/>
      <c r="H114" s="317"/>
      <c r="I114" s="317"/>
      <c r="J114" s="317"/>
      <c r="K114" s="317"/>
      <c r="L114" s="317"/>
      <c r="M114" s="317"/>
      <c r="N114" s="317"/>
      <c r="O114" s="317"/>
    </row>
    <row r="115" spans="6:15" x14ac:dyDescent="0.3">
      <c r="F115" s="317"/>
      <c r="G115" s="317"/>
      <c r="H115" s="317"/>
      <c r="I115" s="317"/>
      <c r="J115" s="317"/>
      <c r="K115" s="317"/>
      <c r="L115" s="317"/>
      <c r="M115" s="317"/>
      <c r="N115" s="317"/>
      <c r="O115" s="317"/>
    </row>
    <row r="116" spans="6:15" x14ac:dyDescent="0.3">
      <c r="F116" s="317"/>
      <c r="G116" s="317"/>
      <c r="H116" s="317"/>
      <c r="I116" s="317"/>
      <c r="J116" s="317"/>
      <c r="K116" s="317"/>
      <c r="L116" s="317"/>
      <c r="M116" s="317"/>
      <c r="N116" s="317"/>
      <c r="O116" s="317"/>
    </row>
    <row r="117" spans="6:15" x14ac:dyDescent="0.3">
      <c r="F117" s="317"/>
      <c r="G117" s="317"/>
      <c r="H117" s="317"/>
      <c r="I117" s="317"/>
      <c r="J117" s="317"/>
      <c r="K117" s="317"/>
      <c r="L117" s="317"/>
      <c r="M117" s="317"/>
      <c r="N117" s="317"/>
      <c r="O117" s="317"/>
    </row>
    <row r="118" spans="6:15" x14ac:dyDescent="0.3">
      <c r="F118" s="317"/>
      <c r="G118" s="317"/>
      <c r="H118" s="317"/>
      <c r="I118" s="317"/>
      <c r="J118" s="317"/>
      <c r="K118" s="317"/>
      <c r="L118" s="317"/>
      <c r="M118" s="317"/>
      <c r="N118" s="317"/>
      <c r="O118" s="317"/>
    </row>
    <row r="119" spans="6:15" x14ac:dyDescent="0.3">
      <c r="F119" s="317"/>
      <c r="G119" s="317"/>
      <c r="H119" s="317"/>
      <c r="I119" s="317"/>
      <c r="J119" s="317"/>
      <c r="K119" s="317"/>
      <c r="L119" s="317"/>
      <c r="M119" s="317"/>
      <c r="N119" s="317"/>
      <c r="O119" s="317"/>
    </row>
    <row r="120" spans="6:15" x14ac:dyDescent="0.3">
      <c r="F120" s="317"/>
      <c r="G120" s="317"/>
      <c r="H120" s="317"/>
      <c r="I120" s="317"/>
      <c r="J120" s="317"/>
      <c r="K120" s="317"/>
      <c r="L120" s="317"/>
      <c r="M120" s="317"/>
      <c r="N120" s="317"/>
      <c r="O120" s="317"/>
    </row>
    <row r="121" spans="6:15" x14ac:dyDescent="0.3">
      <c r="F121" s="317"/>
      <c r="G121" s="317"/>
      <c r="H121" s="317"/>
      <c r="I121" s="317"/>
      <c r="J121" s="317"/>
      <c r="K121" s="317"/>
      <c r="L121" s="317"/>
      <c r="M121" s="317"/>
      <c r="N121" s="317"/>
      <c r="O121" s="317"/>
    </row>
    <row r="122" spans="6:15" x14ac:dyDescent="0.3">
      <c r="F122" s="317"/>
      <c r="G122" s="317"/>
      <c r="H122" s="317"/>
      <c r="I122" s="317"/>
      <c r="J122" s="317"/>
      <c r="K122" s="317"/>
      <c r="L122" s="317"/>
      <c r="M122" s="317"/>
      <c r="N122" s="317"/>
      <c r="O122" s="317"/>
    </row>
    <row r="123" spans="6:15" x14ac:dyDescent="0.3">
      <c r="F123" s="317"/>
      <c r="G123" s="317"/>
      <c r="H123" s="317"/>
      <c r="I123" s="317"/>
      <c r="J123" s="317"/>
      <c r="K123" s="317"/>
      <c r="L123" s="317"/>
      <c r="M123" s="317"/>
      <c r="N123" s="317"/>
      <c r="O123" s="317"/>
    </row>
    <row r="124" spans="6:15" x14ac:dyDescent="0.3">
      <c r="F124" s="317"/>
      <c r="G124" s="317"/>
      <c r="H124" s="317"/>
      <c r="I124" s="317"/>
      <c r="J124" s="317"/>
      <c r="K124" s="317"/>
      <c r="L124" s="317"/>
      <c r="M124" s="317"/>
      <c r="N124" s="317"/>
      <c r="O124" s="317"/>
    </row>
    <row r="128" spans="6:15" x14ac:dyDescent="0.3">
      <c r="F128" s="317"/>
      <c r="G128" s="317"/>
      <c r="H128" s="317"/>
      <c r="I128" s="317"/>
      <c r="J128" s="317"/>
      <c r="K128" s="317"/>
      <c r="L128" s="317"/>
      <c r="M128" s="317"/>
      <c r="N128" s="317"/>
      <c r="O128" s="317"/>
    </row>
    <row r="129" spans="6:15" x14ac:dyDescent="0.3">
      <c r="F129" s="317"/>
      <c r="G129" s="317"/>
      <c r="H129" s="317"/>
      <c r="I129" s="317"/>
      <c r="J129" s="317"/>
      <c r="K129" s="317"/>
      <c r="L129" s="317"/>
      <c r="M129" s="317"/>
      <c r="N129" s="317"/>
      <c r="O129" s="317"/>
    </row>
    <row r="130" spans="6:15" x14ac:dyDescent="0.3">
      <c r="F130" s="317"/>
      <c r="G130" s="317"/>
      <c r="H130" s="317"/>
      <c r="I130" s="317"/>
      <c r="J130" s="317"/>
      <c r="K130" s="317"/>
      <c r="L130" s="317"/>
      <c r="M130" s="317"/>
      <c r="N130" s="317"/>
      <c r="O130" s="317"/>
    </row>
    <row r="131" spans="6:15" x14ac:dyDescent="0.3">
      <c r="F131" s="317"/>
      <c r="G131" s="317"/>
      <c r="H131" s="317"/>
      <c r="I131" s="317"/>
      <c r="J131" s="317"/>
      <c r="K131" s="317"/>
      <c r="L131" s="317"/>
      <c r="M131" s="317"/>
      <c r="N131" s="317"/>
      <c r="O131" s="317"/>
    </row>
    <row r="134" spans="6:15" x14ac:dyDescent="0.3">
      <c r="F134" s="317"/>
      <c r="G134" s="317"/>
      <c r="H134" s="317"/>
      <c r="I134" s="317"/>
      <c r="J134" s="317"/>
      <c r="K134" s="317"/>
      <c r="L134" s="317"/>
      <c r="M134" s="317"/>
      <c r="N134" s="317"/>
      <c r="O134" s="317"/>
    </row>
    <row r="135" spans="6:15" x14ac:dyDescent="0.3">
      <c r="F135" s="317"/>
      <c r="G135" s="317"/>
      <c r="H135" s="317"/>
      <c r="I135" s="317"/>
      <c r="J135" s="317"/>
      <c r="K135" s="317"/>
      <c r="L135" s="317"/>
      <c r="M135" s="317"/>
      <c r="N135" s="317"/>
      <c r="O135" s="317"/>
    </row>
    <row r="136" spans="6:15" x14ac:dyDescent="0.3">
      <c r="F136" s="317"/>
      <c r="G136" s="317"/>
      <c r="H136" s="317"/>
      <c r="I136" s="317"/>
      <c r="J136" s="317"/>
      <c r="K136" s="317"/>
      <c r="L136" s="317"/>
      <c r="M136" s="317"/>
      <c r="N136" s="317"/>
      <c r="O136" s="317"/>
    </row>
    <row r="137" spans="6:15" x14ac:dyDescent="0.3">
      <c r="F137" s="317"/>
      <c r="G137" s="317"/>
      <c r="H137" s="317"/>
      <c r="I137" s="317"/>
      <c r="J137" s="317"/>
      <c r="K137" s="317"/>
      <c r="L137" s="317"/>
      <c r="M137" s="317"/>
      <c r="N137" s="317"/>
      <c r="O137" s="317"/>
    </row>
    <row r="138" spans="6:15" x14ac:dyDescent="0.3">
      <c r="F138" s="317"/>
      <c r="G138" s="317"/>
      <c r="H138" s="317"/>
      <c r="I138" s="317"/>
      <c r="J138" s="317"/>
      <c r="K138" s="317"/>
      <c r="L138" s="317"/>
      <c r="M138" s="317"/>
      <c r="N138" s="317"/>
      <c r="O138" s="317"/>
    </row>
    <row r="139" spans="6:15" x14ac:dyDescent="0.3">
      <c r="F139" s="317"/>
      <c r="G139" s="317"/>
      <c r="H139" s="317"/>
      <c r="I139" s="317"/>
      <c r="J139" s="317"/>
      <c r="K139" s="317"/>
      <c r="L139" s="317"/>
      <c r="M139" s="317"/>
      <c r="N139" s="317"/>
      <c r="O139" s="317"/>
    </row>
    <row r="140" spans="6:15" x14ac:dyDescent="0.3">
      <c r="F140" s="317"/>
      <c r="G140" s="317"/>
      <c r="H140" s="317"/>
      <c r="I140" s="317"/>
      <c r="J140" s="317"/>
      <c r="K140" s="317"/>
      <c r="L140" s="317"/>
      <c r="M140" s="317"/>
      <c r="N140" s="317"/>
      <c r="O140" s="317"/>
    </row>
    <row r="141" spans="6:15" x14ac:dyDescent="0.3">
      <c r="F141" s="317"/>
      <c r="G141" s="317"/>
      <c r="H141" s="317"/>
      <c r="I141" s="317"/>
      <c r="J141" s="317"/>
      <c r="K141" s="317"/>
      <c r="L141" s="317"/>
      <c r="M141" s="317"/>
      <c r="N141" s="317"/>
      <c r="O141" s="317"/>
    </row>
    <row r="142" spans="6:15" x14ac:dyDescent="0.3">
      <c r="F142" s="317"/>
      <c r="G142" s="317"/>
      <c r="H142" s="317"/>
      <c r="I142" s="317"/>
      <c r="J142" s="317"/>
      <c r="K142" s="317"/>
      <c r="L142" s="317"/>
      <c r="M142" s="317"/>
      <c r="N142" s="317"/>
      <c r="O142" s="317"/>
    </row>
    <row r="143" spans="6:15" x14ac:dyDescent="0.3">
      <c r="F143" s="317"/>
      <c r="G143" s="317"/>
      <c r="H143" s="317"/>
      <c r="I143" s="317"/>
      <c r="J143" s="317"/>
      <c r="K143" s="317"/>
      <c r="L143" s="317"/>
      <c r="M143" s="317"/>
      <c r="N143" s="317"/>
      <c r="O143" s="317"/>
    </row>
    <row r="144" spans="6:15" x14ac:dyDescent="0.3">
      <c r="F144" s="317"/>
      <c r="G144" s="317"/>
      <c r="H144" s="317"/>
      <c r="I144" s="317"/>
      <c r="J144" s="317"/>
      <c r="K144" s="317"/>
      <c r="L144" s="317"/>
      <c r="M144" s="317"/>
      <c r="N144" s="317"/>
      <c r="O144" s="317"/>
    </row>
    <row r="147" spans="6:15" x14ac:dyDescent="0.3">
      <c r="F147" s="317"/>
      <c r="G147" s="317"/>
      <c r="H147" s="317"/>
      <c r="I147" s="317"/>
      <c r="J147" s="317"/>
      <c r="K147" s="317"/>
      <c r="L147" s="317"/>
      <c r="M147" s="317"/>
      <c r="N147" s="317"/>
      <c r="O147" s="317"/>
    </row>
    <row r="148" spans="6:15" x14ac:dyDescent="0.3">
      <c r="F148" s="317"/>
      <c r="G148" s="317"/>
      <c r="H148" s="317"/>
      <c r="I148" s="317"/>
      <c r="J148" s="317"/>
      <c r="K148" s="317"/>
      <c r="L148" s="317"/>
      <c r="M148" s="317"/>
      <c r="N148" s="317"/>
      <c r="O148" s="317"/>
    </row>
    <row r="149" spans="6:15" x14ac:dyDescent="0.3">
      <c r="F149" s="317"/>
      <c r="G149" s="317"/>
      <c r="H149" s="317"/>
      <c r="I149" s="317"/>
      <c r="J149" s="317"/>
      <c r="K149" s="317"/>
      <c r="L149" s="317"/>
      <c r="M149" s="317"/>
      <c r="N149" s="317"/>
      <c r="O149" s="317"/>
    </row>
    <row r="150" spans="6:15" x14ac:dyDescent="0.3">
      <c r="F150" s="317"/>
      <c r="G150" s="317"/>
      <c r="H150" s="317"/>
      <c r="I150" s="317"/>
      <c r="J150" s="317"/>
      <c r="K150" s="317"/>
      <c r="L150" s="317"/>
      <c r="M150" s="317"/>
      <c r="N150" s="317"/>
      <c r="O150" s="317"/>
    </row>
    <row r="151" spans="6:15" x14ac:dyDescent="0.3">
      <c r="F151" s="317"/>
      <c r="G151" s="317"/>
      <c r="H151" s="317"/>
      <c r="I151" s="317"/>
      <c r="J151" s="317"/>
      <c r="K151" s="317"/>
      <c r="L151" s="317"/>
      <c r="M151" s="317"/>
      <c r="N151" s="317"/>
      <c r="O151" s="317"/>
    </row>
    <row r="152" spans="6:15" x14ac:dyDescent="0.3">
      <c r="F152" s="317"/>
      <c r="G152" s="317"/>
      <c r="H152" s="317"/>
      <c r="I152" s="317"/>
      <c r="J152" s="317"/>
      <c r="K152" s="317"/>
      <c r="L152" s="317"/>
      <c r="M152" s="317"/>
      <c r="N152" s="317"/>
      <c r="O152" s="317"/>
    </row>
    <row r="153" spans="6:15" x14ac:dyDescent="0.3">
      <c r="F153" s="317"/>
      <c r="G153" s="317"/>
      <c r="H153" s="317"/>
      <c r="I153" s="317"/>
      <c r="J153" s="317"/>
      <c r="K153" s="317"/>
      <c r="L153" s="317"/>
      <c r="M153" s="317"/>
      <c r="N153" s="317"/>
      <c r="O153" s="317"/>
    </row>
    <row r="154" spans="6:15" x14ac:dyDescent="0.3">
      <c r="F154" s="317"/>
      <c r="G154" s="317"/>
      <c r="H154" s="317"/>
      <c r="I154" s="317"/>
      <c r="J154" s="317"/>
      <c r="K154" s="317"/>
      <c r="L154" s="317"/>
      <c r="M154" s="317"/>
      <c r="N154" s="317"/>
      <c r="O154" s="317"/>
    </row>
    <row r="155" spans="6:15" x14ac:dyDescent="0.3">
      <c r="F155" s="317"/>
      <c r="G155" s="317"/>
      <c r="J155" s="317"/>
      <c r="K155" s="317"/>
      <c r="L155" s="317"/>
      <c r="M155" s="317"/>
      <c r="N155" s="317"/>
      <c r="O155" s="317"/>
    </row>
  </sheetData>
  <autoFilter ref="A8:BV107" xr:uid="{389D8A20-5E87-49D8-A5D4-009141590300}"/>
  <mergeCells count="478">
    <mergeCell ref="C9:C11"/>
    <mergeCell ref="D9:D11"/>
    <mergeCell ref="E9:E11"/>
    <mergeCell ref="F9:F11"/>
    <mergeCell ref="S9:S10"/>
    <mergeCell ref="BT9:BT11"/>
    <mergeCell ref="A12:A14"/>
    <mergeCell ref="B12:B14"/>
    <mergeCell ref="C12:C14"/>
    <mergeCell ref="D12:D14"/>
    <mergeCell ref="E12:E14"/>
    <mergeCell ref="F12:F14"/>
    <mergeCell ref="G12:G14"/>
    <mergeCell ref="H12:H14"/>
    <mergeCell ref="M9:M11"/>
    <mergeCell ref="N9:N11"/>
    <mergeCell ref="O9:O11"/>
    <mergeCell ref="P9:P11"/>
    <mergeCell ref="Q9:Q11"/>
    <mergeCell ref="R9:R11"/>
    <mergeCell ref="G9:G11"/>
    <mergeCell ref="H9:H11"/>
    <mergeCell ref="I9:I11"/>
    <mergeCell ref="J9:J11"/>
    <mergeCell ref="K9:K11"/>
    <mergeCell ref="L9:L11"/>
    <mergeCell ref="A9:A11"/>
    <mergeCell ref="B9:B11"/>
    <mergeCell ref="R12:R14"/>
    <mergeCell ref="S12:S14"/>
    <mergeCell ref="BT12:BT20"/>
    <mergeCell ref="S15:S16"/>
    <mergeCell ref="S18:S19"/>
    <mergeCell ref="I12:I14"/>
    <mergeCell ref="J12:J14"/>
    <mergeCell ref="K12:K14"/>
    <mergeCell ref="L12:L14"/>
    <mergeCell ref="M12:M14"/>
    <mergeCell ref="N12:N14"/>
    <mergeCell ref="A15:A16"/>
    <mergeCell ref="B15:B16"/>
    <mergeCell ref="C15:C16"/>
    <mergeCell ref="D15:D16"/>
    <mergeCell ref="E15:E16"/>
    <mergeCell ref="F15:F16"/>
    <mergeCell ref="O12:O14"/>
    <mergeCell ref="P12:P14"/>
    <mergeCell ref="Q12:Q14"/>
    <mergeCell ref="P15:P16"/>
    <mergeCell ref="Q15:Q16"/>
    <mergeCell ref="R15:R16"/>
    <mergeCell ref="G15:G16"/>
    <mergeCell ref="H15:H16"/>
    <mergeCell ref="I15:I16"/>
    <mergeCell ref="J15:J16"/>
    <mergeCell ref="K15:K16"/>
    <mergeCell ref="L15:L16"/>
    <mergeCell ref="A17:A19"/>
    <mergeCell ref="B17:B19"/>
    <mergeCell ref="C17:C19"/>
    <mergeCell ref="D17:D19"/>
    <mergeCell ref="E17:E19"/>
    <mergeCell ref="F17:F19"/>
    <mergeCell ref="M15:M16"/>
    <mergeCell ref="N15:N16"/>
    <mergeCell ref="O15:O16"/>
    <mergeCell ref="M17:M19"/>
    <mergeCell ref="N17:N19"/>
    <mergeCell ref="O17:O19"/>
    <mergeCell ref="P17:P19"/>
    <mergeCell ref="Q17:Q19"/>
    <mergeCell ref="R17:R19"/>
    <mergeCell ref="G17:G19"/>
    <mergeCell ref="H17:H19"/>
    <mergeCell ref="I17:I19"/>
    <mergeCell ref="J17:J19"/>
    <mergeCell ref="K17:K19"/>
    <mergeCell ref="L17:L19"/>
    <mergeCell ref="I21:I25"/>
    <mergeCell ref="J21:J25"/>
    <mergeCell ref="K21:K25"/>
    <mergeCell ref="L21:L25"/>
    <mergeCell ref="A21:A25"/>
    <mergeCell ref="B21:B25"/>
    <mergeCell ref="C21:C25"/>
    <mergeCell ref="D21:D25"/>
    <mergeCell ref="E21:E25"/>
    <mergeCell ref="F21:F25"/>
    <mergeCell ref="S52:S55"/>
    <mergeCell ref="BT52:BT55"/>
    <mergeCell ref="N52:N55"/>
    <mergeCell ref="O52:O55"/>
    <mergeCell ref="P52:P55"/>
    <mergeCell ref="Q52:Q55"/>
    <mergeCell ref="BT21:BT25"/>
    <mergeCell ref="A26:A51"/>
    <mergeCell ref="B26:B51"/>
    <mergeCell ref="C26:C51"/>
    <mergeCell ref="D26:D51"/>
    <mergeCell ref="E26:E51"/>
    <mergeCell ref="F26:F51"/>
    <mergeCell ref="G26:G51"/>
    <mergeCell ref="H26:H51"/>
    <mergeCell ref="I26:I51"/>
    <mergeCell ref="M21:M25"/>
    <mergeCell ref="N21:N25"/>
    <mergeCell ref="O21:O25"/>
    <mergeCell ref="P21:P25"/>
    <mergeCell ref="Q21:Q25"/>
    <mergeCell ref="R21:R25"/>
    <mergeCell ref="G21:G25"/>
    <mergeCell ref="H21:H25"/>
    <mergeCell ref="P26:P51"/>
    <mergeCell ref="Q26:Q51"/>
    <mergeCell ref="R26:R51"/>
    <mergeCell ref="S26:S30"/>
    <mergeCell ref="BT26:BT51"/>
    <mergeCell ref="S31:S35"/>
    <mergeCell ref="S36:S43"/>
    <mergeCell ref="S44:S50"/>
    <mergeCell ref="J26:J51"/>
    <mergeCell ref="K26:K51"/>
    <mergeCell ref="L26:L51"/>
    <mergeCell ref="M26:M51"/>
    <mergeCell ref="N26:N51"/>
    <mergeCell ref="O26:O51"/>
    <mergeCell ref="B56:B59"/>
    <mergeCell ref="C56:C59"/>
    <mergeCell ref="D56:D59"/>
    <mergeCell ref="E56:E59"/>
    <mergeCell ref="F56:F59"/>
    <mergeCell ref="G56:G59"/>
    <mergeCell ref="H56:H59"/>
    <mergeCell ref="M52:M55"/>
    <mergeCell ref="C52:C55"/>
    <mergeCell ref="D52:D55"/>
    <mergeCell ref="E52:E55"/>
    <mergeCell ref="F52:F55"/>
    <mergeCell ref="R52:R55"/>
    <mergeCell ref="G52:G55"/>
    <mergeCell ref="H52:H55"/>
    <mergeCell ref="I52:I55"/>
    <mergeCell ref="J52:J55"/>
    <mergeCell ref="K52:K55"/>
    <mergeCell ref="L52:L55"/>
    <mergeCell ref="A52:A55"/>
    <mergeCell ref="B52:B55"/>
    <mergeCell ref="O56:O59"/>
    <mergeCell ref="P56:P59"/>
    <mergeCell ref="Q56:Q59"/>
    <mergeCell ref="R56:R59"/>
    <mergeCell ref="BT56:BT59"/>
    <mergeCell ref="A60:A61"/>
    <mergeCell ref="B60:B61"/>
    <mergeCell ref="C60:C61"/>
    <mergeCell ref="D60:D61"/>
    <mergeCell ref="E60:E61"/>
    <mergeCell ref="I56:I59"/>
    <mergeCell ref="J56:J59"/>
    <mergeCell ref="K56:K59"/>
    <mergeCell ref="L56:L59"/>
    <mergeCell ref="M56:M59"/>
    <mergeCell ref="N56:N59"/>
    <mergeCell ref="R60:R61"/>
    <mergeCell ref="S60:S61"/>
    <mergeCell ref="BT60:BT61"/>
    <mergeCell ref="N60:N61"/>
    <mergeCell ref="O60:O61"/>
    <mergeCell ref="P60:P61"/>
    <mergeCell ref="Q60:Q61"/>
    <mergeCell ref="A56:A59"/>
    <mergeCell ref="A63:A68"/>
    <mergeCell ref="B63:B68"/>
    <mergeCell ref="C63:C68"/>
    <mergeCell ref="D63:D68"/>
    <mergeCell ref="E63:E68"/>
    <mergeCell ref="F63:F68"/>
    <mergeCell ref="G63:G68"/>
    <mergeCell ref="L60:L61"/>
    <mergeCell ref="M60:M61"/>
    <mergeCell ref="F60:F61"/>
    <mergeCell ref="G60:G61"/>
    <mergeCell ref="H60:H61"/>
    <mergeCell ref="I60:I61"/>
    <mergeCell ref="J60:J61"/>
    <mergeCell ref="K60:K61"/>
    <mergeCell ref="BT63:BT68"/>
    <mergeCell ref="S66:S67"/>
    <mergeCell ref="A69:A73"/>
    <mergeCell ref="B69:B73"/>
    <mergeCell ref="C69:C73"/>
    <mergeCell ref="D69:D73"/>
    <mergeCell ref="E69:E73"/>
    <mergeCell ref="F69:F73"/>
    <mergeCell ref="G69:G73"/>
    <mergeCell ref="H69:H73"/>
    <mergeCell ref="N63:N68"/>
    <mergeCell ref="O63:O68"/>
    <mergeCell ref="P63:P68"/>
    <mergeCell ref="Q63:Q68"/>
    <mergeCell ref="R63:R68"/>
    <mergeCell ref="S63:S65"/>
    <mergeCell ref="H63:H68"/>
    <mergeCell ref="I63:I68"/>
    <mergeCell ref="J63:J68"/>
    <mergeCell ref="K63:K68"/>
    <mergeCell ref="L63:L68"/>
    <mergeCell ref="M63:M68"/>
    <mergeCell ref="O69:O73"/>
    <mergeCell ref="P69:P73"/>
    <mergeCell ref="Q69:Q73"/>
    <mergeCell ref="R69:R73"/>
    <mergeCell ref="A74:A75"/>
    <mergeCell ref="B74:B75"/>
    <mergeCell ref="C74:C75"/>
    <mergeCell ref="D74:D75"/>
    <mergeCell ref="E74:E75"/>
    <mergeCell ref="F74:F75"/>
    <mergeCell ref="I69:I73"/>
    <mergeCell ref="J69:J73"/>
    <mergeCell ref="K69:K73"/>
    <mergeCell ref="L69:L73"/>
    <mergeCell ref="M69:M73"/>
    <mergeCell ref="N69:N73"/>
    <mergeCell ref="S74:S75"/>
    <mergeCell ref="A76:A77"/>
    <mergeCell ref="B76:B77"/>
    <mergeCell ref="C76:C77"/>
    <mergeCell ref="D76:D77"/>
    <mergeCell ref="E76:E77"/>
    <mergeCell ref="F76:F77"/>
    <mergeCell ref="G76:G77"/>
    <mergeCell ref="H76:H77"/>
    <mergeCell ref="I76:I77"/>
    <mergeCell ref="M74:M75"/>
    <mergeCell ref="N74:N75"/>
    <mergeCell ref="O74:O75"/>
    <mergeCell ref="P74:P75"/>
    <mergeCell ref="Q74:Q75"/>
    <mergeCell ref="R74:R75"/>
    <mergeCell ref="G74:G75"/>
    <mergeCell ref="H74:H75"/>
    <mergeCell ref="I74:I75"/>
    <mergeCell ref="J74:J75"/>
    <mergeCell ref="K74:K75"/>
    <mergeCell ref="L74:L75"/>
    <mergeCell ref="P76:P77"/>
    <mergeCell ref="Q76:Q77"/>
    <mergeCell ref="R76:R77"/>
    <mergeCell ref="S76:S77"/>
    <mergeCell ref="BT76:BT77"/>
    <mergeCell ref="A78:A81"/>
    <mergeCell ref="B78:B81"/>
    <mergeCell ref="C78:C81"/>
    <mergeCell ref="D78:D81"/>
    <mergeCell ref="E78:E81"/>
    <mergeCell ref="J76:J77"/>
    <mergeCell ref="K76:K77"/>
    <mergeCell ref="L76:L77"/>
    <mergeCell ref="M76:M77"/>
    <mergeCell ref="N76:N77"/>
    <mergeCell ref="O76:O77"/>
    <mergeCell ref="A85:A88"/>
    <mergeCell ref="B85:B88"/>
    <mergeCell ref="C85:C88"/>
    <mergeCell ref="D85:D88"/>
    <mergeCell ref="E85:E88"/>
    <mergeCell ref="F85:F88"/>
    <mergeCell ref="G85:G88"/>
    <mergeCell ref="H85:H88"/>
    <mergeCell ref="L78:L81"/>
    <mergeCell ref="F78:F81"/>
    <mergeCell ref="G78:G81"/>
    <mergeCell ref="H78:H81"/>
    <mergeCell ref="I78:I81"/>
    <mergeCell ref="J78:J81"/>
    <mergeCell ref="K78:K81"/>
    <mergeCell ref="BT85:BT88"/>
    <mergeCell ref="I85:I88"/>
    <mergeCell ref="J85:J88"/>
    <mergeCell ref="K85:K88"/>
    <mergeCell ref="L85:L88"/>
    <mergeCell ref="M85:M88"/>
    <mergeCell ref="N85:N88"/>
    <mergeCell ref="R78:R81"/>
    <mergeCell ref="BT78:BT82"/>
    <mergeCell ref="M78:M81"/>
    <mergeCell ref="N78:N81"/>
    <mergeCell ref="O78:O81"/>
    <mergeCell ref="P78:P81"/>
    <mergeCell ref="Q78:Q81"/>
    <mergeCell ref="C89:C90"/>
    <mergeCell ref="D89:D90"/>
    <mergeCell ref="E89:E90"/>
    <mergeCell ref="F89:F90"/>
    <mergeCell ref="O85:O88"/>
    <mergeCell ref="P85:P88"/>
    <mergeCell ref="Q85:Q88"/>
    <mergeCell ref="R85:R88"/>
    <mergeCell ref="S85:S86"/>
    <mergeCell ref="BT89:BT95"/>
    <mergeCell ref="A91:A95"/>
    <mergeCell ref="B91:B95"/>
    <mergeCell ref="C91:C95"/>
    <mergeCell ref="D91:D95"/>
    <mergeCell ref="E91:E95"/>
    <mergeCell ref="F91:F95"/>
    <mergeCell ref="G91:G95"/>
    <mergeCell ref="H91:H95"/>
    <mergeCell ref="I91:I95"/>
    <mergeCell ref="M89:M90"/>
    <mergeCell ref="N89:N90"/>
    <mergeCell ref="O89:O90"/>
    <mergeCell ref="P89:P90"/>
    <mergeCell ref="Q89:Q90"/>
    <mergeCell ref="R89:R90"/>
    <mergeCell ref="G89:G90"/>
    <mergeCell ref="H89:H90"/>
    <mergeCell ref="I89:I90"/>
    <mergeCell ref="J89:J90"/>
    <mergeCell ref="K89:K90"/>
    <mergeCell ref="L89:L90"/>
    <mergeCell ref="A89:A90"/>
    <mergeCell ref="B89:B90"/>
    <mergeCell ref="P91:P95"/>
    <mergeCell ref="Q91:Q95"/>
    <mergeCell ref="R91:R95"/>
    <mergeCell ref="S91:S92"/>
    <mergeCell ref="A96:A101"/>
    <mergeCell ref="B96:B101"/>
    <mergeCell ref="C96:C101"/>
    <mergeCell ref="D96:D101"/>
    <mergeCell ref="E96:E101"/>
    <mergeCell ref="F96:F101"/>
    <mergeCell ref="J91:J95"/>
    <mergeCell ref="K91:K95"/>
    <mergeCell ref="L91:L95"/>
    <mergeCell ref="M91:M95"/>
    <mergeCell ref="N91:N95"/>
    <mergeCell ref="O91:O95"/>
    <mergeCell ref="BT96:BT101"/>
    <mergeCell ref="S97:S98"/>
    <mergeCell ref="A102:A105"/>
    <mergeCell ref="B102:B105"/>
    <mergeCell ref="C102:C105"/>
    <mergeCell ref="D102:D105"/>
    <mergeCell ref="E102:E105"/>
    <mergeCell ref="F102:F105"/>
    <mergeCell ref="G102:G105"/>
    <mergeCell ref="H102:H105"/>
    <mergeCell ref="M96:M101"/>
    <mergeCell ref="N96:N101"/>
    <mergeCell ref="O96:O101"/>
    <mergeCell ref="P96:P101"/>
    <mergeCell ref="Q96:Q101"/>
    <mergeCell ref="R96:R101"/>
    <mergeCell ref="G96:G101"/>
    <mergeCell ref="H96:H101"/>
    <mergeCell ref="I96:I101"/>
    <mergeCell ref="J96:J101"/>
    <mergeCell ref="K96:K101"/>
    <mergeCell ref="L96:L101"/>
    <mergeCell ref="O102:O105"/>
    <mergeCell ref="P102:P105"/>
    <mergeCell ref="Q102:Q105"/>
    <mergeCell ref="R102:R105"/>
    <mergeCell ref="BT102:BT105"/>
    <mergeCell ref="A106:A107"/>
    <mergeCell ref="B106:B107"/>
    <mergeCell ref="C106:C107"/>
    <mergeCell ref="D106:D107"/>
    <mergeCell ref="BT106:BT107"/>
    <mergeCell ref="I102:I105"/>
    <mergeCell ref="J102:J105"/>
    <mergeCell ref="K102:K105"/>
    <mergeCell ref="L102:L105"/>
    <mergeCell ref="M102:M105"/>
    <mergeCell ref="N102:N105"/>
    <mergeCell ref="L108:L117"/>
    <mergeCell ref="M108:M117"/>
    <mergeCell ref="N108:N117"/>
    <mergeCell ref="O108:O117"/>
    <mergeCell ref="F118:F120"/>
    <mergeCell ref="G118:G120"/>
    <mergeCell ref="H118:H120"/>
    <mergeCell ref="I118:I120"/>
    <mergeCell ref="J118:J120"/>
    <mergeCell ref="K118:K120"/>
    <mergeCell ref="F108:F117"/>
    <mergeCell ref="G108:G117"/>
    <mergeCell ref="H108:H117"/>
    <mergeCell ref="I108:I117"/>
    <mergeCell ref="J108:J117"/>
    <mergeCell ref="K108:K117"/>
    <mergeCell ref="L118:L120"/>
    <mergeCell ref="M118:M120"/>
    <mergeCell ref="N118:N120"/>
    <mergeCell ref="O118:O120"/>
    <mergeCell ref="O121:O124"/>
    <mergeCell ref="F128:F129"/>
    <mergeCell ref="G128:G129"/>
    <mergeCell ref="H128:H129"/>
    <mergeCell ref="I128:I129"/>
    <mergeCell ref="J128:J129"/>
    <mergeCell ref="K128:K129"/>
    <mergeCell ref="L128:L129"/>
    <mergeCell ref="M128:M129"/>
    <mergeCell ref="N128:N129"/>
    <mergeCell ref="O128:O129"/>
    <mergeCell ref="F121:F124"/>
    <mergeCell ref="G121:G124"/>
    <mergeCell ref="H121:H124"/>
    <mergeCell ref="I121:I124"/>
    <mergeCell ref="J121:J124"/>
    <mergeCell ref="K121:K124"/>
    <mergeCell ref="L121:L124"/>
    <mergeCell ref="M121:M124"/>
    <mergeCell ref="N121:N124"/>
    <mergeCell ref="O130:O131"/>
    <mergeCell ref="F134:F138"/>
    <mergeCell ref="G134:G138"/>
    <mergeCell ref="H134:H138"/>
    <mergeCell ref="I134:I138"/>
    <mergeCell ref="J134:J138"/>
    <mergeCell ref="K134:K138"/>
    <mergeCell ref="L134:L138"/>
    <mergeCell ref="M134:M138"/>
    <mergeCell ref="N134:N138"/>
    <mergeCell ref="O134:O138"/>
    <mergeCell ref="F130:F131"/>
    <mergeCell ref="G130:G131"/>
    <mergeCell ref="H130:H131"/>
    <mergeCell ref="I130:I131"/>
    <mergeCell ref="J130:J131"/>
    <mergeCell ref="K130:K131"/>
    <mergeCell ref="L130:L131"/>
    <mergeCell ref="M130:M131"/>
    <mergeCell ref="N130:N131"/>
    <mergeCell ref="O139:O142"/>
    <mergeCell ref="F143:F144"/>
    <mergeCell ref="G143:G144"/>
    <mergeCell ref="H143:H144"/>
    <mergeCell ref="I143:I144"/>
    <mergeCell ref="J143:J144"/>
    <mergeCell ref="K143:K144"/>
    <mergeCell ref="L143:L144"/>
    <mergeCell ref="M143:M144"/>
    <mergeCell ref="N143:N144"/>
    <mergeCell ref="O143:O144"/>
    <mergeCell ref="F139:F142"/>
    <mergeCell ref="G139:G142"/>
    <mergeCell ref="H139:H142"/>
    <mergeCell ref="I139:I142"/>
    <mergeCell ref="J139:J142"/>
    <mergeCell ref="K139:K142"/>
    <mergeCell ref="L139:L142"/>
    <mergeCell ref="M139:M142"/>
    <mergeCell ref="N139:N142"/>
    <mergeCell ref="O153:O155"/>
    <mergeCell ref="L147:L152"/>
    <mergeCell ref="M147:M152"/>
    <mergeCell ref="N147:N152"/>
    <mergeCell ref="O147:O152"/>
    <mergeCell ref="F153:F155"/>
    <mergeCell ref="G153:G155"/>
    <mergeCell ref="H153:H154"/>
    <mergeCell ref="I153:I154"/>
    <mergeCell ref="J153:J155"/>
    <mergeCell ref="K153:K155"/>
    <mergeCell ref="F147:F152"/>
    <mergeCell ref="G147:G152"/>
    <mergeCell ref="H147:H152"/>
    <mergeCell ref="I147:I152"/>
    <mergeCell ref="J147:J152"/>
    <mergeCell ref="K147:K152"/>
    <mergeCell ref="L153:L155"/>
    <mergeCell ref="M153:M155"/>
    <mergeCell ref="N153:N155"/>
  </mergeCells>
  <conditionalFormatting sqref="AY37:AY50">
    <cfRule type="expression" dxfId="19" priority="1">
      <formula>UPPER(TRIM($AW37))="TRIMESTRAL"</formula>
    </cfRule>
    <cfRule type="expression" dxfId="18" priority="2">
      <formula>AND(UPPER(TRIM($AW37))="SEMESTRAL",UPPER(TRIM($AW37))&lt;&gt;"TRIMESTRAL")</formula>
    </cfRule>
  </conditionalFormatting>
  <conditionalFormatting sqref="AZ26:AZ35">
    <cfRule type="expression" dxfId="17" priority="18">
      <formula>UPPER(TRIM($AX26))="TRIMESTRAL"</formula>
    </cfRule>
    <cfRule type="expression" dxfId="16" priority="19">
      <formula>AND(UPPER(TRIM($AX26))="SEMESTRAL",UPPER(TRIM($AX26))&lt;&gt;"TRIMESTRAL")</formula>
    </cfRule>
  </conditionalFormatting>
  <conditionalFormatting sqref="BD26:BD27">
    <cfRule type="expression" dxfId="15" priority="16">
      <formula>UPPER(TRIM($AX26))="ANUAL"</formula>
    </cfRule>
  </conditionalFormatting>
  <conditionalFormatting sqref="BD26:BD28">
    <cfRule type="expression" dxfId="14" priority="3">
      <formula>UPPER(TRIM($AX26))="TRIMESTRAL"</formula>
    </cfRule>
    <cfRule type="expression" dxfId="13" priority="4">
      <formula>AND(UPPER(TRIM($AX26))="SEMESTRAL",UPPER(TRIM($AX26))&lt;&gt;"TRIMESTRAL")</formula>
    </cfRule>
  </conditionalFormatting>
  <conditionalFormatting sqref="BD31 AZ37:BC50 AX26:AX35 BB26:BB35 AX37:AX50">
    <cfRule type="expression" dxfId="12" priority="17">
      <formula>UPPER(TRIM($AX26))="TRIMESTRAL"</formula>
    </cfRule>
  </conditionalFormatting>
  <conditionalFormatting sqref="BD31 AZ37:BC50">
    <cfRule type="expression" dxfId="11" priority="9">
      <formula>AND(UPPER(TRIM($AX31))="SEMESTRAL",UPPER(TRIM($AX31))&lt;&gt;"TRIMESTRAL")</formula>
    </cfRule>
  </conditionalFormatting>
  <conditionalFormatting sqref="BD31 BA37:BC50">
    <cfRule type="expression" dxfId="10" priority="10">
      <formula>UPPER(TRIM($AX31))="ANUAL"</formula>
    </cfRule>
  </conditionalFormatting>
  <conditionalFormatting sqref="BD33">
    <cfRule type="expression" dxfId="9" priority="11">
      <formula>AND(UPPER(TRIM($AX33))="SEMESTRAL",UPPER(TRIM($AX33))&lt;&gt;"TRIMESTRAL")</formula>
    </cfRule>
    <cfRule type="expression" dxfId="8" priority="12">
      <formula>UPPER(TRIM($AX33))="ANUAL"</formula>
    </cfRule>
    <cfRule type="expression" dxfId="7" priority="13">
      <formula>UPPER(TRIM($AX33))="TRIMESTRAL"</formula>
    </cfRule>
  </conditionalFormatting>
  <conditionalFormatting sqref="BD37:BD42">
    <cfRule type="expression" dxfId="6" priority="14">
      <formula>AND(UPPER(TRIM($AX37))="SEMESTRAL",UPPER(TRIM($AX37))&lt;&gt;"TRIMESTRAL")</formula>
    </cfRule>
    <cfRule type="expression" dxfId="5" priority="15">
      <formula>UPPER(TRIM($AX37))="ANUAL"</formula>
    </cfRule>
    <cfRule type="expression" dxfId="4" priority="20">
      <formula>UPPER(TRIM($AX37))="TRIMESTRAL"</formula>
    </cfRule>
  </conditionalFormatting>
  <conditionalFormatting sqref="BD44 BD46:BD50">
    <cfRule type="expression" dxfId="3" priority="7">
      <formula>UPPER(TRIM($AX44))="ANUAL"</formula>
    </cfRule>
    <cfRule type="expression" dxfId="2" priority="8">
      <formula>UPPER(TRIM($AX44))="TRIMESTRAL"</formula>
    </cfRule>
  </conditionalFormatting>
  <conditionalFormatting sqref="BD44:BD50">
    <cfRule type="expression" dxfId="1" priority="6">
      <formula>AND(UPPER(TRIM($AX44))="SEMESTRAL",UPPER(TRIM($AX44))&lt;&gt;"TRIMESTRAL")</formula>
    </cfRule>
  </conditionalFormatting>
  <conditionalFormatting sqref="BD45">
    <cfRule type="expression" dxfId="0" priority="5">
      <formula>UPPER(TRIM($AX45))="TRIMESTRAL"</formula>
    </cfRule>
  </conditionalFormatting>
  <hyperlinks>
    <hyperlink ref="AU9" r:id="rId1" xr:uid="{2ECBC44B-6E50-4650-B9BE-A3F27AEDE2C1}"/>
    <hyperlink ref="AU10" r:id="rId2" xr:uid="{567C5A37-E30B-4CD7-A16B-8B8A66CECD34}"/>
    <hyperlink ref="AU11" r:id="rId3" xr:uid="{E73C3098-D602-409B-8223-973205955357}"/>
    <hyperlink ref="AU12" r:id="rId4" xr:uid="{DBB86551-5840-49E0-8B64-E47872BF41B6}"/>
    <hyperlink ref="AU14" r:id="rId5" xr:uid="{2B133239-CFA5-464A-ABD7-2868E934A9FA}"/>
    <hyperlink ref="AU15" r:id="rId6" xr:uid="{DBADDAF8-92A6-4A97-8FC0-B397DDE5FFB8}"/>
    <hyperlink ref="AU17" r:id="rId7" xr:uid="{D147F247-95BD-45F9-8175-321539266F0B}"/>
    <hyperlink ref="AU18" r:id="rId8" xr:uid="{CF9D4B25-418C-4519-960A-785E5B6A9D13}"/>
    <hyperlink ref="AU20" r:id="rId9" xr:uid="{E9009C21-3D0C-431E-9BD4-6732AC1FB841}"/>
    <hyperlink ref="AU21" r:id="rId10" xr:uid="{0C5C809F-67C2-45B3-912A-C356AE652975}"/>
    <hyperlink ref="AU22" r:id="rId11" xr:uid="{8ED5499C-3173-4FAB-9F08-BD2A9EEEE80F}"/>
    <hyperlink ref="AU23" r:id="rId12" xr:uid="{66ECEEBA-0C34-421F-95B0-88D01D2AEC23}"/>
    <hyperlink ref="AU24" r:id="rId13" xr:uid="{31F8B461-3AEF-4E9D-834A-D5587A354C56}"/>
    <hyperlink ref="AU25" r:id="rId14" xr:uid="{340BF264-00A6-46C3-AEAD-403BA2972797}"/>
    <hyperlink ref="AU56" r:id="rId15" xr:uid="{252409F3-9D9A-4C85-BDC0-C70FEB2D8746}"/>
    <hyperlink ref="AU57" r:id="rId16" xr:uid="{0102215F-711E-4F04-B027-B6D5695D4D28}"/>
    <hyperlink ref="AU58" r:id="rId17" xr:uid="{647C8E99-DC46-488D-85EF-F1E6EA717329}"/>
    <hyperlink ref="AU59" r:id="rId18" xr:uid="{427CC990-96AF-4718-8FAA-A3AFDC690D4C}"/>
    <hyperlink ref="AU60" r:id="rId19" display="https://mintic.sharepoint.com/direccion_economia_digital/Entregables%20Clarity%202025/Forms/AllItems.aspx?id=%2Fdireccion%5Feconomia%5Fdigital%2FEntregables%20Clarity%202025%2FEntregables%20Clarity%202025%2FE1%2DL3%2D5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CADD61D0-95AE-44C3-AED6-BB22E269D970}"/>
    <hyperlink ref="AU62" r:id="rId20" display="https://mintic.sharepoint.com/:f:/r/Dir_Apropiacion/Entregables%20Clarity%202025/2025_E1-L3-4000%20Internet%20Seguro%20y%20Responsable/1.CiberPaz%20Sensibilizaciones/1.1%20Personas%20sensibilizadas%20en%20el%20Uso%20Seguro%20y%20Responsable%20de%20las%20TIC?csf=1&amp;web=1&amp;e=ZCFA2I" xr:uid="{FF5CD21A-1EB9-4A52-AA3D-0B0240B21071}"/>
    <hyperlink ref="AU64" r:id="rId21" display="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xr:uid="{9A501491-6498-4E45-8276-FBC7219BF82C}"/>
    <hyperlink ref="AU67" r:id="rId22" display="https://365and.sharepoint.com/sites/PL-PLANEACION/Documentos%20compartidos/Forms/AllItems.aspx?id=%2Fsites%2FPL%2DPLANEACION%2FDocumentos%20compartidos%2FPlaneaci%C3%B3n%2F2025%2FREPORTES%20CIERRE%20VIGENCIA%202025%2FPLAN%20ESTRAT%C3%89GICO%20SECTORIAL%20%2D%20PES&amp;viewid=a81f5759%2D5024%2D41dc%2Db9b3%2De0649d74a9c1&amp;as=json" xr:uid="{5CD1C593-F720-4E12-8F7C-9C8E187BA124}"/>
    <hyperlink ref="AU76" r:id="rId23" xr:uid="{00BD7C21-48A0-441A-BA31-16B824D61890}"/>
    <hyperlink ref="AU77" r:id="rId24" xr:uid="{BAF87C30-2FA0-41B1-8384-AE4A9889B85C}"/>
    <hyperlink ref="AU79" r:id="rId25" xr:uid="{38C1FD01-5BF2-406B-8A62-30ED285023B7}"/>
    <hyperlink ref="AU80" r:id="rId26" xr:uid="{B92570EF-A7F1-4762-8800-6F1C89DD94FC}"/>
    <hyperlink ref="AU81" r:id="rId27" xr:uid="{F9B48413-0B19-432F-921B-6A8679FB1A02}"/>
    <hyperlink ref="AU82" r:id="rId28" xr:uid="{A9F41333-2555-4B1E-AF72-AA03C7F8C242}"/>
    <hyperlink ref="AU83" r:id="rId29" xr:uid="{5D380A53-4358-46BF-8CB1-E42F15754668}"/>
    <hyperlink ref="AU87" r:id="rId30" display="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2A9C24DB-9227-4A37-A6D8-DB4792AE3DCD}"/>
    <hyperlink ref="AU88" r:id="rId31" display="https://mintic.sharepoint.com/direccion_economia_digital/Entregables%20Clarity%202025/Forms/AllItems.aspx?id=%2Fdireccion%5Feconomia%5Fdigital%2FEntregables%20Clarity%202025%2FEntregables%20Clarity%202025%2FE1%2DL2%2D7000&amp;viewid=1365bc49%2D5262%2D46be%2D96ba%2D3ff812940ea3&amp;e=hBSoPI&amp;sharingv2=true&amp;fromShare=true&amp;at=9&amp;clickparams=eyAiWC1BcHBOYW1lIiA6ICJNaWNyb3NvZnQgT3V0bG9vayIsICJYLUFwcFZlcnNpb24iIDogIjE2LjAuMTk0MjYuMjAyMTgiLCAiT1MiIDogIldpbmRvd3MiIH0%3D&amp;CID=e7ede9a1%2D6001%2D0000%2D2c59%2D743ad3db8fb4&amp;cidOR=SPO&amp;FolderCTID=0x01200000DAB5A882332946963C2717AFA73A64" xr:uid="{811FDD9B-97BD-4FF3-91D0-03044418FA0C}"/>
    <hyperlink ref="AU102" r:id="rId32" xr:uid="{DFF60330-E475-4C4F-97EA-E710C7B71631}"/>
    <hyperlink ref="BJ69" r:id="rId33" xr:uid="{0C17D0D2-49D4-465A-B0C0-A2553B3EDDAC}"/>
    <hyperlink ref="BQ69" r:id="rId34" xr:uid="{8040088A-AD82-4AB1-BC31-7626F7431EEE}"/>
    <hyperlink ref="BQ70" r:id="rId35" xr:uid="{30ED9B05-37B6-4DFC-B947-6AA69230B96F}"/>
    <hyperlink ref="BQ73" r:id="rId36" xr:uid="{F5DB7C9A-02BB-4E65-BAE9-82E06BD51298}"/>
    <hyperlink ref="BQ60" r:id="rId37" xr:uid="{B102709B-DB39-46C8-95FE-D025C8615ECE}"/>
    <hyperlink ref="BQ61" r:id="rId38" xr:uid="{D5C6406C-1B5C-4F07-9E49-B09E4492B0E4}"/>
    <hyperlink ref="BQ85" r:id="rId39" display="https://mintic.sharepoint.com/:f:/r/direccion_economia_digital/Documentos%20compartidos/PLANEACI%C3%93N/PLAN%20ESTRAT%C3%89GICO%20S/2023-2026/2025/Empresas%20y%20empresarios%20que%20adoptan%20tecnolog%C3%ADas%20para%20la%20transformaci%C3%B3n%20digital/I%20TRIMESTRE?csf=1&amp;web=1&amp;e=DFrBo0" xr:uid="{EEEDA616-CB91-40EC-9829-052D79365232}"/>
    <hyperlink ref="BQ86" r:id="rId40" display="https://mintic.sharepoint.com/:f:/r/direccion_economia_digital/Documentos%20compartidos/PLANEACI%C3%93N/PLAN%20ESTRAT%C3%89GICO%20S/2023-2026/2025/Empresas%20y%20empresarios%20que%20adoptan%20tecnolog%C3%ADas%20para%20la%20transformaci%C3%B3n%20digital/I%20TRIMESTRE?csf=1&amp;web=1&amp;e=DFrBo0" xr:uid="{0429646E-9859-4235-B536-48E6DEB715D5}"/>
    <hyperlink ref="BQ87" r:id="rId41" xr:uid="{C085B1CB-456A-4F2C-B007-28AEEE890B8F}"/>
    <hyperlink ref="BQ83" r:id="rId42" xr:uid="{0EE5122A-D11E-44E3-BF86-A5F5F7865330}"/>
    <hyperlink ref="BQ102" r:id="rId43" xr:uid="{EC7310E2-68AF-4119-839D-8BFA2EE9D566}"/>
    <hyperlink ref="BQ12" r:id="rId44" xr:uid="{ADAA709D-25E6-4499-A0B2-D771579C2009}"/>
    <hyperlink ref="BQ13" r:id="rId45" xr:uid="{E12F3BFA-4492-4955-A47C-08820776CBAE}"/>
    <hyperlink ref="BQ14" r:id="rId46" xr:uid="{2F321EBD-F8FF-4FC0-B6B7-19802E8B5DC6}"/>
    <hyperlink ref="BQ15" r:id="rId47" xr:uid="{D5FCAEA5-1D0B-4F43-ACAF-527207529236}"/>
    <hyperlink ref="BQ16" r:id="rId48" xr:uid="{03540299-D913-422E-8E25-50B7586D7959}"/>
    <hyperlink ref="BQ17" r:id="rId49" xr:uid="{94C22CF1-936D-45E3-B23E-67FD20AEDD2D}"/>
    <hyperlink ref="BQ18" r:id="rId50" xr:uid="{C6D44D7D-0732-41EF-AABC-71FABFEE0177}"/>
    <hyperlink ref="BQ56" r:id="rId51" display="https://mintic.sharepoint.com/:f:/g/gel/IgAIMVsjvWAbQq2fDta7m5KbAecR4KvWSNC3g7RJGIBUrn8?e=6IDgIA_x000a__x000a_" xr:uid="{7D00E57A-54C8-4C85-A04B-17FA39240DC1}"/>
    <hyperlink ref="BQ57" r:id="rId52" display="https://mintic.sharepoint.com/:f:/g/gel/IgCGrroSwoD2TaXHxBWFkSekAQdGprUZxg8nJSRNS_5d1Ao?e=wjgEgS_x000a__x000a_" xr:uid="{EBC18BCC-A292-47A2-BB24-6305F1879770}"/>
    <hyperlink ref="BQ78" r:id="rId53" xr:uid="{E34F5C96-F50C-4445-B8CC-A424D319A235}"/>
    <hyperlink ref="BQ79" r:id="rId54" xr:uid="{7A7DE3EA-7DC1-49B5-90A0-228C3740B380}"/>
    <hyperlink ref="BQ80" r:id="rId55" xr:uid="{26BC5EDC-84F9-4A3F-89F2-1F30C78BEC83}"/>
    <hyperlink ref="BQ82" r:id="rId56" xr:uid="{EFA0857A-1EA9-4FCB-8C58-EFE4D85AE8E7}"/>
    <hyperlink ref="BQ62" r:id="rId57" xr:uid="{8444ADBC-0AE5-4884-B362-80C643D5FB1B}"/>
    <hyperlink ref="BQ55" r:id="rId58" xr:uid="{BA4E60B3-5E8A-46D0-9BB2-661687775DC6}"/>
    <hyperlink ref="BQ53" r:id="rId59" xr:uid="{3038FD2E-1062-46F0-A2DD-81D05F52DFB7}"/>
    <hyperlink ref="BQ52" r:id="rId60" xr:uid="{57C8CF4F-1845-478C-9BED-6381A1F8211C}"/>
    <hyperlink ref="BQ54" r:id="rId61" xr:uid="{A3C892BF-EE20-485E-8DCF-C02695407646}"/>
  </hyperlinks>
  <printOptions horizontalCentered="1" verticalCentered="1"/>
  <pageMargins left="0.39370078740157483" right="0.39370078740157483" top="0.39370078740157483" bottom="0.39370078740157483" header="0.39370078740157483" footer="0.31496062992125978"/>
  <pageSetup paperSize="5" scale="10" fitToHeight="0" orientation="landscape" r:id="rId62"/>
  <headerFooter>
    <oddFooter>&amp;L&amp;"Arial Narrow"&amp;10 &amp;K000000_x000D_# Clasificada</oddFooter>
  </headerFooter>
  <rowBreaks count="2" manualBreakCount="2">
    <brk id="48" max="91" man="1"/>
    <brk id="90" max="91" man="1"/>
  </rowBreaks>
  <drawing r:id="rId63"/>
  <legacyDrawing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4E25A-5CDB-486A-8E0A-C9F37EADC6DF}">
  <dimension ref="A1:A2"/>
  <sheetViews>
    <sheetView workbookViewId="0">
      <selection activeCell="A22" sqref="A22"/>
    </sheetView>
  </sheetViews>
  <sheetFormatPr baseColWidth="10" defaultRowHeight="14.4" x14ac:dyDescent="0.3"/>
  <cols>
    <col min="1" max="1" width="206.21875" customWidth="1"/>
  </cols>
  <sheetData>
    <row r="1" spans="1:1" ht="63.6" customHeight="1" x14ac:dyDescent="0.3"/>
    <row r="2" spans="1:1" ht="409.2" customHeight="1" x14ac:dyDescent="0.3">
      <c r="A2" s="307" t="s">
        <v>1106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A9D19-EDF6-4F72-A41C-EA72DB191712}">
  <dimension ref="A1:A33"/>
  <sheetViews>
    <sheetView topLeftCell="A31" zoomScale="86" zoomScaleNormal="86" workbookViewId="0">
      <selection activeCell="A33" sqref="A33"/>
    </sheetView>
  </sheetViews>
  <sheetFormatPr baseColWidth="10" defaultRowHeight="14.4" x14ac:dyDescent="0.3"/>
  <cols>
    <col min="1" max="1" width="200" customWidth="1"/>
  </cols>
  <sheetData>
    <row r="1" spans="1:1" x14ac:dyDescent="0.3">
      <c r="A1" s="424"/>
    </row>
    <row r="2" spans="1:1" x14ac:dyDescent="0.3">
      <c r="A2" s="424"/>
    </row>
    <row r="3" spans="1:1" ht="35.4" customHeight="1" x14ac:dyDescent="0.3">
      <c r="A3" s="424"/>
    </row>
    <row r="4" spans="1:1" x14ac:dyDescent="0.3">
      <c r="A4" s="308">
        <v>2023</v>
      </c>
    </row>
    <row r="5" spans="1:1" x14ac:dyDescent="0.3">
      <c r="A5" s="309" t="s">
        <v>1107</v>
      </c>
    </row>
    <row r="6" spans="1:1" ht="373.8" customHeight="1" x14ac:dyDescent="0.3">
      <c r="A6" s="310" t="s">
        <v>1108</v>
      </c>
    </row>
    <row r="7" spans="1:1" x14ac:dyDescent="0.3">
      <c r="A7" s="309"/>
    </row>
    <row r="8" spans="1:1" x14ac:dyDescent="0.3">
      <c r="A8" s="309" t="s">
        <v>1109</v>
      </c>
    </row>
    <row r="9" spans="1:1" ht="409.6" x14ac:dyDescent="0.3">
      <c r="A9" s="310" t="s">
        <v>1110</v>
      </c>
    </row>
    <row r="10" spans="1:1" x14ac:dyDescent="0.3">
      <c r="A10" s="309"/>
    </row>
    <row r="11" spans="1:1" x14ac:dyDescent="0.3">
      <c r="A11" s="309" t="s">
        <v>1111</v>
      </c>
    </row>
    <row r="12" spans="1:1" ht="116.4" customHeight="1" x14ac:dyDescent="0.3">
      <c r="A12" s="310" t="s">
        <v>1112</v>
      </c>
    </row>
    <row r="13" spans="1:1" x14ac:dyDescent="0.3">
      <c r="A13" s="309"/>
    </row>
    <row r="14" spans="1:1" x14ac:dyDescent="0.3">
      <c r="A14" s="309"/>
    </row>
    <row r="15" spans="1:1" x14ac:dyDescent="0.3">
      <c r="A15" s="311" t="s">
        <v>1107</v>
      </c>
    </row>
    <row r="16" spans="1:1" x14ac:dyDescent="0.3">
      <c r="A16" s="309"/>
    </row>
    <row r="17" spans="1:1" x14ac:dyDescent="0.3">
      <c r="A17" s="308">
        <v>2024</v>
      </c>
    </row>
    <row r="18" spans="1:1" x14ac:dyDescent="0.3">
      <c r="A18" s="312" t="s">
        <v>1107</v>
      </c>
    </row>
    <row r="19" spans="1:1" ht="250.2" customHeight="1" x14ac:dyDescent="0.3">
      <c r="A19" s="313" t="s">
        <v>1113</v>
      </c>
    </row>
    <row r="20" spans="1:1" x14ac:dyDescent="0.3">
      <c r="A20" s="314" t="s">
        <v>1109</v>
      </c>
    </row>
    <row r="21" spans="1:1" ht="409.6" x14ac:dyDescent="0.3">
      <c r="A21" s="313" t="s">
        <v>1114</v>
      </c>
    </row>
    <row r="22" spans="1:1" ht="409.6" x14ac:dyDescent="0.3">
      <c r="A22" s="313" t="s">
        <v>1115</v>
      </c>
    </row>
    <row r="23" spans="1:1" x14ac:dyDescent="0.3">
      <c r="A23" s="315" t="s">
        <v>1116</v>
      </c>
    </row>
    <row r="24" spans="1:1" ht="244.8" x14ac:dyDescent="0.3">
      <c r="A24" s="313" t="s">
        <v>1117</v>
      </c>
    </row>
    <row r="25" spans="1:1" x14ac:dyDescent="0.3">
      <c r="A25" s="315" t="s">
        <v>1118</v>
      </c>
    </row>
    <row r="26" spans="1:1" ht="172.8" x14ac:dyDescent="0.3">
      <c r="A26" s="313" t="s">
        <v>1119</v>
      </c>
    </row>
    <row r="27" spans="1:1" x14ac:dyDescent="0.3">
      <c r="A27" s="315" t="s">
        <v>1120</v>
      </c>
    </row>
    <row r="28" spans="1:1" ht="201.6" x14ac:dyDescent="0.3">
      <c r="A28" s="313" t="s">
        <v>1121</v>
      </c>
    </row>
    <row r="29" spans="1:1" x14ac:dyDescent="0.3">
      <c r="A29" s="315" t="s">
        <v>1122</v>
      </c>
    </row>
    <row r="30" spans="1:1" ht="331.2" x14ac:dyDescent="0.3">
      <c r="A30" s="313" t="s">
        <v>1123</v>
      </c>
    </row>
    <row r="31" spans="1:1" ht="174.6" customHeight="1" x14ac:dyDescent="0.3">
      <c r="A31" s="313" t="s">
        <v>1124</v>
      </c>
    </row>
    <row r="32" spans="1:1" ht="28.8" x14ac:dyDescent="0.3">
      <c r="A32" s="313" t="s">
        <v>1125</v>
      </c>
    </row>
    <row r="33" spans="1:1" ht="72" x14ac:dyDescent="0.3">
      <c r="A33" s="316" t="s">
        <v>1126</v>
      </c>
    </row>
  </sheetData>
  <mergeCells count="1">
    <mergeCell ref="A1:A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4dd63cb5135869ae868114929ac85ea5">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d5ebacaf0f69be2669ebe21532ee86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Props1.xml><?xml version="1.0" encoding="utf-8"?>
<ds:datastoreItem xmlns:ds="http://schemas.openxmlformats.org/officeDocument/2006/customXml" ds:itemID="{914CFC28-8169-414B-BF3E-21F20CFE6231}">
  <ds:schemaRefs>
    <ds:schemaRef ds:uri="http://schemas.microsoft.com/sharepoint/v3/contenttype/forms"/>
  </ds:schemaRefs>
</ds:datastoreItem>
</file>

<file path=customXml/itemProps2.xml><?xml version="1.0" encoding="utf-8"?>
<ds:datastoreItem xmlns:ds="http://schemas.openxmlformats.org/officeDocument/2006/customXml" ds:itemID="{45CF535D-AEBB-4532-B9D5-AA411C266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B34ED-E381-4163-9DD4-36D5F2C049FB}">
  <ds:schemaRefs>
    <ds:schemaRef ds:uri="http://schemas.openxmlformats.org/package/2006/metadata/core-properties"/>
    <ds:schemaRef ds:uri="http://schemas.microsoft.com/office/2006/documentManagement/types"/>
    <ds:schemaRef ds:uri="http://schemas.microsoft.com/office/infopath/2007/PartnerControls"/>
    <ds:schemaRef ds:uri="d51fc9c0-e4ae-458f-a128-e6e2c0f77f12"/>
    <ds:schemaRef ds:uri="http://purl.org/dc/elements/1.1/"/>
    <ds:schemaRef ds:uri="http://schemas.microsoft.com/office/2006/metadata/properties"/>
    <ds:schemaRef ds:uri="http://purl.org/dc/terms/"/>
    <ds:schemaRef ds:uri="85deeb88-0a09-4023-bd20-c960ad2e211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PES 2026 1T</vt:lpstr>
      <vt:lpstr>conv</vt:lpstr>
      <vt:lpstr>hist modif </vt:lpstr>
      <vt:lpstr>'SEGUIMIENTO PES 2026 1T'!Área_de_impresión</vt:lpstr>
      <vt:lpstr>'SEGUIMIENTO PES 2026 1T'!Títulos_a_imprimir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monroy</dc:creator>
  <cp:lastModifiedBy>Ruth Carolina Monroy Cely</cp:lastModifiedBy>
  <dcterms:created xsi:type="dcterms:W3CDTF">2026-04-27T16:21:11Z</dcterms:created>
  <dcterms:modified xsi:type="dcterms:W3CDTF">2026-04-28T23:11:55Z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ies>
</file>