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imenez\Documents\Andres Felipe Jimenez Cortes\Ejecución Mintic Fontic\"/>
    </mc:Choice>
  </mc:AlternateContent>
  <bookViews>
    <workbookView xWindow="0" yWindow="0" windowWidth="19200" windowHeight="7230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I17" i="1" l="1"/>
  <c r="L11" i="1"/>
  <c r="M17" i="1" l="1"/>
  <c r="K17" i="1"/>
  <c r="H17" i="1"/>
  <c r="G17" i="1"/>
  <c r="I19" i="1" l="1"/>
  <c r="H19" i="1"/>
  <c r="K19" i="1"/>
  <c r="M19" i="1"/>
  <c r="G19" i="1"/>
  <c r="L19" i="1" l="1"/>
  <c r="J19" i="1"/>
  <c r="L24" i="1"/>
  <c r="J22" i="1"/>
  <c r="J12" i="1"/>
  <c r="L23" i="1" l="1"/>
  <c r="L22" i="1"/>
  <c r="L21" i="1"/>
  <c r="L20" i="1"/>
  <c r="L18" i="1"/>
  <c r="L16" i="1"/>
  <c r="L15" i="1"/>
  <c r="L14" i="1"/>
  <c r="L13" i="1"/>
  <c r="L12" i="1"/>
  <c r="J24" i="1"/>
  <c r="J23" i="1"/>
  <c r="J21" i="1"/>
  <c r="J20" i="1"/>
  <c r="J18" i="1"/>
  <c r="J16" i="1"/>
  <c r="J15" i="1"/>
  <c r="J14" i="1"/>
  <c r="J13" i="1"/>
  <c r="J11" i="1"/>
  <c r="M10" i="1"/>
  <c r="K10" i="1"/>
  <c r="I10" i="1"/>
  <c r="H10" i="1"/>
  <c r="G10" i="1"/>
  <c r="J17" i="1" l="1"/>
  <c r="H9" i="1"/>
  <c r="H27" i="1" s="1"/>
  <c r="J10" i="1"/>
  <c r="L10" i="1"/>
  <c r="K9" i="1"/>
  <c r="K27" i="1" s="1"/>
  <c r="L17" i="1"/>
  <c r="G9" i="1"/>
  <c r="G27" i="1" s="1"/>
  <c r="I9" i="1"/>
  <c r="I27" i="1" s="1"/>
  <c r="M9" i="1"/>
  <c r="M27" i="1" s="1"/>
  <c r="L27" i="1" l="1"/>
  <c r="J27" i="1"/>
  <c r="J9" i="1"/>
  <c r="L9" i="1"/>
</calcChain>
</file>

<file path=xl/sharedStrings.xml><?xml version="1.0" encoding="utf-8"?>
<sst xmlns="http://schemas.openxmlformats.org/spreadsheetml/2006/main" count="103" uniqueCount="49">
  <si>
    <t>Año Fiscal:</t>
  </si>
  <si>
    <t>Vigencia:</t>
  </si>
  <si>
    <t>Actual</t>
  </si>
  <si>
    <t>Periodo:</t>
  </si>
  <si>
    <t>TIPO</t>
  </si>
  <si>
    <t>CTA</t>
  </si>
  <si>
    <t>SUB
CTA</t>
  </si>
  <si>
    <t>OBJ</t>
  </si>
  <si>
    <t>ORD</t>
  </si>
  <si>
    <t>DESCRIPCION</t>
  </si>
  <si>
    <t>APR. VIGENTE</t>
  </si>
  <si>
    <t>CDP</t>
  </si>
  <si>
    <t>COMPROMISO</t>
  </si>
  <si>
    <t>OBLIGACION</t>
  </si>
  <si>
    <t>PAGOS</t>
  </si>
  <si>
    <t>A</t>
  </si>
  <si>
    <t>1</t>
  </si>
  <si>
    <t>0</t>
  </si>
  <si>
    <t>SUELDOS DE PERSONAL DE NOMINA</t>
  </si>
  <si>
    <t>4</t>
  </si>
  <si>
    <t>PRIMA TECNICA</t>
  </si>
  <si>
    <t>5</t>
  </si>
  <si>
    <t>OTROS</t>
  </si>
  <si>
    <t>9</t>
  </si>
  <si>
    <t>HORAS EXTRAS, DIAS FESTIVOS E INDEMNIZACION POR VACACIONES</t>
  </si>
  <si>
    <t>2</t>
  </si>
  <si>
    <t>SERVICIOS PERSONALES INDIRECTOS</t>
  </si>
  <si>
    <t>CONTRIBUCIONES INHERENTES A LA NOMINA SECTOR PRIVADO Y PUBLICO</t>
  </si>
  <si>
    <t>ADQUISICION DE BIENES Y SERVICIOS</t>
  </si>
  <si>
    <t>3</t>
  </si>
  <si>
    <t>CUOTA DE AUDITAJE CONTRANAL</t>
  </si>
  <si>
    <t>BONOS PENSIONALES</t>
  </si>
  <si>
    <t>7</t>
  </si>
  <si>
    <t>AUXILIOS FUNERARIOS</t>
  </si>
  <si>
    <t>33</t>
  </si>
  <si>
    <t>PLANES COMPLEMENTARIOS DE SALUD LEY 314 DE 1996</t>
  </si>
  <si>
    <t>6</t>
  </si>
  <si>
    <t>SENTENCIAS Y CONCILIACIONES</t>
  </si>
  <si>
    <t>26</t>
  </si>
  <si>
    <t>PROVISION PARA GASTOS INSTITUCIONALES Y/O SECTORIALES CONTINGENTES - PREVIO CONCEPTO DGPPN</t>
  </si>
  <si>
    <t>FUNCIONAMIENTO</t>
  </si>
  <si>
    <t>GASTOS DE PERSONAL</t>
  </si>
  <si>
    <t>GASTOS GENERALES</t>
  </si>
  <si>
    <t>TRANSFERENCIAS CORRIENTES</t>
  </si>
  <si>
    <t>% COMP</t>
  </si>
  <si>
    <t>% OBLIG</t>
  </si>
  <si>
    <t>MINISTERIO DE TECNOLOGIAS DE LA INFORMACION Y LAS COMUNICACIONES</t>
  </si>
  <si>
    <t>*Fuente: Subdireccion Financiera - Grupo de Presupuesto</t>
  </si>
  <si>
    <t>Enero-Septiembre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</si>
</sst>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\ #,##0.00_);\(&quot;$&quot;\ #,##0.00\)"/>
    <numFmt numFmtId="164" formatCode="[$-1240A]&quot;$&quot;\ #,##0.00;\(&quot;$&quot;\ #,##0.00\)"/>
  </numFmts>
  <fonts count="13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16"/>
      <color rgb="FF000000"/>
      <name val="Times New Roman"/>
      <family val="1"/>
    </font>
    <font>
      <sz val="10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 applyFont="1" applyFill="1" applyBorder="1"/>
    <xf numFmtId="0" fontId="2" fillId="2" borderId="0" xfId="0" applyFont="1" applyFill="1" applyBorder="1"/>
    <xf numFmtId="7" fontId="3" fillId="0" borderId="0" xfId="0" applyNumberFormat="1" applyFont="1" applyFill="1" applyBorder="1"/>
    <xf numFmtId="10" fontId="3" fillId="0" borderId="0" xfId="1" applyNumberFormat="1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5" fillId="0" borderId="0" xfId="0" applyFont="1" applyFill="1" applyBorder="1"/>
    <xf numFmtId="0" fontId="7" fillId="0" borderId="1" xfId="0" applyNumberFormat="1" applyFont="1" applyFill="1" applyBorder="1" applyAlignment="1">
      <alignment horizontal="center" vertical="center" wrapText="1" readingOrder="1"/>
    </xf>
    <xf numFmtId="10" fontId="7" fillId="0" borderId="1" xfId="1" applyNumberFormat="1" applyFont="1" applyFill="1" applyBorder="1" applyAlignment="1">
      <alignment horizontal="center" vertical="center" wrapText="1" readingOrder="1"/>
    </xf>
    <xf numFmtId="0" fontId="8" fillId="2" borderId="1" xfId="0" applyNumberFormat="1" applyFont="1" applyFill="1" applyBorder="1" applyAlignment="1">
      <alignment horizontal="center" vertical="center" wrapText="1" readingOrder="1"/>
    </xf>
    <xf numFmtId="0" fontId="8" fillId="2" borderId="1" xfId="0" applyNumberFormat="1" applyFont="1" applyFill="1" applyBorder="1" applyAlignment="1">
      <alignment horizontal="left" vertical="center" wrapText="1" readingOrder="1"/>
    </xf>
    <xf numFmtId="164" fontId="8" fillId="2" borderId="1" xfId="0" applyNumberFormat="1" applyFont="1" applyFill="1" applyBorder="1" applyAlignment="1">
      <alignment horizontal="right" vertical="center" wrapText="1" readingOrder="1"/>
    </xf>
    <xf numFmtId="10" fontId="8" fillId="2" borderId="1" xfId="1" applyNumberFormat="1" applyFont="1" applyFill="1" applyBorder="1" applyAlignment="1">
      <alignment horizontal="right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left" vertical="center" wrapText="1" readingOrder="1"/>
    </xf>
    <xf numFmtId="10" fontId="9" fillId="0" borderId="1" xfId="1" applyNumberFormat="1" applyFont="1" applyFill="1" applyBorder="1" applyAlignment="1">
      <alignment horizontal="right" vertical="center" wrapText="1" readingOrder="1"/>
    </xf>
    <xf numFmtId="10" fontId="2" fillId="2" borderId="0" xfId="0" applyNumberFormat="1" applyFont="1" applyFill="1" applyBorder="1"/>
    <xf numFmtId="164" fontId="10" fillId="0" borderId="1" xfId="0" applyNumberFormat="1" applyFont="1" applyFill="1" applyBorder="1" applyAlignment="1">
      <alignment horizontal="right" vertical="center" wrapText="1" readingOrder="1"/>
    </xf>
    <xf numFmtId="164" fontId="11" fillId="2" borderId="1" xfId="0" applyNumberFormat="1" applyFont="1" applyFill="1" applyBorder="1" applyAlignment="1">
      <alignment horizontal="right" vertical="center" wrapText="1" readingOrder="1"/>
    </xf>
    <xf numFmtId="164" fontId="10" fillId="0" borderId="5" xfId="0" applyNumberFormat="1" applyFont="1" applyFill="1" applyBorder="1" applyAlignment="1">
      <alignment horizontal="right" vertical="center" wrapText="1" readingOrder="1"/>
    </xf>
    <xf numFmtId="164" fontId="10" fillId="0" borderId="2" xfId="0" applyNumberFormat="1" applyFont="1" applyFill="1" applyBorder="1" applyAlignment="1">
      <alignment horizontal="right" vertical="center" wrapText="1" readingOrder="1"/>
    </xf>
    <xf numFmtId="164" fontId="11" fillId="2" borderId="2" xfId="0" applyNumberFormat="1" applyFont="1" applyFill="1" applyBorder="1" applyAlignment="1">
      <alignment horizontal="right" vertical="center" wrapText="1" readingOrder="1"/>
    </xf>
    <xf numFmtId="164" fontId="11" fillId="0" borderId="2" xfId="0" applyNumberFormat="1" applyFont="1" applyFill="1" applyBorder="1" applyAlignment="1">
      <alignment horizontal="right" vertical="center" wrapText="1" readingOrder="1"/>
    </xf>
    <xf numFmtId="164" fontId="11" fillId="0" borderId="1" xfId="0" applyNumberFormat="1" applyFont="1" applyFill="1" applyBorder="1" applyAlignment="1">
      <alignment horizontal="right" vertical="center" wrapText="1" readingOrder="1"/>
    </xf>
    <xf numFmtId="10" fontId="11" fillId="0" borderId="2" xfId="0" applyNumberFormat="1" applyFont="1" applyFill="1" applyBorder="1" applyAlignment="1">
      <alignment horizontal="right" vertical="center" wrapText="1" readingOrder="1"/>
    </xf>
    <xf numFmtId="10" fontId="12" fillId="2" borderId="1" xfId="0" applyNumberFormat="1" applyFont="1" applyFill="1" applyBorder="1" applyAlignment="1">
      <alignment horizontal="right" vertical="center" wrapText="1" readingOrder="1"/>
    </xf>
    <xf numFmtId="10" fontId="12" fillId="2" borderId="1" xfId="1" applyNumberFormat="1" applyFont="1" applyFill="1" applyBorder="1" applyAlignment="1">
      <alignment horizontal="right" vertical="center" wrapText="1" readingOrder="1"/>
    </xf>
    <xf numFmtId="7" fontId="2" fillId="2" borderId="0" xfId="0" applyNumberFormat="1" applyFont="1" applyFill="1" applyBorder="1"/>
    <xf numFmtId="0" fontId="4" fillId="0" borderId="0" xfId="0" applyNumberFormat="1" applyFont="1" applyFill="1" applyBorder="1" applyAlignment="1">
      <alignment horizontal="center" vertical="center" wrapText="1" readingOrder="1"/>
    </xf>
    <xf numFmtId="0" fontId="4" fillId="0" borderId="6" xfId="0" applyNumberFormat="1" applyFont="1" applyFill="1" applyBorder="1" applyAlignment="1">
      <alignment horizontal="center" vertical="center" wrapText="1" readingOrder="1"/>
    </xf>
    <xf numFmtId="164" fontId="3" fillId="0" borderId="0" xfId="0" applyNumberFormat="1" applyFont="1" applyFill="1" applyBorder="1"/>
    <xf numFmtId="0" fontId="4" fillId="0" borderId="2" xfId="0" applyNumberFormat="1" applyFont="1" applyFill="1" applyBorder="1" applyAlignment="1">
      <alignment horizontal="center" vertical="center" readingOrder="1"/>
    </xf>
    <xf numFmtId="0" fontId="4" fillId="0" borderId="3" xfId="0" applyNumberFormat="1" applyFont="1" applyFill="1" applyBorder="1" applyAlignment="1">
      <alignment horizontal="center" vertical="center" readingOrder="1"/>
    </xf>
    <xf numFmtId="0" fontId="4" fillId="0" borderId="4" xfId="0" applyNumberFormat="1" applyFont="1" applyFill="1" applyBorder="1" applyAlignment="1">
      <alignment horizontal="center" vertical="center" readingOrder="1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2</xdr:row>
      <xdr:rowOff>15240</xdr:rowOff>
    </xdr:from>
    <xdr:to>
      <xdr:col>5</xdr:col>
      <xdr:colOff>201930</xdr:colOff>
      <xdr:row>4</xdr:row>
      <xdr:rowOff>182880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72440"/>
          <a:ext cx="198882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289560</xdr:colOff>
      <xdr:row>0</xdr:row>
      <xdr:rowOff>60960</xdr:rowOff>
    </xdr:from>
    <xdr:to>
      <xdr:col>12</xdr:col>
      <xdr:colOff>1555115</xdr:colOff>
      <xdr:row>6</xdr:row>
      <xdr:rowOff>110490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8540" y="60960"/>
          <a:ext cx="2006600" cy="1706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3"/>
  <sheetViews>
    <sheetView showGridLines="0" tabSelected="1" workbookViewId="0">
      <selection activeCell="H14" sqref="H14"/>
    </sheetView>
  </sheetViews>
  <sheetFormatPr baseColWidth="10" defaultColWidth="11.5703125" defaultRowHeight="15" x14ac:dyDescent="0.25"/>
  <cols>
    <col min="1" max="1" width="4.5703125" style="5" customWidth="1"/>
    <col min="2" max="5" width="5.42578125" style="5" customWidth="1"/>
    <col min="6" max="6" width="27.5703125" style="5" customWidth="1"/>
    <col min="7" max="7" width="24.85546875" style="5" customWidth="1"/>
    <col min="8" max="8" width="25.28515625" style="5" customWidth="1"/>
    <col min="9" max="9" width="25.7109375" style="5" customWidth="1"/>
    <col min="10" max="10" width="10.42578125" style="3" customWidth="1"/>
    <col min="11" max="11" width="26.28515625" style="5" bestFit="1" customWidth="1"/>
    <col min="12" max="12" width="10.28515625" style="3" bestFit="1" customWidth="1"/>
    <col min="13" max="13" width="25.140625" style="5" bestFit="1" customWidth="1"/>
    <col min="14" max="14" width="16.42578125" style="5" customWidth="1"/>
    <col min="15" max="15" width="16.28515625" style="5" customWidth="1"/>
    <col min="16" max="16384" width="11.5703125" style="5"/>
  </cols>
  <sheetData>
    <row r="2" spans="1:15" ht="20.25" x14ac:dyDescent="0.25">
      <c r="F2" s="31" t="s">
        <v>46</v>
      </c>
      <c r="G2" s="32"/>
      <c r="H2" s="32"/>
      <c r="I2" s="32"/>
      <c r="J2" s="32"/>
      <c r="K2" s="33"/>
    </row>
    <row r="3" spans="1:15" ht="20.25" x14ac:dyDescent="0.25">
      <c r="G3" s="28"/>
      <c r="H3" s="29" t="s">
        <v>0</v>
      </c>
      <c r="I3" s="29">
        <v>2015</v>
      </c>
      <c r="K3" s="2"/>
    </row>
    <row r="4" spans="1:15" ht="20.25" x14ac:dyDescent="0.25">
      <c r="G4" s="28"/>
      <c r="H4" s="4" t="s">
        <v>1</v>
      </c>
      <c r="I4" s="4" t="s">
        <v>2</v>
      </c>
      <c r="K4" s="2"/>
      <c r="O4" s="2"/>
    </row>
    <row r="5" spans="1:15" ht="20.25" x14ac:dyDescent="0.25">
      <c r="G5" s="28"/>
      <c r="H5" s="4" t="s">
        <v>3</v>
      </c>
      <c r="I5" s="4" t="s">
        <v>48</v>
      </c>
      <c r="K5" s="2"/>
    </row>
    <row r="6" spans="1:15" x14ac:dyDescent="0.25">
      <c r="I6" s="2"/>
      <c r="K6" s="2"/>
    </row>
    <row r="7" spans="1:15" x14ac:dyDescent="0.25">
      <c r="K7" s="2"/>
    </row>
    <row r="8" spans="1:15" s="6" customFormat="1" ht="25.5" x14ac:dyDescent="0.2">
      <c r="A8" s="7" t="s">
        <v>4</v>
      </c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8" t="s">
        <v>44</v>
      </c>
      <c r="K8" s="7" t="s">
        <v>13</v>
      </c>
      <c r="L8" s="8" t="s">
        <v>45</v>
      </c>
      <c r="M8" s="7" t="s">
        <v>14</v>
      </c>
    </row>
    <row r="9" spans="1:15" s="1" customFormat="1" ht="18.75" x14ac:dyDescent="0.3">
      <c r="A9" s="9" t="s">
        <v>15</v>
      </c>
      <c r="B9" s="9"/>
      <c r="C9" s="9"/>
      <c r="D9" s="9"/>
      <c r="E9" s="9"/>
      <c r="F9" s="10" t="s">
        <v>40</v>
      </c>
      <c r="G9" s="11">
        <f>+G10+G17+G19</f>
        <v>54975580000</v>
      </c>
      <c r="H9" s="11">
        <f>+H10+H17+H19</f>
        <v>50408644629</v>
      </c>
      <c r="I9" s="11">
        <f>+I10+I17+I19</f>
        <v>33343057497</v>
      </c>
      <c r="J9" s="26">
        <f t="shared" ref="J9:J24" si="0">+I9/G9</f>
        <v>0.60650669801028023</v>
      </c>
      <c r="K9" s="11">
        <f>+K10+K17+K19</f>
        <v>31770080064</v>
      </c>
      <c r="L9" s="12">
        <f t="shared" ref="L9:L24" si="1">+K9/G9</f>
        <v>0.57789440446103524</v>
      </c>
      <c r="M9" s="11">
        <f>+M10+M17+M19</f>
        <v>31723057731</v>
      </c>
      <c r="N9" s="16"/>
    </row>
    <row r="10" spans="1:15" s="1" customFormat="1" ht="18.75" x14ac:dyDescent="0.3">
      <c r="A10" s="9" t="s">
        <v>15</v>
      </c>
      <c r="B10" s="9">
        <v>1</v>
      </c>
      <c r="C10" s="9"/>
      <c r="D10" s="9"/>
      <c r="E10" s="9"/>
      <c r="F10" s="10" t="s">
        <v>41</v>
      </c>
      <c r="G10" s="11">
        <f>+SUM(G11:G16)</f>
        <v>40914505649</v>
      </c>
      <c r="H10" s="11">
        <f>+SUM(H11:H16)</f>
        <v>40905311164</v>
      </c>
      <c r="I10" s="11">
        <f>+SUM(I11:I16)</f>
        <v>24963527726</v>
      </c>
      <c r="J10" s="26">
        <f t="shared" si="0"/>
        <v>0.61013880847440083</v>
      </c>
      <c r="K10" s="11">
        <f>+SUM(K11:K16)</f>
        <v>24750593714</v>
      </c>
      <c r="L10" s="12">
        <f t="shared" si="1"/>
        <v>0.60493444369906335</v>
      </c>
      <c r="M10" s="11">
        <f>+SUM(M11:M16)</f>
        <v>24703571381</v>
      </c>
      <c r="N10" s="16"/>
    </row>
    <row r="11" spans="1:15" ht="31.5" x14ac:dyDescent="0.25">
      <c r="A11" s="13" t="s">
        <v>15</v>
      </c>
      <c r="B11" s="13" t="s">
        <v>16</v>
      </c>
      <c r="C11" s="13" t="s">
        <v>17</v>
      </c>
      <c r="D11" s="13" t="s">
        <v>16</v>
      </c>
      <c r="E11" s="13" t="s">
        <v>16</v>
      </c>
      <c r="F11" s="14" t="s">
        <v>18</v>
      </c>
      <c r="G11" s="19">
        <v>19130266351</v>
      </c>
      <c r="H11" s="17">
        <v>19130266351</v>
      </c>
      <c r="I11" s="17">
        <v>12731286449</v>
      </c>
      <c r="J11" s="15">
        <f t="shared" si="0"/>
        <v>0.66550492373748338</v>
      </c>
      <c r="K11" s="17">
        <v>12731286449</v>
      </c>
      <c r="L11" s="15">
        <f>K11/G11</f>
        <v>0.66550492373748338</v>
      </c>
      <c r="M11" s="17">
        <v>12731286449</v>
      </c>
      <c r="N11" s="2"/>
    </row>
    <row r="12" spans="1:15" ht="15.75" x14ac:dyDescent="0.25">
      <c r="A12" s="13" t="s">
        <v>15</v>
      </c>
      <c r="B12" s="13" t="s">
        <v>16</v>
      </c>
      <c r="C12" s="13" t="s">
        <v>17</v>
      </c>
      <c r="D12" s="13" t="s">
        <v>16</v>
      </c>
      <c r="E12" s="13" t="s">
        <v>19</v>
      </c>
      <c r="F12" s="14" t="s">
        <v>20</v>
      </c>
      <c r="G12" s="20">
        <v>3380500000</v>
      </c>
      <c r="H12" s="17">
        <v>3380500000</v>
      </c>
      <c r="I12" s="17">
        <v>2127946905</v>
      </c>
      <c r="J12" s="15">
        <f t="shared" si="0"/>
        <v>0.62947697234136957</v>
      </c>
      <c r="K12" s="17">
        <v>2127946905</v>
      </c>
      <c r="L12" s="15">
        <f t="shared" si="1"/>
        <v>0.62947697234136957</v>
      </c>
      <c r="M12" s="17">
        <v>2127946905</v>
      </c>
    </row>
    <row r="13" spans="1:15" ht="15.75" x14ac:dyDescent="0.25">
      <c r="A13" s="13" t="s">
        <v>15</v>
      </c>
      <c r="B13" s="13" t="s">
        <v>16</v>
      </c>
      <c r="C13" s="13" t="s">
        <v>17</v>
      </c>
      <c r="D13" s="13" t="s">
        <v>16</v>
      </c>
      <c r="E13" s="13" t="s">
        <v>21</v>
      </c>
      <c r="F13" s="14" t="s">
        <v>22</v>
      </c>
      <c r="G13" s="20">
        <v>6492100000</v>
      </c>
      <c r="H13" s="17">
        <v>6492100000</v>
      </c>
      <c r="I13" s="17">
        <v>2463626487</v>
      </c>
      <c r="J13" s="15">
        <f t="shared" si="0"/>
        <v>0.37948067451209933</v>
      </c>
      <c r="K13" s="17">
        <v>2463626487</v>
      </c>
      <c r="L13" s="15">
        <f t="shared" si="1"/>
        <v>0.37948067451209933</v>
      </c>
      <c r="M13" s="17">
        <v>2463626487</v>
      </c>
    </row>
    <row r="14" spans="1:15" ht="63" x14ac:dyDescent="0.25">
      <c r="A14" s="13" t="s">
        <v>15</v>
      </c>
      <c r="B14" s="13" t="s">
        <v>16</v>
      </c>
      <c r="C14" s="13" t="s">
        <v>17</v>
      </c>
      <c r="D14" s="13" t="s">
        <v>16</v>
      </c>
      <c r="E14" s="13" t="s">
        <v>23</v>
      </c>
      <c r="F14" s="14" t="s">
        <v>24</v>
      </c>
      <c r="G14" s="20">
        <v>550033649</v>
      </c>
      <c r="H14" s="17">
        <v>549703480</v>
      </c>
      <c r="I14" s="17">
        <v>322493154</v>
      </c>
      <c r="J14" s="15">
        <f t="shared" si="0"/>
        <v>0.58631531831973427</v>
      </c>
      <c r="K14" s="17">
        <v>322493154</v>
      </c>
      <c r="L14" s="15">
        <f t="shared" si="1"/>
        <v>0.58631531831973427</v>
      </c>
      <c r="M14" s="17">
        <v>322493154</v>
      </c>
    </row>
    <row r="15" spans="1:15" ht="31.5" x14ac:dyDescent="0.25">
      <c r="A15" s="13" t="s">
        <v>15</v>
      </c>
      <c r="B15" s="13" t="s">
        <v>16</v>
      </c>
      <c r="C15" s="13" t="s">
        <v>17</v>
      </c>
      <c r="D15" s="13" t="s">
        <v>25</v>
      </c>
      <c r="E15" s="13"/>
      <c r="F15" s="14" t="s">
        <v>26</v>
      </c>
      <c r="G15" s="20">
        <v>1752346499</v>
      </c>
      <c r="H15" s="17">
        <v>1743482183</v>
      </c>
      <c r="I15" s="17">
        <v>1743482183</v>
      </c>
      <c r="J15" s="15">
        <f t="shared" si="0"/>
        <v>0.99494145934890243</v>
      </c>
      <c r="K15" s="17">
        <v>1538589341</v>
      </c>
      <c r="L15" s="15">
        <f t="shared" si="1"/>
        <v>0.87801661479508564</v>
      </c>
      <c r="M15" s="17">
        <v>1538589341</v>
      </c>
      <c r="N15" s="2"/>
    </row>
    <row r="16" spans="1:15" ht="63" x14ac:dyDescent="0.25">
      <c r="A16" s="13" t="s">
        <v>15</v>
      </c>
      <c r="B16" s="13" t="s">
        <v>16</v>
      </c>
      <c r="C16" s="13" t="s">
        <v>17</v>
      </c>
      <c r="D16" s="13" t="s">
        <v>21</v>
      </c>
      <c r="E16" s="13"/>
      <c r="F16" s="14" t="s">
        <v>27</v>
      </c>
      <c r="G16" s="20">
        <v>9609259150</v>
      </c>
      <c r="H16" s="17">
        <v>9609259150</v>
      </c>
      <c r="I16" s="17">
        <v>5574692548</v>
      </c>
      <c r="J16" s="15">
        <f t="shared" si="0"/>
        <v>0.58013760072232001</v>
      </c>
      <c r="K16" s="17">
        <v>5566651378</v>
      </c>
      <c r="L16" s="15">
        <f t="shared" si="1"/>
        <v>0.57930078595080869</v>
      </c>
      <c r="M16" s="17">
        <v>5519629045</v>
      </c>
    </row>
    <row r="17" spans="1:15" s="1" customFormat="1" ht="18.75" x14ac:dyDescent="0.3">
      <c r="A17" s="9" t="s">
        <v>15</v>
      </c>
      <c r="B17" s="9">
        <v>2</v>
      </c>
      <c r="C17" s="9"/>
      <c r="D17" s="9"/>
      <c r="E17" s="9"/>
      <c r="F17" s="10" t="s">
        <v>42</v>
      </c>
      <c r="G17" s="22">
        <f>G18</f>
        <v>1593337500</v>
      </c>
      <c r="H17" s="23">
        <f>H18</f>
        <v>1554926072</v>
      </c>
      <c r="I17" s="23">
        <f>I18</f>
        <v>1554926072</v>
      </c>
      <c r="J17" s="25">
        <f>I17/G17</f>
        <v>0.97589247224771902</v>
      </c>
      <c r="K17" s="23">
        <f>K18</f>
        <v>1434003749</v>
      </c>
      <c r="L17" s="26">
        <f t="shared" si="1"/>
        <v>0.89999999937238662</v>
      </c>
      <c r="M17" s="23">
        <f>M18</f>
        <v>1434003749</v>
      </c>
      <c r="O17" s="27"/>
    </row>
    <row r="18" spans="1:15" ht="31.5" x14ac:dyDescent="0.25">
      <c r="A18" s="13" t="s">
        <v>15</v>
      </c>
      <c r="B18" s="13" t="s">
        <v>25</v>
      </c>
      <c r="C18" s="13" t="s">
        <v>17</v>
      </c>
      <c r="D18" s="13" t="s">
        <v>19</v>
      </c>
      <c r="E18" s="13"/>
      <c r="F18" s="14" t="s">
        <v>28</v>
      </c>
      <c r="G18" s="20">
        <v>1593337500</v>
      </c>
      <c r="H18" s="17">
        <v>1554926072</v>
      </c>
      <c r="I18" s="17">
        <v>1554926072</v>
      </c>
      <c r="J18" s="15">
        <f t="shared" si="0"/>
        <v>0.97589247224771902</v>
      </c>
      <c r="K18" s="17">
        <v>1434003749</v>
      </c>
      <c r="L18" s="15">
        <f t="shared" si="1"/>
        <v>0.89999999937238662</v>
      </c>
      <c r="M18" s="17">
        <v>1434003749</v>
      </c>
    </row>
    <row r="19" spans="1:15" s="1" customFormat="1" ht="37.5" x14ac:dyDescent="0.3">
      <c r="A19" s="9" t="s">
        <v>15</v>
      </c>
      <c r="B19" s="9">
        <v>3</v>
      </c>
      <c r="C19" s="9"/>
      <c r="D19" s="9"/>
      <c r="E19" s="9"/>
      <c r="F19" s="10" t="s">
        <v>43</v>
      </c>
      <c r="G19" s="22">
        <f>SUM(G20:G25)</f>
        <v>12467736851</v>
      </c>
      <c r="H19" s="22">
        <f t="shared" ref="H19:M19" si="2">SUM(H20:H25)</f>
        <v>7948407393</v>
      </c>
      <c r="I19" s="22">
        <f t="shared" si="2"/>
        <v>6824603699</v>
      </c>
      <c r="J19" s="25">
        <f>I19/G19</f>
        <v>0.54738111499783693</v>
      </c>
      <c r="K19" s="22">
        <f t="shared" si="2"/>
        <v>5585482601</v>
      </c>
      <c r="L19" s="24">
        <f>K19/G19</f>
        <v>0.4479949061927791</v>
      </c>
      <c r="M19" s="23">
        <f t="shared" si="2"/>
        <v>5585482601</v>
      </c>
      <c r="N19" s="16"/>
    </row>
    <row r="20" spans="1:15" ht="31.5" x14ac:dyDescent="0.25">
      <c r="A20" s="13" t="s">
        <v>15</v>
      </c>
      <c r="B20" s="13" t="s">
        <v>29</v>
      </c>
      <c r="C20" s="13" t="s">
        <v>25</v>
      </c>
      <c r="D20" s="13" t="s">
        <v>16</v>
      </c>
      <c r="E20" s="13" t="s">
        <v>16</v>
      </c>
      <c r="F20" s="14" t="s">
        <v>30</v>
      </c>
      <c r="G20" s="20">
        <v>304000000</v>
      </c>
      <c r="H20" s="17">
        <v>69648583</v>
      </c>
      <c r="I20" s="17">
        <v>69648583</v>
      </c>
      <c r="J20" s="15">
        <f t="shared" si="0"/>
        <v>0.22910718092105264</v>
      </c>
      <c r="K20" s="17">
        <v>69648583</v>
      </c>
      <c r="L20" s="15">
        <f t="shared" si="1"/>
        <v>0.22910718092105264</v>
      </c>
      <c r="M20" s="17">
        <v>69648583</v>
      </c>
    </row>
    <row r="21" spans="1:15" ht="15.75" x14ac:dyDescent="0.25">
      <c r="A21" s="13" t="s">
        <v>15</v>
      </c>
      <c r="B21" s="13" t="s">
        <v>29</v>
      </c>
      <c r="C21" s="13" t="s">
        <v>21</v>
      </c>
      <c r="D21" s="13" t="s">
        <v>16</v>
      </c>
      <c r="E21" s="13" t="s">
        <v>21</v>
      </c>
      <c r="F21" s="14" t="s">
        <v>31</v>
      </c>
      <c r="G21" s="20">
        <v>91600000</v>
      </c>
      <c r="H21" s="17">
        <v>0</v>
      </c>
      <c r="I21" s="17">
        <v>0</v>
      </c>
      <c r="J21" s="15">
        <f t="shared" si="0"/>
        <v>0</v>
      </c>
      <c r="K21" s="17">
        <v>0</v>
      </c>
      <c r="L21" s="15">
        <f t="shared" si="1"/>
        <v>0</v>
      </c>
      <c r="M21" s="17">
        <v>0</v>
      </c>
    </row>
    <row r="22" spans="1:15" ht="15.75" x14ac:dyDescent="0.25">
      <c r="A22" s="13" t="s">
        <v>15</v>
      </c>
      <c r="B22" s="13" t="s">
        <v>29</v>
      </c>
      <c r="C22" s="13" t="s">
        <v>21</v>
      </c>
      <c r="D22" s="13" t="s">
        <v>29</v>
      </c>
      <c r="E22" s="13" t="s">
        <v>32</v>
      </c>
      <c r="F22" s="14" t="s">
        <v>33</v>
      </c>
      <c r="G22" s="20">
        <v>45416431</v>
      </c>
      <c r="H22" s="17">
        <v>0</v>
      </c>
      <c r="I22" s="17">
        <v>0</v>
      </c>
      <c r="J22" s="15">
        <f t="shared" si="0"/>
        <v>0</v>
      </c>
      <c r="K22" s="17">
        <v>0</v>
      </c>
      <c r="L22" s="15">
        <f t="shared" si="1"/>
        <v>0</v>
      </c>
      <c r="M22" s="17">
        <v>0</v>
      </c>
    </row>
    <row r="23" spans="1:15" ht="47.25" x14ac:dyDescent="0.25">
      <c r="A23" s="13" t="s">
        <v>15</v>
      </c>
      <c r="B23" s="13" t="s">
        <v>29</v>
      </c>
      <c r="C23" s="13" t="s">
        <v>21</v>
      </c>
      <c r="D23" s="13" t="s">
        <v>29</v>
      </c>
      <c r="E23" s="13" t="s">
        <v>34</v>
      </c>
      <c r="F23" s="14" t="s">
        <v>35</v>
      </c>
      <c r="G23" s="20">
        <v>6826700420</v>
      </c>
      <c r="H23" s="17">
        <v>6820758810</v>
      </c>
      <c r="I23" s="17">
        <v>6236361360</v>
      </c>
      <c r="J23" s="15">
        <f t="shared" si="0"/>
        <v>0.91352497931936494</v>
      </c>
      <c r="K23" s="17">
        <v>5077776500</v>
      </c>
      <c r="L23" s="15">
        <f t="shared" si="1"/>
        <v>0.74381123933954607</v>
      </c>
      <c r="M23" s="17">
        <v>5077776500</v>
      </c>
    </row>
    <row r="24" spans="1:15" ht="31.5" x14ac:dyDescent="0.25">
      <c r="A24" s="13" t="s">
        <v>15</v>
      </c>
      <c r="B24" s="13" t="s">
        <v>29</v>
      </c>
      <c r="C24" s="13" t="s">
        <v>36</v>
      </c>
      <c r="D24" s="13" t="s">
        <v>16</v>
      </c>
      <c r="E24" s="13" t="s">
        <v>16</v>
      </c>
      <c r="F24" s="14" t="s">
        <v>37</v>
      </c>
      <c r="G24" s="20">
        <v>2569900000</v>
      </c>
      <c r="H24" s="17">
        <v>1058000000</v>
      </c>
      <c r="I24" s="17">
        <v>518593756</v>
      </c>
      <c r="J24" s="15">
        <f t="shared" si="0"/>
        <v>0.20179530565391648</v>
      </c>
      <c r="K24" s="17">
        <v>438057518</v>
      </c>
      <c r="L24" s="15">
        <f t="shared" si="1"/>
        <v>0.17045702867815868</v>
      </c>
      <c r="M24" s="17">
        <v>438057518</v>
      </c>
    </row>
    <row r="25" spans="1:15" ht="78.75" x14ac:dyDescent="0.25">
      <c r="A25" s="13" t="s">
        <v>15</v>
      </c>
      <c r="B25" s="13" t="s">
        <v>29</v>
      </c>
      <c r="C25" s="13" t="s">
        <v>36</v>
      </c>
      <c r="D25" s="13" t="s">
        <v>29</v>
      </c>
      <c r="E25" s="13" t="s">
        <v>38</v>
      </c>
      <c r="F25" s="14" t="s">
        <v>39</v>
      </c>
      <c r="G25" s="20">
        <v>2630120000</v>
      </c>
      <c r="H25" s="17">
        <v>0</v>
      </c>
      <c r="I25" s="17">
        <v>0</v>
      </c>
      <c r="J25" s="15">
        <v>0</v>
      </c>
      <c r="K25" s="17">
        <v>0</v>
      </c>
      <c r="L25" s="15">
        <v>0</v>
      </c>
      <c r="M25" s="17">
        <v>0</v>
      </c>
    </row>
    <row r="26" spans="1:15" ht="15.75" x14ac:dyDescent="0.25">
      <c r="A26" s="13"/>
      <c r="B26" s="13"/>
      <c r="C26" s="13"/>
      <c r="D26" s="13"/>
      <c r="E26" s="13"/>
      <c r="F26" s="14"/>
      <c r="G26" s="20"/>
      <c r="H26" s="17"/>
      <c r="I26" s="17"/>
      <c r="J26" s="15"/>
      <c r="K26" s="17"/>
      <c r="L26" s="15"/>
      <c r="M26" s="17"/>
    </row>
    <row r="27" spans="1:15" s="1" customFormat="1" ht="18.75" x14ac:dyDescent="0.3">
      <c r="A27" s="34" t="s">
        <v>47</v>
      </c>
      <c r="B27" s="35"/>
      <c r="C27" s="35"/>
      <c r="D27" s="35"/>
      <c r="E27" s="35"/>
      <c r="F27" s="36"/>
      <c r="G27" s="21">
        <f t="shared" ref="G27:M27" si="3">G9</f>
        <v>54975580000</v>
      </c>
      <c r="H27" s="18">
        <f t="shared" si="3"/>
        <v>50408644629</v>
      </c>
      <c r="I27" s="18">
        <f t="shared" si="3"/>
        <v>33343057497</v>
      </c>
      <c r="J27" s="26">
        <f>I27/G27</f>
        <v>0.60650669801028023</v>
      </c>
      <c r="K27" s="18">
        <f t="shared" si="3"/>
        <v>31770080064</v>
      </c>
      <c r="L27" s="26">
        <f>K27/G27</f>
        <v>0.57789440446103524</v>
      </c>
      <c r="M27" s="18">
        <f t="shared" si="3"/>
        <v>31723057731</v>
      </c>
    </row>
    <row r="28" spans="1:15" x14ac:dyDescent="0.25">
      <c r="G28" s="2"/>
      <c r="H28" s="2"/>
      <c r="I28" s="2"/>
      <c r="J28" s="2"/>
      <c r="K28" s="2"/>
      <c r="L28" s="2"/>
      <c r="M28" s="2"/>
    </row>
    <row r="29" spans="1:15" x14ac:dyDescent="0.25">
      <c r="G29" s="2"/>
      <c r="H29" s="2"/>
      <c r="I29" s="2"/>
      <c r="J29" s="2"/>
      <c r="K29" s="2"/>
      <c r="L29" s="2"/>
      <c r="M29" s="2"/>
    </row>
    <row r="30" spans="1:15" x14ac:dyDescent="0.25">
      <c r="G30" s="2"/>
      <c r="H30" s="2"/>
      <c r="I30" s="2"/>
      <c r="J30" s="2"/>
      <c r="K30" s="2"/>
      <c r="L30" s="2"/>
      <c r="M30" s="2"/>
    </row>
    <row r="31" spans="1:15" x14ac:dyDescent="0.25">
      <c r="G31" s="30"/>
      <c r="H31" s="2"/>
    </row>
    <row r="33" spans="8:8" x14ac:dyDescent="0.25">
      <c r="H33" s="2"/>
    </row>
  </sheetData>
  <mergeCells count="2">
    <mergeCell ref="F2:K2"/>
    <mergeCell ref="A27:F27"/>
  </mergeCells>
  <pageMargins left="0.59055118110236227" right="0.19685039370078741" top="0.39370078740157483" bottom="0.19685039370078741" header="0.78740157480314965" footer="0.78740157480314965"/>
  <pageSetup paperSize="14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Jimenez Cortez</dc:creator>
  <cp:lastModifiedBy>Andres Felipe Jimenez Cortez</cp:lastModifiedBy>
  <cp:lastPrinted>2015-10-02T21:00:28Z</cp:lastPrinted>
  <dcterms:created xsi:type="dcterms:W3CDTF">2014-10-20T16:10:32Z</dcterms:created>
  <dcterms:modified xsi:type="dcterms:W3CDTF">2015-10-20T15:44:36Z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