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imenez\Documents\Andres Felipe Jimenez Cortes\Ejecución Mintic Fontic\"/>
    </mc:Choice>
  </mc:AlternateContent>
  <bookViews>
    <workbookView xWindow="0" yWindow="0" windowWidth="19200" windowHeight="7230"/>
  </bookViews>
  <sheets>
    <sheet name="REP_EPG034_EjecucionPresupuesta" sheetId="1" r:id="rId1"/>
  </sheets>
  <definedNames>
    <definedName name="_xlnm.Print_Titles" localSheetId="0">REP_EPG034_EjecucionPresupuesta!$A:$N,REP_EPG034_EjecucionPresupuesta!$1:$8</definedName>
  </definedNames>
  <calcPr calcId="152511"/>
</workbook>
</file>

<file path=xl/calcChain.xml><?xml version="1.0" encoding="utf-8"?>
<calcChain xmlns="http://schemas.openxmlformats.org/spreadsheetml/2006/main">
  <c r="O14" i="1" l="1"/>
  <c r="O11" i="1"/>
  <c r="O10" i="1"/>
  <c r="O17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7" i="1"/>
  <c r="O48" i="1"/>
  <c r="O54" i="1"/>
  <c r="O59" i="1"/>
  <c r="O63" i="1"/>
  <c r="O9" i="1"/>
  <c r="N60" i="1"/>
  <c r="N29" i="1"/>
  <c r="N28" i="1"/>
  <c r="N27" i="1"/>
  <c r="N26" i="1"/>
  <c r="N22" i="1"/>
  <c r="N18" i="1"/>
  <c r="N16" i="1"/>
  <c r="N15" i="1"/>
  <c r="N13" i="1"/>
  <c r="N12" i="1"/>
  <c r="L27" i="1"/>
  <c r="L18" i="1"/>
  <c r="L16" i="1"/>
  <c r="L15" i="1"/>
  <c r="L13" i="1"/>
  <c r="L12" i="1"/>
  <c r="J20" i="1"/>
  <c r="J19" i="1"/>
  <c r="J18" i="1"/>
  <c r="J16" i="1"/>
  <c r="J15" i="1"/>
  <c r="J13" i="1"/>
  <c r="J12" i="1"/>
  <c r="H11" i="1"/>
  <c r="I11" i="1" l="1"/>
  <c r="H17" i="1" l="1"/>
  <c r="K52" i="1"/>
  <c r="M28" i="1"/>
  <c r="K28" i="1"/>
  <c r="K13" i="1"/>
  <c r="M53" i="1" l="1"/>
  <c r="K50" i="1"/>
  <c r="M55" i="1"/>
  <c r="M56" i="1"/>
  <c r="M57" i="1"/>
  <c r="M58" i="1"/>
  <c r="M60" i="1"/>
  <c r="M61" i="1"/>
  <c r="K55" i="1"/>
  <c r="K56" i="1"/>
  <c r="K57" i="1"/>
  <c r="K58" i="1"/>
  <c r="K60" i="1"/>
  <c r="K61" i="1"/>
  <c r="N54" i="1"/>
  <c r="L54" i="1"/>
  <c r="M54" i="1" s="1"/>
  <c r="J54" i="1"/>
  <c r="K54" i="1" s="1"/>
  <c r="I54" i="1"/>
  <c r="H54" i="1"/>
  <c r="J48" i="1" l="1"/>
  <c r="N37" i="1"/>
  <c r="L37" i="1"/>
  <c r="I37" i="1"/>
  <c r="J37" i="1"/>
  <c r="H37" i="1"/>
  <c r="N34" i="1"/>
  <c r="L34" i="1"/>
  <c r="K34" i="1"/>
  <c r="I34" i="1"/>
  <c r="J34" i="1"/>
  <c r="H34" i="1"/>
  <c r="N31" i="1"/>
  <c r="L31" i="1"/>
  <c r="J31" i="1"/>
  <c r="I31" i="1"/>
  <c r="H31" i="1"/>
  <c r="N17" i="1"/>
  <c r="L17" i="1"/>
  <c r="I17" i="1"/>
  <c r="J17" i="1"/>
  <c r="I14" i="1"/>
  <c r="J14" i="1"/>
  <c r="L14" i="1"/>
  <c r="N14" i="1"/>
  <c r="M50" i="1"/>
  <c r="M51" i="1"/>
  <c r="M52" i="1"/>
  <c r="I49" i="1"/>
  <c r="I48" i="1" s="1"/>
  <c r="J49" i="1"/>
  <c r="L49" i="1"/>
  <c r="M49" i="1" s="1"/>
  <c r="N49" i="1"/>
  <c r="N48" i="1" s="1"/>
  <c r="H49" i="1"/>
  <c r="H48" i="1" s="1"/>
  <c r="M37" i="1" l="1"/>
  <c r="K37" i="1"/>
  <c r="M34" i="1"/>
  <c r="K31" i="1"/>
  <c r="M31" i="1"/>
  <c r="K17" i="1"/>
  <c r="M17" i="1"/>
  <c r="L48" i="1"/>
  <c r="H14" i="1"/>
  <c r="H10" i="1" s="1"/>
  <c r="H9" i="1" s="1"/>
  <c r="N11" i="1"/>
  <c r="N10" i="1" s="1"/>
  <c r="N9" i="1" s="1"/>
  <c r="L11" i="1"/>
  <c r="L10" i="1" s="1"/>
  <c r="J11" i="1"/>
  <c r="J10" i="1" s="1"/>
  <c r="J9" i="1" s="1"/>
  <c r="I10" i="1"/>
  <c r="I9" i="1" s="1"/>
  <c r="M20" i="1"/>
  <c r="M21" i="1"/>
  <c r="M22" i="1"/>
  <c r="M23" i="1"/>
  <c r="M24" i="1"/>
  <c r="M25" i="1"/>
  <c r="M26" i="1"/>
  <c r="M27" i="1"/>
  <c r="M29" i="1"/>
  <c r="M30" i="1"/>
  <c r="M32" i="1"/>
  <c r="M33" i="1"/>
  <c r="M35" i="1"/>
  <c r="M36" i="1"/>
  <c r="M38" i="1"/>
  <c r="M39" i="1"/>
  <c r="M40" i="1"/>
  <c r="M41" i="1"/>
  <c r="M42" i="1"/>
  <c r="M43" i="1"/>
  <c r="M44" i="1"/>
  <c r="M45" i="1"/>
  <c r="M46" i="1"/>
  <c r="M47" i="1"/>
  <c r="K20" i="1"/>
  <c r="K21" i="1"/>
  <c r="K22" i="1"/>
  <c r="K23" i="1"/>
  <c r="K24" i="1"/>
  <c r="K25" i="1"/>
  <c r="K26" i="1"/>
  <c r="K27" i="1"/>
  <c r="K29" i="1"/>
  <c r="K30" i="1"/>
  <c r="K32" i="1"/>
  <c r="K33" i="1"/>
  <c r="K35" i="1"/>
  <c r="K36" i="1"/>
  <c r="K38" i="1"/>
  <c r="K39" i="1"/>
  <c r="K40" i="1"/>
  <c r="K41" i="1"/>
  <c r="K42" i="1"/>
  <c r="K43" i="1"/>
  <c r="K44" i="1"/>
  <c r="K45" i="1"/>
  <c r="K46" i="1"/>
  <c r="K47" i="1"/>
  <c r="K14" i="1" l="1"/>
  <c r="L9" i="1"/>
  <c r="M11" i="1"/>
  <c r="M14" i="1"/>
  <c r="K11" i="1"/>
  <c r="M19" i="1" l="1"/>
  <c r="M18" i="1"/>
  <c r="M16" i="1"/>
  <c r="M15" i="1"/>
  <c r="M13" i="1"/>
  <c r="M12" i="1"/>
  <c r="K19" i="1"/>
  <c r="K18" i="1"/>
  <c r="K16" i="1"/>
  <c r="K15" i="1"/>
  <c r="K12" i="1"/>
  <c r="I63" i="1" l="1"/>
  <c r="K10" i="1"/>
  <c r="M10" i="1"/>
  <c r="L63" i="1"/>
  <c r="H63" i="1"/>
  <c r="J63" i="1"/>
  <c r="N63" i="1"/>
  <c r="K63" i="1" l="1"/>
  <c r="M63" i="1"/>
  <c r="K9" i="1"/>
  <c r="M9" i="1"/>
  <c r="K48" i="1" l="1"/>
  <c r="K49" i="1" s="1"/>
  <c r="K51" i="1" s="1"/>
  <c r="K53" i="1" s="1"/>
  <c r="M48" i="1"/>
</calcChain>
</file>

<file path=xl/sharedStrings.xml><?xml version="1.0" encoding="utf-8"?>
<sst xmlns="http://schemas.openxmlformats.org/spreadsheetml/2006/main" count="341" uniqueCount="100">
  <si>
    <t>Año Fiscal:</t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</si>
  <si>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</si>
  <si>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</si>
  <si>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</si>
  <si>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</si>
  <si>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</si>
  <si>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</si>
  <si>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</si>
  <si>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</si>
  <si>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</si>
  <si>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</si>
  <si>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</si>
  <si>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</si>
  <si>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</si>
  <si>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</si>
  <si>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</si>
  <si>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</si>
  <si>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</si>
  <si>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 DE PERSONAL DE NOMINA</t>
  </si>
  <si>
    <t>4</t>
  </si>
  <si>
    <t>PRIMA TECNICA</t>
  </si>
  <si>
    <t>5</t>
  </si>
  <si>
    <t>9</t>
  </si>
  <si>
    <t>2</t>
  </si>
  <si>
    <t>3</t>
  </si>
  <si>
    <t>7</t>
  </si>
  <si>
    <t>6</t>
  </si>
  <si>
    <t>FUNCIONAMIENTO</t>
  </si>
  <si>
    <t>GASTOS DE PERSONAL</t>
  </si>
  <si>
    <t>% COMP</t>
  </si>
  <si>
    <t>% OBLIG</t>
  </si>
  <si>
    <t>MINISTERIO DE TECNOLOGIAS DE LA INFORMACION Y LAS COMUNICACIONES</t>
  </si>
  <si>
    <t>*Fuente: Subdireccion Financiera - Grupo de Presupuesto</t>
  </si>
  <si>
    <t>SUBROE</t>
  </si>
  <si>
    <t>SUELDOS</t>
  </si>
  <si>
    <t>SUELDOS DE VACACIONES</t>
  </si>
  <si>
    <t>PRIMA TECNICA SALARIAL</t>
  </si>
  <si>
    <t>PRIMA TECNICA NO SALARIAL</t>
  </si>
  <si>
    <t>GASTOS DE REPRESENTACION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</si>
  <si>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</si>
  <si>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</si>
  <si>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</si>
  <si>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</si>
  <si>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</si>
  <si>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</si>
  <si>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</si>
  <si>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</si>
  <si>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</si>
  <si>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</si>
  <si>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</si>
  <si>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</si>
  <si>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17</t>
  </si>
  <si>
    <t>PRIMAS EXTRAORDINARIAS</t>
  </si>
  <si>
    <t>19</t>
  </si>
  <si>
    <t>PRIMA DE RIESGO</t>
  </si>
  <si>
    <t>47</t>
  </si>
  <si>
    <t>PRIMA DE COORDINACION</t>
  </si>
  <si>
    <t>92</t>
  </si>
  <si>
    <t>BONIFICACION DE DIRECCION</t>
  </si>
  <si>
    <t>HORAS EXTRAS</t>
  </si>
  <si>
    <t>INDEMNIZACION POR VACACIONES</t>
  </si>
  <si>
    <t>REMUNERACION SERVICIOS TECNICOS</t>
  </si>
  <si>
    <t>100</t>
  </si>
  <si>
    <t>OTROS SERVICIOS PERSONALES INDIRECTOS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</si>
  <si>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</si>
  <si>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</si>
  <si>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</si>
  <si>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</si>
  <si>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</si>
  <si>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</si>
  <si>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APORTES AL ICBF</t>
  </si>
  <si>
    <t>APORTES AL SENA</t>
  </si>
  <si>
    <t>8</t>
  </si>
  <si>
    <t>APORTES A LA ESAP</t>
  </si>
  <si>
    <t>APORTES A ESCUELAS INDUSTRIALES E INSTITUTOS TECNICOS</t>
  </si>
  <si>
    <t>GASTOS GENERALES</t>
  </si>
  <si>
    <t>GASTOS JUDICIALES</t>
  </si>
  <si>
    <t>21</t>
  </si>
  <si>
    <t>SERVICIOS DE BIENESTAR SOCIAL</t>
  </si>
  <si>
    <t>SERVICIOS DE CAPACITACION</t>
  </si>
  <si>
    <t>41</t>
  </si>
  <si>
    <t>OTROS GASTOS POR ADQUISICION DE SERVICIOS</t>
  </si>
  <si>
    <t>ADQUISICION DE BIENES Y SERVICIOS</t>
  </si>
  <si>
    <t>OTROS</t>
  </si>
  <si>
    <t>HORAS EXTRAS, DIAS FESTIVOS E INDEMNIZACION POR VACACIONES</t>
  </si>
  <si>
    <t>SERVICIOS PERSONALES INDIRECTOS</t>
  </si>
  <si>
    <t>CONTRIBUCIONES INHERETES A LA NOMINA SECTOR PRIVADO Y PUBLICO</t>
  </si>
  <si>
    <t>TRANSFERENCIAS CORRIENTES</t>
  </si>
  <si>
    <t>CUOTA DE AUDITAJE CONTRANAL</t>
  </si>
  <si>
    <t>BONOS PENSIONALES</t>
  </si>
  <si>
    <t>AUXILIOS FUNERARIOS</t>
  </si>
  <si>
    <t>33</t>
  </si>
  <si>
    <t>PLANES COMPLEMENTARIOS DE SALUD LEY 314 DE 1996</t>
  </si>
  <si>
    <t>SENTENCIAS Y CONCILIACIONES</t>
  </si>
  <si>
    <t>26</t>
  </si>
  <si>
    <t>PROVISION PARA GASTOS INSTITUCIONALES Y/O SECTORIALES CONTINGENTES - PREVIO CONCEPTO DGPPN</t>
  </si>
  <si>
    <t>PRIMA DE DIRECCION</t>
  </si>
  <si>
    <t>Enero-Diciembre</t>
  </si>
  <si>
    <t>CUOTAS PARTES PENSIONALES</t>
  </si>
  <si>
    <t>CUENTAS POR PAGAR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</si>
</sst>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0"/>
      <name val="Calibri"/>
      <family val="2"/>
    </font>
    <font>
      <sz val="14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 applyFont="1" applyFill="1" applyBorder="1"/>
    <xf numFmtId="0" fontId="2" fillId="2" borderId="0" xfId="0" applyFont="1" applyFill="1" applyBorder="1"/>
    <xf numFmtId="7" fontId="3" fillId="0" borderId="0" xfId="0" applyNumberFormat="1" applyFont="1" applyFill="1" applyBorder="1"/>
    <xf numFmtId="10" fontId="3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5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10" fontId="7" fillId="0" borderId="1" xfId="1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right" vertical="center" wrapText="1" readingOrder="1"/>
    </xf>
    <xf numFmtId="10" fontId="9" fillId="2" borderId="1" xfId="1" applyNumberFormat="1" applyFont="1" applyFill="1" applyBorder="1" applyAlignment="1">
      <alignment horizontal="right" vertical="center" wrapText="1" readingOrder="1"/>
    </xf>
    <xf numFmtId="7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10" fontId="10" fillId="0" borderId="1" xfId="1" applyNumberFormat="1" applyFont="1" applyFill="1" applyBorder="1" applyAlignment="1">
      <alignment horizontal="right" vertical="center" wrapText="1" readingOrder="1"/>
    </xf>
    <xf numFmtId="164" fontId="10" fillId="0" borderId="1" xfId="0" applyNumberFormat="1" applyFont="1" applyFill="1" applyBorder="1" applyAlignment="1">
      <alignment horizontal="right" vertical="center" wrapText="1" readingOrder="1"/>
    </xf>
    <xf numFmtId="164" fontId="0" fillId="0" borderId="1" xfId="0" applyNumberFormat="1" applyFont="1" applyFill="1" applyBorder="1" applyAlignment="1">
      <alignment horizontal="right" vertical="center" wrapText="1" readingOrder="1"/>
    </xf>
    <xf numFmtId="10" fontId="0" fillId="0" borderId="1" xfId="1" applyNumberFormat="1" applyFont="1" applyFill="1" applyBorder="1" applyAlignment="1">
      <alignment horizontal="right" vertical="center" wrapText="1" readingOrder="1"/>
    </xf>
    <xf numFmtId="7" fontId="11" fillId="0" borderId="0" xfId="0" applyNumberFormat="1" applyFont="1" applyFill="1" applyBorder="1"/>
    <xf numFmtId="0" fontId="11" fillId="0" borderId="0" xfId="0" applyFont="1" applyFill="1" applyBorder="1"/>
    <xf numFmtId="10" fontId="11" fillId="0" borderId="0" xfId="1" applyNumberFormat="1" applyFont="1" applyFill="1" applyBorder="1"/>
    <xf numFmtId="164" fontId="12" fillId="0" borderId="1" xfId="0" applyNumberFormat="1" applyFont="1" applyFill="1" applyBorder="1" applyAlignment="1">
      <alignment horizontal="right" vertical="center" wrapText="1" readingOrder="1"/>
    </xf>
    <xf numFmtId="164" fontId="12" fillId="0" borderId="2" xfId="0" applyNumberFormat="1" applyFont="1" applyFill="1" applyBorder="1" applyAlignment="1">
      <alignment horizontal="right" vertical="center" wrapText="1" readingOrder="1"/>
    </xf>
    <xf numFmtId="10" fontId="8" fillId="2" borderId="2" xfId="0" applyNumberFormat="1" applyFont="1" applyFill="1" applyBorder="1" applyAlignment="1">
      <alignment horizontal="right" vertical="center" wrapText="1" readingOrder="1"/>
    </xf>
    <xf numFmtId="0" fontId="0" fillId="0" borderId="0" xfId="0" applyNumberFormat="1" applyFont="1" applyFill="1" applyBorder="1" applyAlignment="1">
      <alignment horizontal="center" vertical="center" wrapText="1" readingOrder="1"/>
    </xf>
    <xf numFmtId="10" fontId="10" fillId="2" borderId="1" xfId="1" applyNumberFormat="1" applyFont="1" applyFill="1" applyBorder="1" applyAlignment="1">
      <alignment horizontal="right" vertical="center" wrapText="1" readingOrder="1"/>
    </xf>
    <xf numFmtId="10" fontId="8" fillId="2" borderId="6" xfId="0" applyNumberFormat="1" applyFont="1" applyFill="1" applyBorder="1" applyAlignment="1">
      <alignment horizontal="right" vertical="center" wrapText="1" readingOrder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left" vertical="center" wrapText="1" readingOrder="1"/>
    </xf>
    <xf numFmtId="10" fontId="10" fillId="2" borderId="1" xfId="0" applyNumberFormat="1" applyFont="1" applyFill="1" applyBorder="1" applyAlignment="1">
      <alignment horizontal="righ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left" vertical="center" wrapText="1" readingOrder="1"/>
    </xf>
    <xf numFmtId="0" fontId="13" fillId="0" borderId="1" xfId="0" applyNumberFormat="1" applyFont="1" applyFill="1" applyBorder="1" applyAlignment="1">
      <alignment horizontal="center"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10" fontId="9" fillId="0" borderId="1" xfId="1" applyNumberFormat="1" applyFont="1" applyFill="1" applyBorder="1" applyAlignment="1">
      <alignment horizontal="right" vertical="center" wrapText="1" readingOrder="1"/>
    </xf>
    <xf numFmtId="0" fontId="14" fillId="2" borderId="1" xfId="0" applyNumberFormat="1" applyFont="1" applyFill="1" applyBorder="1" applyAlignment="1">
      <alignment horizontal="center" vertical="center" wrapText="1" readingOrder="1"/>
    </xf>
    <xf numFmtId="10" fontId="9" fillId="2" borderId="1" xfId="0" applyNumberFormat="1" applyFont="1" applyFill="1" applyBorder="1" applyAlignment="1">
      <alignment horizontal="right" vertical="center" wrapText="1" readingOrder="1"/>
    </xf>
    <xf numFmtId="10" fontId="14" fillId="0" borderId="5" xfId="1" applyNumberFormat="1" applyFont="1" applyFill="1" applyBorder="1" applyAlignment="1">
      <alignment horizontal="right" vertical="center" wrapText="1" readingOrder="1"/>
    </xf>
    <xf numFmtId="0" fontId="13" fillId="0" borderId="7" xfId="0" applyNumberFormat="1" applyFont="1" applyFill="1" applyBorder="1" applyAlignment="1">
      <alignment horizontal="center" vertical="center" wrapText="1" readingOrder="1"/>
    </xf>
    <xf numFmtId="0" fontId="13" fillId="0" borderId="7" xfId="0" applyNumberFormat="1" applyFont="1" applyFill="1" applyBorder="1" applyAlignment="1">
      <alignment horizontal="left" vertical="center" wrapText="1" readingOrder="1"/>
    </xf>
    <xf numFmtId="164" fontId="12" fillId="0" borderId="8" xfId="0" applyNumberFormat="1" applyFont="1" applyFill="1" applyBorder="1" applyAlignment="1">
      <alignment horizontal="right" vertical="center" wrapText="1" readingOrder="1"/>
    </xf>
    <xf numFmtId="0" fontId="0" fillId="0" borderId="2" xfId="0" applyNumberFormat="1" applyFont="1" applyFill="1" applyBorder="1" applyAlignment="1">
      <alignment horizontal="center" vertical="center" wrapText="1" readingOrder="1"/>
    </xf>
    <xf numFmtId="0" fontId="0" fillId="0" borderId="3" xfId="0" applyNumberFormat="1" applyFont="1" applyFill="1" applyBorder="1" applyAlignment="1">
      <alignment horizontal="center" vertical="center" wrapText="1" readingOrder="1"/>
    </xf>
    <xf numFmtId="0" fontId="0" fillId="0" borderId="3" xfId="0" applyNumberFormat="1" applyFont="1" applyFill="1" applyBorder="1" applyAlignment="1">
      <alignment horizontal="left" vertical="center" wrapText="1" readingOrder="1"/>
    </xf>
    <xf numFmtId="10" fontId="10" fillId="2" borderId="6" xfId="0" applyNumberFormat="1" applyFont="1" applyFill="1" applyBorder="1" applyAlignment="1">
      <alignment horizontal="right" vertical="center" wrapText="1" readingOrder="1"/>
    </xf>
    <xf numFmtId="10" fontId="1" fillId="0" borderId="5" xfId="1" applyNumberFormat="1" applyFont="1" applyFill="1" applyBorder="1" applyAlignment="1">
      <alignment horizontal="right" vertical="center" wrapText="1" readingOrder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>
      <alignment horizontal="left" vertical="center" wrapText="1" readingOrder="1"/>
    </xf>
    <xf numFmtId="164" fontId="9" fillId="2" borderId="1" xfId="0" applyNumberFormat="1" applyFont="1" applyFill="1" applyBorder="1" applyAlignment="1">
      <alignment horizontal="right" vertical="center" wrapText="1" readingOrder="1"/>
    </xf>
    <xf numFmtId="164" fontId="14" fillId="2" borderId="2" xfId="0" applyNumberFormat="1" applyFont="1" applyFill="1" applyBorder="1" applyAlignment="1">
      <alignment horizontal="right" vertical="center" wrapText="1" readingOrder="1"/>
    </xf>
    <xf numFmtId="164" fontId="14" fillId="2" borderId="1" xfId="0" applyNumberFormat="1" applyFont="1" applyFill="1" applyBorder="1" applyAlignment="1">
      <alignment horizontal="right" vertical="center" wrapText="1" readingOrder="1"/>
    </xf>
    <xf numFmtId="10" fontId="14" fillId="2" borderId="1" xfId="1" applyNumberFormat="1" applyFont="1" applyFill="1" applyBorder="1" applyAlignment="1">
      <alignment horizontal="right" vertical="center" wrapText="1" readingOrder="1"/>
    </xf>
    <xf numFmtId="164" fontId="14" fillId="0" borderId="2" xfId="0" applyNumberFormat="1" applyFont="1" applyFill="1" applyBorder="1" applyAlignment="1">
      <alignment horizontal="right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7" fontId="4" fillId="0" borderId="0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/>
    <xf numFmtId="4" fontId="2" fillId="2" borderId="1" xfId="0" applyNumberFormat="1" applyFont="1" applyFill="1" applyBorder="1"/>
    <xf numFmtId="4" fontId="16" fillId="2" borderId="1" xfId="0" applyNumberFormat="1" applyFont="1" applyFill="1" applyBorder="1"/>
    <xf numFmtId="4" fontId="17" fillId="2" borderId="1" xfId="0" applyNumberFormat="1" applyFont="1" applyFill="1" applyBorder="1"/>
    <xf numFmtId="0" fontId="4" fillId="0" borderId="2" xfId="0" applyNumberFormat="1" applyFont="1" applyFill="1" applyBorder="1" applyAlignment="1">
      <alignment horizontal="center" vertical="center" readingOrder="1"/>
    </xf>
    <xf numFmtId="0" fontId="4" fillId="0" borderId="3" xfId="0" applyNumberFormat="1" applyFont="1" applyFill="1" applyBorder="1" applyAlignment="1">
      <alignment horizontal="center" vertical="center" readingOrder="1"/>
    </xf>
    <xf numFmtId="0" fontId="4" fillId="0" borderId="4" xfId="0" applyNumberFormat="1" applyFont="1" applyFill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289560</xdr:colOff>
      <xdr:row>0</xdr:row>
      <xdr:rowOff>60960</xdr:rowOff>
    </xdr:from>
    <xdr:to>
      <xdr:col>13</xdr:col>
      <xdr:colOff>1555115</xdr:colOff>
      <xdr:row>6</xdr:row>
      <xdr:rowOff>110490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8540" y="60960"/>
          <a:ext cx="2006600" cy="1706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1</xdr:row>
      <xdr:rowOff>238125</xdr:rowOff>
    </xdr:from>
    <xdr:to>
      <xdr:col>5</xdr:col>
      <xdr:colOff>49530</xdr:colOff>
      <xdr:row>4</xdr:row>
      <xdr:rowOff>19050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28625"/>
          <a:ext cx="17259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5"/>
  <sheetViews>
    <sheetView showGridLines="0" tabSelected="1" workbookViewId="0">
      <selection activeCell="G11" sqref="G11"/>
    </sheetView>
  </sheetViews>
  <sheetFormatPr baseColWidth="10" defaultColWidth="11.5703125" defaultRowHeight="15" x14ac:dyDescent="0.25"/>
  <cols>
    <col min="1" max="1" width="4.5703125" style="5" customWidth="1"/>
    <col min="2" max="6" width="5.42578125" style="5" customWidth="1"/>
    <col min="7" max="7" width="30" style="5" customWidth="1"/>
    <col min="8" max="8" width="25.7109375" style="5" customWidth="1"/>
    <col min="9" max="9" width="24.7109375" style="5" customWidth="1"/>
    <col min="10" max="10" width="25.140625" style="5" customWidth="1"/>
    <col min="11" max="11" width="9.7109375" style="3" customWidth="1"/>
    <col min="12" max="12" width="24.5703125" style="5" customWidth="1"/>
    <col min="13" max="13" width="10.28515625" style="3" bestFit="1" customWidth="1"/>
    <col min="14" max="14" width="24.85546875" style="5" customWidth="1"/>
    <col min="15" max="15" width="22.7109375" style="5" customWidth="1"/>
    <col min="16" max="16" width="8.140625" style="5" customWidth="1"/>
    <col min="17" max="16384" width="11.5703125" style="5"/>
  </cols>
  <sheetData>
    <row r="2" spans="1:15" ht="20.25" x14ac:dyDescent="0.25">
      <c r="G2" s="65" t="s">
        <v>31</v>
      </c>
      <c r="H2" s="66"/>
      <c r="I2" s="66"/>
      <c r="J2" s="66"/>
      <c r="K2" s="66"/>
      <c r="L2" s="67"/>
    </row>
    <row r="3" spans="1:15" ht="20.25" x14ac:dyDescent="0.25">
      <c r="H3" s="15"/>
      <c r="I3" s="16" t="s">
        <v>0</v>
      </c>
      <c r="J3" s="16">
        <v>2015</v>
      </c>
    </row>
    <row r="4" spans="1:15" ht="20.25" x14ac:dyDescent="0.25">
      <c r="H4" s="15"/>
      <c r="I4" s="4" t="s">
        <v>1</v>
      </c>
      <c r="J4" s="4" t="s">
        <v>2</v>
      </c>
    </row>
    <row r="5" spans="1:15" ht="20.25" x14ac:dyDescent="0.25">
      <c r="H5" s="60"/>
      <c r="I5" s="4" t="s">
        <v>3</v>
      </c>
      <c r="J5" s="4" t="s">
        <v>97</v>
      </c>
    </row>
    <row r="6" spans="1:15" x14ac:dyDescent="0.25">
      <c r="H6" s="2"/>
      <c r="J6" s="2"/>
    </row>
    <row r="8" spans="1:15" s="6" customFormat="1" ht="25.5" x14ac:dyDescent="0.2">
      <c r="A8" s="7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33</v>
      </c>
      <c r="G8" s="7" t="s">
        <v>9</v>
      </c>
      <c r="H8" s="7" t="s">
        <v>10</v>
      </c>
      <c r="I8" s="7" t="s">
        <v>11</v>
      </c>
      <c r="J8" s="7" t="s">
        <v>12</v>
      </c>
      <c r="K8" s="8" t="s">
        <v>29</v>
      </c>
      <c r="L8" s="7" t="s">
        <v>13</v>
      </c>
      <c r="M8" s="8" t="s">
        <v>30</v>
      </c>
      <c r="N8" s="7" t="s">
        <v>14</v>
      </c>
      <c r="O8" s="61" t="s">
        <v>99</v>
      </c>
    </row>
    <row r="9" spans="1:15" s="1" customFormat="1" ht="18.75" x14ac:dyDescent="0.3">
      <c r="A9" s="9" t="s">
        <v>15</v>
      </c>
      <c r="B9" s="9"/>
      <c r="C9" s="9"/>
      <c r="D9" s="9"/>
      <c r="E9" s="9"/>
      <c r="F9" s="9"/>
      <c r="G9" s="10" t="s">
        <v>27</v>
      </c>
      <c r="H9" s="11">
        <f>H10+H48+H54</f>
        <v>56775580000</v>
      </c>
      <c r="I9" s="11">
        <f t="shared" ref="I9:N9" si="0">I10+I48+I54</f>
        <v>45741448397.940002</v>
      </c>
      <c r="J9" s="11">
        <f t="shared" si="0"/>
        <v>45741448397.940002</v>
      </c>
      <c r="K9" s="13">
        <f t="shared" ref="K9:K47" si="1">+J9/H9</f>
        <v>0.80565356440110347</v>
      </c>
      <c r="L9" s="11">
        <f t="shared" si="0"/>
        <v>45741448397.940002</v>
      </c>
      <c r="M9" s="12">
        <f t="shared" ref="M9:M47" si="2">+L9/H9</f>
        <v>0.80565356440110347</v>
      </c>
      <c r="N9" s="11">
        <f t="shared" si="0"/>
        <v>45591425005.940002</v>
      </c>
      <c r="O9" s="62">
        <f>L9-N9</f>
        <v>150023392</v>
      </c>
    </row>
    <row r="10" spans="1:15" s="1" customFormat="1" ht="18.75" x14ac:dyDescent="0.3">
      <c r="A10" s="9" t="s">
        <v>15</v>
      </c>
      <c r="B10" s="9">
        <v>1</v>
      </c>
      <c r="C10" s="9"/>
      <c r="D10" s="9"/>
      <c r="E10" s="9"/>
      <c r="F10" s="9"/>
      <c r="G10" s="10" t="s">
        <v>28</v>
      </c>
      <c r="H10" s="11">
        <f>H11+H14+H17+H31+H34+H37</f>
        <v>40914505649</v>
      </c>
      <c r="I10" s="11">
        <f t="shared" ref="I10:N10" si="3">I11+I14+I17+I31+I34+I37</f>
        <v>36392541643</v>
      </c>
      <c r="J10" s="11">
        <f t="shared" si="3"/>
        <v>36392541643</v>
      </c>
      <c r="K10" s="13">
        <f t="shared" si="1"/>
        <v>0.88947773083724102</v>
      </c>
      <c r="L10" s="11">
        <f t="shared" si="3"/>
        <v>36392541643</v>
      </c>
      <c r="M10" s="12">
        <f t="shared" si="2"/>
        <v>0.88947773083724102</v>
      </c>
      <c r="N10" s="11">
        <f t="shared" si="3"/>
        <v>36324708710</v>
      </c>
      <c r="O10" s="62">
        <f t="shared" ref="O10:O63" si="4">L10-N10</f>
        <v>67832933</v>
      </c>
    </row>
    <row r="11" spans="1:15" s="1" customFormat="1" ht="31.5" x14ac:dyDescent="0.3">
      <c r="A11" s="35" t="s">
        <v>15</v>
      </c>
      <c r="B11" s="35" t="s">
        <v>16</v>
      </c>
      <c r="C11" s="35" t="s">
        <v>17</v>
      </c>
      <c r="D11" s="35" t="s">
        <v>16</v>
      </c>
      <c r="E11" s="35" t="s">
        <v>16</v>
      </c>
      <c r="F11" s="52"/>
      <c r="G11" s="53" t="s">
        <v>18</v>
      </c>
      <c r="H11" s="54">
        <f>H12+H13</f>
        <v>19092990080</v>
      </c>
      <c r="I11" s="54">
        <f>I12+I13</f>
        <v>17407190234</v>
      </c>
      <c r="J11" s="54">
        <f>J12+J13</f>
        <v>17407190234</v>
      </c>
      <c r="K11" s="13">
        <f t="shared" si="1"/>
        <v>0.91170582297814717</v>
      </c>
      <c r="L11" s="54">
        <f>L12+L13</f>
        <v>17407190234</v>
      </c>
      <c r="M11" s="13">
        <f t="shared" si="2"/>
        <v>0.91170582297814717</v>
      </c>
      <c r="N11" s="54">
        <f>N12+N13</f>
        <v>17407190234</v>
      </c>
      <c r="O11" s="62">
        <f t="shared" si="4"/>
        <v>0</v>
      </c>
    </row>
    <row r="12" spans="1:15" ht="18.75" x14ac:dyDescent="0.3">
      <c r="A12" s="33" t="s">
        <v>15</v>
      </c>
      <c r="B12" s="33" t="s">
        <v>16</v>
      </c>
      <c r="C12" s="33" t="s">
        <v>17</v>
      </c>
      <c r="D12" s="33" t="s">
        <v>16</v>
      </c>
      <c r="E12" s="33" t="s">
        <v>16</v>
      </c>
      <c r="F12" s="33" t="s">
        <v>16</v>
      </c>
      <c r="G12" s="34" t="s">
        <v>34</v>
      </c>
      <c r="H12" s="18">
        <v>18084687057</v>
      </c>
      <c r="I12" s="18">
        <v>16430967641</v>
      </c>
      <c r="J12" s="18">
        <f>I12</f>
        <v>16430967641</v>
      </c>
      <c r="K12" s="17">
        <f t="shared" si="1"/>
        <v>0.90855692383353137</v>
      </c>
      <c r="L12" s="18">
        <f>J12</f>
        <v>16430967641</v>
      </c>
      <c r="M12" s="17">
        <f t="shared" si="2"/>
        <v>0.90855692383353137</v>
      </c>
      <c r="N12" s="18">
        <f>L12</f>
        <v>16430967641</v>
      </c>
      <c r="O12" s="63"/>
    </row>
    <row r="13" spans="1:15" ht="18.75" x14ac:dyDescent="0.3">
      <c r="A13" s="33" t="s">
        <v>15</v>
      </c>
      <c r="B13" s="33" t="s">
        <v>16</v>
      </c>
      <c r="C13" s="33" t="s">
        <v>17</v>
      </c>
      <c r="D13" s="33" t="s">
        <v>16</v>
      </c>
      <c r="E13" s="33" t="s">
        <v>16</v>
      </c>
      <c r="F13" s="33" t="s">
        <v>23</v>
      </c>
      <c r="G13" s="34" t="s">
        <v>35</v>
      </c>
      <c r="H13" s="18">
        <v>1008303023</v>
      </c>
      <c r="I13" s="18">
        <v>976222593</v>
      </c>
      <c r="J13" s="18">
        <f>I13</f>
        <v>976222593</v>
      </c>
      <c r="K13" s="17">
        <f>J13/H13</f>
        <v>0.96818374112917838</v>
      </c>
      <c r="L13" s="18">
        <f>J13</f>
        <v>976222593</v>
      </c>
      <c r="M13" s="17">
        <f t="shared" si="2"/>
        <v>0.96818374112917838</v>
      </c>
      <c r="N13" s="18">
        <f>L13</f>
        <v>976222593</v>
      </c>
      <c r="O13" s="63"/>
    </row>
    <row r="14" spans="1:15" ht="18.75" x14ac:dyDescent="0.3">
      <c r="A14" s="37" t="s">
        <v>15</v>
      </c>
      <c r="B14" s="37" t="s">
        <v>16</v>
      </c>
      <c r="C14" s="37" t="s">
        <v>17</v>
      </c>
      <c r="D14" s="37" t="s">
        <v>16</v>
      </c>
      <c r="E14" s="37" t="s">
        <v>19</v>
      </c>
      <c r="F14" s="37"/>
      <c r="G14" s="38" t="s">
        <v>20</v>
      </c>
      <c r="H14" s="39">
        <f>H15+H16</f>
        <v>3380500000</v>
      </c>
      <c r="I14" s="39">
        <f t="shared" ref="I14:N14" si="5">I15+I16</f>
        <v>2835230948</v>
      </c>
      <c r="J14" s="39">
        <f t="shared" si="5"/>
        <v>2835230948</v>
      </c>
      <c r="K14" s="40">
        <f t="shared" si="1"/>
        <v>0.83870165596805202</v>
      </c>
      <c r="L14" s="39">
        <f t="shared" si="5"/>
        <v>2835230948</v>
      </c>
      <c r="M14" s="40">
        <f t="shared" si="2"/>
        <v>0.83870165596805202</v>
      </c>
      <c r="N14" s="39">
        <f t="shared" si="5"/>
        <v>2835230948</v>
      </c>
      <c r="O14" s="62">
        <f t="shared" si="4"/>
        <v>0</v>
      </c>
    </row>
    <row r="15" spans="1:15" ht="18.75" x14ac:dyDescent="0.3">
      <c r="A15" s="33" t="s">
        <v>15</v>
      </c>
      <c r="B15" s="33" t="s">
        <v>16</v>
      </c>
      <c r="C15" s="33" t="s">
        <v>17</v>
      </c>
      <c r="D15" s="33" t="s">
        <v>16</v>
      </c>
      <c r="E15" s="33" t="s">
        <v>19</v>
      </c>
      <c r="F15" s="33" t="s">
        <v>16</v>
      </c>
      <c r="G15" s="34" t="s">
        <v>36</v>
      </c>
      <c r="H15" s="18">
        <v>1044069472</v>
      </c>
      <c r="I15" s="18">
        <v>842143740</v>
      </c>
      <c r="J15" s="18">
        <f>I15</f>
        <v>842143740</v>
      </c>
      <c r="K15" s="17">
        <f t="shared" si="1"/>
        <v>0.8065974176860139</v>
      </c>
      <c r="L15" s="18">
        <f>J15</f>
        <v>842143740</v>
      </c>
      <c r="M15" s="17">
        <f t="shared" si="2"/>
        <v>0.8065974176860139</v>
      </c>
      <c r="N15" s="18">
        <f>L15</f>
        <v>842143740</v>
      </c>
      <c r="O15" s="62"/>
    </row>
    <row r="16" spans="1:15" ht="18.75" x14ac:dyDescent="0.3">
      <c r="A16" s="33" t="s">
        <v>15</v>
      </c>
      <c r="B16" s="33" t="s">
        <v>16</v>
      </c>
      <c r="C16" s="33" t="s">
        <v>17</v>
      </c>
      <c r="D16" s="33" t="s">
        <v>16</v>
      </c>
      <c r="E16" s="33" t="s">
        <v>19</v>
      </c>
      <c r="F16" s="33" t="s">
        <v>23</v>
      </c>
      <c r="G16" s="34" t="s">
        <v>37</v>
      </c>
      <c r="H16" s="18">
        <v>2336430528</v>
      </c>
      <c r="I16" s="18">
        <v>1993087208</v>
      </c>
      <c r="J16" s="18">
        <f>I16</f>
        <v>1993087208</v>
      </c>
      <c r="K16" s="17">
        <f t="shared" si="1"/>
        <v>0.8530479225102815</v>
      </c>
      <c r="L16" s="18">
        <f>J16</f>
        <v>1993087208</v>
      </c>
      <c r="M16" s="17">
        <f t="shared" si="2"/>
        <v>0.8530479225102815</v>
      </c>
      <c r="N16" s="18">
        <f>L16</f>
        <v>1993087208</v>
      </c>
      <c r="O16" s="62"/>
    </row>
    <row r="17" spans="1:15" ht="18.75" x14ac:dyDescent="0.3">
      <c r="A17" s="37" t="s">
        <v>15</v>
      </c>
      <c r="B17" s="37" t="s">
        <v>16</v>
      </c>
      <c r="C17" s="37" t="s">
        <v>17</v>
      </c>
      <c r="D17" s="37" t="s">
        <v>16</v>
      </c>
      <c r="E17" s="37" t="s">
        <v>21</v>
      </c>
      <c r="F17" s="37"/>
      <c r="G17" s="38" t="s">
        <v>83</v>
      </c>
      <c r="H17" s="39">
        <f t="shared" ref="H17:N17" si="6">SUM(H18:H30)</f>
        <v>6599100000</v>
      </c>
      <c r="I17" s="39">
        <f t="shared" si="6"/>
        <v>5855787358</v>
      </c>
      <c r="J17" s="39">
        <f t="shared" si="6"/>
        <v>5855787358</v>
      </c>
      <c r="K17" s="40">
        <f>J17/H17</f>
        <v>0.88736151263051022</v>
      </c>
      <c r="L17" s="39">
        <f t="shared" si="6"/>
        <v>5855787358</v>
      </c>
      <c r="M17" s="40">
        <f>L17/H17</f>
        <v>0.88736151263051022</v>
      </c>
      <c r="N17" s="39">
        <f t="shared" si="6"/>
        <v>5839130484</v>
      </c>
      <c r="O17" s="62">
        <f t="shared" si="4"/>
        <v>16656874</v>
      </c>
    </row>
    <row r="18" spans="1:15" ht="18.75" x14ac:dyDescent="0.3">
      <c r="A18" s="33" t="s">
        <v>15</v>
      </c>
      <c r="B18" s="33" t="s">
        <v>16</v>
      </c>
      <c r="C18" s="33" t="s">
        <v>17</v>
      </c>
      <c r="D18" s="33" t="s">
        <v>16</v>
      </c>
      <c r="E18" s="33" t="s">
        <v>21</v>
      </c>
      <c r="F18" s="33" t="s">
        <v>16</v>
      </c>
      <c r="G18" s="34" t="s">
        <v>38</v>
      </c>
      <c r="H18" s="18">
        <v>200715491</v>
      </c>
      <c r="I18" s="18">
        <v>200135884</v>
      </c>
      <c r="J18" s="18">
        <f>I18</f>
        <v>200135884</v>
      </c>
      <c r="K18" s="17">
        <f t="shared" si="1"/>
        <v>0.99711229563242831</v>
      </c>
      <c r="L18" s="18">
        <f>J18</f>
        <v>200135884</v>
      </c>
      <c r="M18" s="17">
        <f t="shared" si="2"/>
        <v>0.99711229563242831</v>
      </c>
      <c r="N18" s="18">
        <f>L18</f>
        <v>200135884</v>
      </c>
      <c r="O18" s="62"/>
    </row>
    <row r="19" spans="1:15" ht="30" x14ac:dyDescent="0.25">
      <c r="A19" s="33" t="s">
        <v>15</v>
      </c>
      <c r="B19" s="33" t="s">
        <v>16</v>
      </c>
      <c r="C19" s="33" t="s">
        <v>17</v>
      </c>
      <c r="D19" s="33" t="s">
        <v>16</v>
      </c>
      <c r="E19" s="33" t="s">
        <v>21</v>
      </c>
      <c r="F19" s="33" t="s">
        <v>23</v>
      </c>
      <c r="G19" s="34" t="s">
        <v>39</v>
      </c>
      <c r="H19" s="18">
        <v>701267983</v>
      </c>
      <c r="I19" s="18">
        <v>582093399</v>
      </c>
      <c r="J19" s="18">
        <f>I19</f>
        <v>582093399</v>
      </c>
      <c r="K19" s="17">
        <f t="shared" si="1"/>
        <v>0.83005842717904321</v>
      </c>
      <c r="L19" s="18">
        <v>582093399</v>
      </c>
      <c r="M19" s="17">
        <f t="shared" si="2"/>
        <v>0.83005842717904321</v>
      </c>
      <c r="N19" s="18">
        <v>580500538</v>
      </c>
      <c r="O19" s="64">
        <f t="shared" si="4"/>
        <v>1592861</v>
      </c>
    </row>
    <row r="20" spans="1:15" ht="30" x14ac:dyDescent="0.25">
      <c r="A20" s="33" t="s">
        <v>15</v>
      </c>
      <c r="B20" s="33" t="s">
        <v>16</v>
      </c>
      <c r="C20" s="33" t="s">
        <v>17</v>
      </c>
      <c r="D20" s="33" t="s">
        <v>16</v>
      </c>
      <c r="E20" s="33" t="s">
        <v>21</v>
      </c>
      <c r="F20" s="33" t="s">
        <v>21</v>
      </c>
      <c r="G20" s="34" t="s">
        <v>40</v>
      </c>
      <c r="H20" s="18">
        <v>100241938</v>
      </c>
      <c r="I20" s="18">
        <v>98782699</v>
      </c>
      <c r="J20" s="18">
        <f>I20</f>
        <v>98782699</v>
      </c>
      <c r="K20" s="17">
        <f t="shared" si="1"/>
        <v>0.98544282932758143</v>
      </c>
      <c r="L20" s="18">
        <v>98782699</v>
      </c>
      <c r="M20" s="17">
        <f t="shared" si="2"/>
        <v>0.98544282932758143</v>
      </c>
      <c r="N20" s="18">
        <v>98129272</v>
      </c>
      <c r="O20" s="64">
        <f t="shared" si="4"/>
        <v>653427</v>
      </c>
    </row>
    <row r="21" spans="1:15" ht="15.75" x14ac:dyDescent="0.25">
      <c r="A21" s="33" t="s">
        <v>15</v>
      </c>
      <c r="B21" s="33" t="s">
        <v>16</v>
      </c>
      <c r="C21" s="33" t="s">
        <v>17</v>
      </c>
      <c r="D21" s="33" t="s">
        <v>16</v>
      </c>
      <c r="E21" s="33" t="s">
        <v>21</v>
      </c>
      <c r="F21" s="33" t="s">
        <v>41</v>
      </c>
      <c r="G21" s="34" t="s">
        <v>42</v>
      </c>
      <c r="H21" s="18">
        <v>65885302</v>
      </c>
      <c r="I21" s="18">
        <v>55641248</v>
      </c>
      <c r="J21" s="18">
        <v>55641248</v>
      </c>
      <c r="K21" s="17">
        <f t="shared" si="1"/>
        <v>0.84451685445715952</v>
      </c>
      <c r="L21" s="18">
        <v>55641248</v>
      </c>
      <c r="M21" s="17">
        <f t="shared" si="2"/>
        <v>0.84451685445715952</v>
      </c>
      <c r="N21" s="18">
        <v>55641248</v>
      </c>
      <c r="O21" s="64">
        <f t="shared" si="4"/>
        <v>0</v>
      </c>
    </row>
    <row r="22" spans="1:15" ht="15.75" x14ac:dyDescent="0.25">
      <c r="A22" s="33" t="s">
        <v>15</v>
      </c>
      <c r="B22" s="33" t="s">
        <v>16</v>
      </c>
      <c r="C22" s="33" t="s">
        <v>17</v>
      </c>
      <c r="D22" s="33" t="s">
        <v>16</v>
      </c>
      <c r="E22" s="33" t="s">
        <v>21</v>
      </c>
      <c r="F22" s="33" t="s">
        <v>43</v>
      </c>
      <c r="G22" s="34" t="s">
        <v>44</v>
      </c>
      <c r="H22" s="18">
        <v>45981952</v>
      </c>
      <c r="I22" s="18">
        <v>33509413</v>
      </c>
      <c r="J22" s="18">
        <v>33509413</v>
      </c>
      <c r="K22" s="17">
        <f t="shared" si="1"/>
        <v>0.72875142403697868</v>
      </c>
      <c r="L22" s="18">
        <v>33509413</v>
      </c>
      <c r="M22" s="17">
        <f t="shared" si="2"/>
        <v>0.72875142403697868</v>
      </c>
      <c r="N22" s="18">
        <f>L22</f>
        <v>33509413</v>
      </c>
      <c r="O22" s="64">
        <f t="shared" si="4"/>
        <v>0</v>
      </c>
    </row>
    <row r="23" spans="1:15" ht="15.75" x14ac:dyDescent="0.25">
      <c r="A23" s="33" t="s">
        <v>15</v>
      </c>
      <c r="B23" s="33" t="s">
        <v>16</v>
      </c>
      <c r="C23" s="33" t="s">
        <v>17</v>
      </c>
      <c r="D23" s="33" t="s">
        <v>16</v>
      </c>
      <c r="E23" s="33" t="s">
        <v>21</v>
      </c>
      <c r="F23" s="33" t="s">
        <v>45</v>
      </c>
      <c r="G23" s="34" t="s">
        <v>46</v>
      </c>
      <c r="H23" s="18">
        <v>828222198</v>
      </c>
      <c r="I23" s="18">
        <v>818712795</v>
      </c>
      <c r="J23" s="18">
        <v>818712795</v>
      </c>
      <c r="K23" s="17">
        <f t="shared" si="1"/>
        <v>0.98851829494190879</v>
      </c>
      <c r="L23" s="18">
        <v>818712795</v>
      </c>
      <c r="M23" s="17">
        <f t="shared" si="2"/>
        <v>0.98851829494190879</v>
      </c>
      <c r="N23" s="18">
        <v>816997669</v>
      </c>
      <c r="O23" s="64">
        <f t="shared" si="4"/>
        <v>1715126</v>
      </c>
    </row>
    <row r="24" spans="1:15" ht="15.75" x14ac:dyDescent="0.25">
      <c r="A24" s="33" t="s">
        <v>15</v>
      </c>
      <c r="B24" s="33" t="s">
        <v>16</v>
      </c>
      <c r="C24" s="33" t="s">
        <v>17</v>
      </c>
      <c r="D24" s="33" t="s">
        <v>16</v>
      </c>
      <c r="E24" s="33" t="s">
        <v>21</v>
      </c>
      <c r="F24" s="33" t="s">
        <v>47</v>
      </c>
      <c r="G24" s="34" t="s">
        <v>48</v>
      </c>
      <c r="H24" s="18">
        <v>884560462</v>
      </c>
      <c r="I24" s="18">
        <v>881644028</v>
      </c>
      <c r="J24" s="18">
        <v>881644028</v>
      </c>
      <c r="K24" s="17">
        <f t="shared" si="1"/>
        <v>0.99670295686356369</v>
      </c>
      <c r="L24" s="18">
        <v>881644028</v>
      </c>
      <c r="M24" s="17">
        <f t="shared" si="2"/>
        <v>0.99670295686356369</v>
      </c>
      <c r="N24" s="18">
        <v>874761654</v>
      </c>
      <c r="O24" s="64">
        <f t="shared" si="4"/>
        <v>6882374</v>
      </c>
    </row>
    <row r="25" spans="1:15" ht="15.75" x14ac:dyDescent="0.25">
      <c r="A25" s="33" t="s">
        <v>15</v>
      </c>
      <c r="B25" s="33" t="s">
        <v>16</v>
      </c>
      <c r="C25" s="33" t="s">
        <v>17</v>
      </c>
      <c r="D25" s="33" t="s">
        <v>16</v>
      </c>
      <c r="E25" s="33" t="s">
        <v>21</v>
      </c>
      <c r="F25" s="33" t="s">
        <v>49</v>
      </c>
      <c r="G25" s="34" t="s">
        <v>50</v>
      </c>
      <c r="H25" s="18">
        <v>2143517056</v>
      </c>
      <c r="I25" s="18">
        <v>1716540324</v>
      </c>
      <c r="J25" s="18">
        <v>1716540324</v>
      </c>
      <c r="K25" s="17">
        <f t="shared" si="1"/>
        <v>0.80080553555436695</v>
      </c>
      <c r="L25" s="18">
        <v>1716540324</v>
      </c>
      <c r="M25" s="17">
        <f t="shared" si="2"/>
        <v>0.80080553555436695</v>
      </c>
      <c r="N25" s="18">
        <v>1712242099</v>
      </c>
      <c r="O25" s="64">
        <f t="shared" si="4"/>
        <v>4298225</v>
      </c>
    </row>
    <row r="26" spans="1:15" ht="15.75" x14ac:dyDescent="0.25">
      <c r="A26" s="33" t="s">
        <v>15</v>
      </c>
      <c r="B26" s="33" t="s">
        <v>16</v>
      </c>
      <c r="C26" s="33" t="s">
        <v>17</v>
      </c>
      <c r="D26" s="33" t="s">
        <v>16</v>
      </c>
      <c r="E26" s="33" t="s">
        <v>21</v>
      </c>
      <c r="F26" s="33" t="s">
        <v>51</v>
      </c>
      <c r="G26" s="34" t="s">
        <v>52</v>
      </c>
      <c r="H26" s="18">
        <v>902336635</v>
      </c>
      <c r="I26" s="18">
        <v>745600360</v>
      </c>
      <c r="J26" s="18">
        <v>745600360</v>
      </c>
      <c r="K26" s="17">
        <f t="shared" si="1"/>
        <v>0.82629955504355646</v>
      </c>
      <c r="L26" s="18">
        <v>745600360</v>
      </c>
      <c r="M26" s="17">
        <f t="shared" si="2"/>
        <v>0.82629955504355646</v>
      </c>
      <c r="N26" s="18">
        <f>L26</f>
        <v>745600360</v>
      </c>
      <c r="O26" s="64">
        <f t="shared" si="4"/>
        <v>0</v>
      </c>
    </row>
    <row r="27" spans="1:15" ht="15.75" x14ac:dyDescent="0.25">
      <c r="A27" s="33" t="s">
        <v>15</v>
      </c>
      <c r="B27" s="33" t="s">
        <v>16</v>
      </c>
      <c r="C27" s="33" t="s">
        <v>17</v>
      </c>
      <c r="D27" s="33" t="s">
        <v>16</v>
      </c>
      <c r="E27" s="33" t="s">
        <v>21</v>
      </c>
      <c r="F27" s="33" t="s">
        <v>53</v>
      </c>
      <c r="G27" s="34" t="s">
        <v>54</v>
      </c>
      <c r="H27" s="18">
        <v>11504742</v>
      </c>
      <c r="I27" s="18">
        <v>10259625</v>
      </c>
      <c r="J27" s="18">
        <v>10259625</v>
      </c>
      <c r="K27" s="17">
        <f t="shared" si="1"/>
        <v>0.891773583449329</v>
      </c>
      <c r="L27" s="18">
        <f>J27</f>
        <v>10259625</v>
      </c>
      <c r="M27" s="17">
        <f t="shared" si="2"/>
        <v>0.891773583449329</v>
      </c>
      <c r="N27" s="18">
        <f>L27</f>
        <v>10259625</v>
      </c>
      <c r="O27" s="64">
        <f t="shared" si="4"/>
        <v>0</v>
      </c>
    </row>
    <row r="28" spans="1:15" ht="15.75" x14ac:dyDescent="0.25">
      <c r="A28" s="33" t="s">
        <v>15</v>
      </c>
      <c r="B28" s="33" t="s">
        <v>16</v>
      </c>
      <c r="C28" s="33" t="s">
        <v>17</v>
      </c>
      <c r="D28" s="33" t="s">
        <v>16</v>
      </c>
      <c r="E28" s="33" t="s">
        <v>21</v>
      </c>
      <c r="F28" s="33">
        <v>21</v>
      </c>
      <c r="G28" s="34" t="s">
        <v>96</v>
      </c>
      <c r="H28" s="18">
        <v>347220</v>
      </c>
      <c r="I28" s="18">
        <v>347220</v>
      </c>
      <c r="J28" s="18">
        <v>347220</v>
      </c>
      <c r="K28" s="17">
        <f t="shared" ref="K28" si="7">+J28/H28</f>
        <v>1</v>
      </c>
      <c r="L28" s="18">
        <v>347220</v>
      </c>
      <c r="M28" s="17">
        <f t="shared" ref="M28" si="8">+L28/H28</f>
        <v>1</v>
      </c>
      <c r="N28" s="18">
        <f>L28</f>
        <v>347220</v>
      </c>
      <c r="O28" s="64">
        <f t="shared" si="4"/>
        <v>0</v>
      </c>
    </row>
    <row r="29" spans="1:15" ht="15.75" x14ac:dyDescent="0.25">
      <c r="A29" s="33" t="s">
        <v>15</v>
      </c>
      <c r="B29" s="33" t="s">
        <v>16</v>
      </c>
      <c r="C29" s="33" t="s">
        <v>17</v>
      </c>
      <c r="D29" s="33" t="s">
        <v>16</v>
      </c>
      <c r="E29" s="33" t="s">
        <v>21</v>
      </c>
      <c r="F29" s="33" t="s">
        <v>55</v>
      </c>
      <c r="G29" s="34" t="s">
        <v>56</v>
      </c>
      <c r="H29" s="18">
        <v>158189094</v>
      </c>
      <c r="I29" s="18">
        <v>156705045</v>
      </c>
      <c r="J29" s="18">
        <v>156705045</v>
      </c>
      <c r="K29" s="17">
        <f t="shared" si="1"/>
        <v>0.99061851255055544</v>
      </c>
      <c r="L29" s="18">
        <v>156705045</v>
      </c>
      <c r="M29" s="17">
        <f t="shared" si="2"/>
        <v>0.99061851255055544</v>
      </c>
      <c r="N29" s="18">
        <f>L29</f>
        <v>156705045</v>
      </c>
      <c r="O29" s="64">
        <f t="shared" si="4"/>
        <v>0</v>
      </c>
    </row>
    <row r="30" spans="1:15" ht="15.75" x14ac:dyDescent="0.25">
      <c r="A30" s="33" t="s">
        <v>15</v>
      </c>
      <c r="B30" s="33" t="s">
        <v>16</v>
      </c>
      <c r="C30" s="33" t="s">
        <v>17</v>
      </c>
      <c r="D30" s="33" t="s">
        <v>16</v>
      </c>
      <c r="E30" s="33" t="s">
        <v>21</v>
      </c>
      <c r="F30" s="33" t="s">
        <v>57</v>
      </c>
      <c r="G30" s="34" t="s">
        <v>58</v>
      </c>
      <c r="H30" s="18">
        <v>556329927</v>
      </c>
      <c r="I30" s="18">
        <v>555815318</v>
      </c>
      <c r="J30" s="18">
        <v>555815318</v>
      </c>
      <c r="K30" s="17">
        <f t="shared" si="1"/>
        <v>0.99907499313801973</v>
      </c>
      <c r="L30" s="18">
        <v>555815318</v>
      </c>
      <c r="M30" s="17">
        <f t="shared" si="2"/>
        <v>0.99907499313801973</v>
      </c>
      <c r="N30" s="18">
        <v>554300457</v>
      </c>
      <c r="O30" s="64">
        <f t="shared" si="4"/>
        <v>1514861</v>
      </c>
    </row>
    <row r="31" spans="1:15" ht="47.25" x14ac:dyDescent="0.3">
      <c r="A31" s="37" t="s">
        <v>15</v>
      </c>
      <c r="B31" s="37" t="s">
        <v>16</v>
      </c>
      <c r="C31" s="37" t="s">
        <v>17</v>
      </c>
      <c r="D31" s="37" t="s">
        <v>16</v>
      </c>
      <c r="E31" s="37" t="s">
        <v>22</v>
      </c>
      <c r="F31" s="37"/>
      <c r="G31" s="38" t="s">
        <v>84</v>
      </c>
      <c r="H31" s="39">
        <f>H32+H33</f>
        <v>587309920</v>
      </c>
      <c r="I31" s="39">
        <f>I32+I33</f>
        <v>554418745</v>
      </c>
      <c r="J31" s="39">
        <f>J32+J33</f>
        <v>554418745</v>
      </c>
      <c r="K31" s="40">
        <f>J31/H31</f>
        <v>0.94399690201044106</v>
      </c>
      <c r="L31" s="39">
        <f>L32+L33</f>
        <v>554418745</v>
      </c>
      <c r="M31" s="40">
        <f>L31/H31</f>
        <v>0.94399690201044106</v>
      </c>
      <c r="N31" s="39">
        <f>N32+N33</f>
        <v>503242686</v>
      </c>
      <c r="O31" s="62">
        <f t="shared" si="4"/>
        <v>51176059</v>
      </c>
    </row>
    <row r="32" spans="1:15" ht="15.75" x14ac:dyDescent="0.25">
      <c r="A32" s="33" t="s">
        <v>15</v>
      </c>
      <c r="B32" s="33" t="s">
        <v>16</v>
      </c>
      <c r="C32" s="33" t="s">
        <v>17</v>
      </c>
      <c r="D32" s="33" t="s">
        <v>16</v>
      </c>
      <c r="E32" s="33" t="s">
        <v>22</v>
      </c>
      <c r="F32" s="33" t="s">
        <v>16</v>
      </c>
      <c r="G32" s="34" t="s">
        <v>59</v>
      </c>
      <c r="H32" s="18">
        <v>264035748</v>
      </c>
      <c r="I32" s="18">
        <v>231242164</v>
      </c>
      <c r="J32" s="18">
        <v>231242164</v>
      </c>
      <c r="K32" s="17">
        <f t="shared" si="1"/>
        <v>0.87579869677343847</v>
      </c>
      <c r="L32" s="18">
        <v>231242164</v>
      </c>
      <c r="M32" s="17">
        <f t="shared" si="2"/>
        <v>0.87579869677343847</v>
      </c>
      <c r="N32" s="18">
        <v>190031275</v>
      </c>
      <c r="O32" s="64">
        <f t="shared" si="4"/>
        <v>41210889</v>
      </c>
    </row>
    <row r="33" spans="1:16" ht="30" x14ac:dyDescent="0.25">
      <c r="A33" s="33" t="s">
        <v>15</v>
      </c>
      <c r="B33" s="33" t="s">
        <v>16</v>
      </c>
      <c r="C33" s="33" t="s">
        <v>17</v>
      </c>
      <c r="D33" s="33" t="s">
        <v>16</v>
      </c>
      <c r="E33" s="33" t="s">
        <v>22</v>
      </c>
      <c r="F33" s="33" t="s">
        <v>24</v>
      </c>
      <c r="G33" s="34" t="s">
        <v>60</v>
      </c>
      <c r="H33" s="18">
        <v>323274172</v>
      </c>
      <c r="I33" s="18">
        <v>323176581</v>
      </c>
      <c r="J33" s="18">
        <v>323176581</v>
      </c>
      <c r="K33" s="17">
        <f t="shared" si="1"/>
        <v>0.99969811692843802</v>
      </c>
      <c r="L33" s="18">
        <v>323176581</v>
      </c>
      <c r="M33" s="17">
        <f t="shared" si="2"/>
        <v>0.99969811692843802</v>
      </c>
      <c r="N33" s="18">
        <v>313211411</v>
      </c>
      <c r="O33" s="64">
        <f t="shared" si="4"/>
        <v>9965170</v>
      </c>
    </row>
    <row r="34" spans="1:16" ht="31.5" x14ac:dyDescent="0.3">
      <c r="A34" s="37" t="s">
        <v>15</v>
      </c>
      <c r="B34" s="37" t="s">
        <v>16</v>
      </c>
      <c r="C34" s="37" t="s">
        <v>17</v>
      </c>
      <c r="D34" s="37" t="s">
        <v>23</v>
      </c>
      <c r="E34" s="37"/>
      <c r="F34" s="37"/>
      <c r="G34" s="38" t="s">
        <v>85</v>
      </c>
      <c r="H34" s="39">
        <f>H35+H36</f>
        <v>1752346499</v>
      </c>
      <c r="I34" s="39">
        <f t="shared" ref="I34:N34" si="9">I35+I36</f>
        <v>1743482183</v>
      </c>
      <c r="J34" s="39">
        <f t="shared" si="9"/>
        <v>1743482183</v>
      </c>
      <c r="K34" s="40">
        <f>J34/H34</f>
        <v>0.99494145934890243</v>
      </c>
      <c r="L34" s="39">
        <f t="shared" si="9"/>
        <v>1743482183</v>
      </c>
      <c r="M34" s="40">
        <f>L34/H34</f>
        <v>0.99494145934890243</v>
      </c>
      <c r="N34" s="39">
        <f t="shared" si="9"/>
        <v>1743482183</v>
      </c>
      <c r="O34" s="62">
        <f t="shared" si="4"/>
        <v>0</v>
      </c>
    </row>
    <row r="35" spans="1:16" ht="30" x14ac:dyDescent="0.3">
      <c r="A35" s="33" t="s">
        <v>15</v>
      </c>
      <c r="B35" s="33" t="s">
        <v>16</v>
      </c>
      <c r="C35" s="33" t="s">
        <v>17</v>
      </c>
      <c r="D35" s="33" t="s">
        <v>23</v>
      </c>
      <c r="E35" s="33" t="s">
        <v>45</v>
      </c>
      <c r="F35" s="33"/>
      <c r="G35" s="34" t="s">
        <v>61</v>
      </c>
      <c r="H35" s="18">
        <v>161992842</v>
      </c>
      <c r="I35" s="18">
        <v>153128526</v>
      </c>
      <c r="J35" s="18">
        <v>153128526</v>
      </c>
      <c r="K35" s="17">
        <f t="shared" si="1"/>
        <v>0.94527958216820474</v>
      </c>
      <c r="L35" s="18">
        <v>153128526</v>
      </c>
      <c r="M35" s="17">
        <f t="shared" si="2"/>
        <v>0.94527958216820474</v>
      </c>
      <c r="N35" s="18">
        <v>153128526</v>
      </c>
      <c r="O35" s="62"/>
    </row>
    <row r="36" spans="1:16" ht="30" x14ac:dyDescent="0.3">
      <c r="A36" s="33" t="s">
        <v>15</v>
      </c>
      <c r="B36" s="33" t="s">
        <v>16</v>
      </c>
      <c r="C36" s="33" t="s">
        <v>17</v>
      </c>
      <c r="D36" s="33" t="s">
        <v>23</v>
      </c>
      <c r="E36" s="33" t="s">
        <v>62</v>
      </c>
      <c r="F36" s="33"/>
      <c r="G36" s="34" t="s">
        <v>63</v>
      </c>
      <c r="H36" s="18">
        <v>1590353657</v>
      </c>
      <c r="I36" s="18">
        <v>1590353657</v>
      </c>
      <c r="J36" s="18">
        <v>1590353657</v>
      </c>
      <c r="K36" s="17">
        <f t="shared" si="1"/>
        <v>1</v>
      </c>
      <c r="L36" s="18">
        <v>1590353657</v>
      </c>
      <c r="M36" s="17">
        <f t="shared" si="2"/>
        <v>1</v>
      </c>
      <c r="N36" s="18">
        <v>1590353657</v>
      </c>
      <c r="O36" s="62"/>
    </row>
    <row r="37" spans="1:16" ht="47.25" x14ac:dyDescent="0.3">
      <c r="A37" s="37" t="s">
        <v>15</v>
      </c>
      <c r="B37" s="37" t="s">
        <v>16</v>
      </c>
      <c r="C37" s="37" t="s">
        <v>17</v>
      </c>
      <c r="D37" s="37" t="s">
        <v>21</v>
      </c>
      <c r="E37" s="37"/>
      <c r="F37" s="37"/>
      <c r="G37" s="38" t="s">
        <v>86</v>
      </c>
      <c r="H37" s="39">
        <f>SUM(H38:H47)</f>
        <v>9502259150</v>
      </c>
      <c r="I37" s="39">
        <f t="shared" ref="I37:N37" si="10">SUM(I38:I47)</f>
        <v>7996432175</v>
      </c>
      <c r="J37" s="39">
        <f t="shared" si="10"/>
        <v>7996432175</v>
      </c>
      <c r="K37" s="40">
        <f>J37/H37</f>
        <v>0.8415295824677651</v>
      </c>
      <c r="L37" s="39">
        <f t="shared" si="10"/>
        <v>7996432175</v>
      </c>
      <c r="M37" s="40">
        <f>L37/H37</f>
        <v>0.8415295824677651</v>
      </c>
      <c r="N37" s="39">
        <f t="shared" si="10"/>
        <v>7996432175</v>
      </c>
      <c r="O37" s="62">
        <f t="shared" si="4"/>
        <v>0</v>
      </c>
    </row>
    <row r="38" spans="1:16" s="1" customFormat="1" ht="30" x14ac:dyDescent="0.3">
      <c r="A38" s="33" t="s">
        <v>15</v>
      </c>
      <c r="B38" s="33" t="s">
        <v>16</v>
      </c>
      <c r="C38" s="33" t="s">
        <v>17</v>
      </c>
      <c r="D38" s="33" t="s">
        <v>21</v>
      </c>
      <c r="E38" s="33" t="s">
        <v>16</v>
      </c>
      <c r="F38" s="33" t="s">
        <v>16</v>
      </c>
      <c r="G38" s="34" t="s">
        <v>64</v>
      </c>
      <c r="H38" s="18">
        <v>1053382470</v>
      </c>
      <c r="I38" s="18">
        <v>899034100</v>
      </c>
      <c r="J38" s="18">
        <v>899034100</v>
      </c>
      <c r="K38" s="17">
        <f t="shared" si="1"/>
        <v>0.85347357261413326</v>
      </c>
      <c r="L38" s="18">
        <v>899034100</v>
      </c>
      <c r="M38" s="17">
        <f t="shared" si="2"/>
        <v>0.85347357261413326</v>
      </c>
      <c r="N38" s="18">
        <v>899034100</v>
      </c>
      <c r="O38" s="62"/>
      <c r="P38" s="14"/>
    </row>
    <row r="39" spans="1:16" ht="30" x14ac:dyDescent="0.3">
      <c r="A39" s="33" t="s">
        <v>15</v>
      </c>
      <c r="B39" s="33" t="s">
        <v>16</v>
      </c>
      <c r="C39" s="33" t="s">
        <v>17</v>
      </c>
      <c r="D39" s="33" t="s">
        <v>21</v>
      </c>
      <c r="E39" s="33" t="s">
        <v>16</v>
      </c>
      <c r="F39" s="33" t="s">
        <v>24</v>
      </c>
      <c r="G39" s="34" t="s">
        <v>65</v>
      </c>
      <c r="H39" s="18">
        <v>1530654673</v>
      </c>
      <c r="I39" s="18">
        <v>1207400424</v>
      </c>
      <c r="J39" s="18">
        <v>1207400424</v>
      </c>
      <c r="K39" s="17">
        <f t="shared" si="1"/>
        <v>0.78881307802337985</v>
      </c>
      <c r="L39" s="18">
        <v>1207400424</v>
      </c>
      <c r="M39" s="17">
        <f t="shared" si="2"/>
        <v>0.78881307802337985</v>
      </c>
      <c r="N39" s="18">
        <v>1207400424</v>
      </c>
      <c r="O39" s="62"/>
    </row>
    <row r="40" spans="1:16" s="1" customFormat="1" ht="30" x14ac:dyDescent="0.3">
      <c r="A40" s="33" t="s">
        <v>15</v>
      </c>
      <c r="B40" s="33" t="s">
        <v>16</v>
      </c>
      <c r="C40" s="33" t="s">
        <v>17</v>
      </c>
      <c r="D40" s="33" t="s">
        <v>21</v>
      </c>
      <c r="E40" s="33" t="s">
        <v>16</v>
      </c>
      <c r="F40" s="33" t="s">
        <v>19</v>
      </c>
      <c r="G40" s="34" t="s">
        <v>66</v>
      </c>
      <c r="H40" s="18">
        <v>1951333352</v>
      </c>
      <c r="I40" s="18">
        <v>1629688691</v>
      </c>
      <c r="J40" s="18">
        <v>1629688691</v>
      </c>
      <c r="K40" s="17">
        <f t="shared" si="1"/>
        <v>0.83516672808859982</v>
      </c>
      <c r="L40" s="18">
        <v>1629688691</v>
      </c>
      <c r="M40" s="17">
        <f t="shared" si="2"/>
        <v>0.83516672808859982</v>
      </c>
      <c r="N40" s="18">
        <v>1629688691</v>
      </c>
      <c r="O40" s="62"/>
    </row>
    <row r="41" spans="1:16" ht="60" x14ac:dyDescent="0.3">
      <c r="A41" s="33" t="s">
        <v>15</v>
      </c>
      <c r="B41" s="33" t="s">
        <v>16</v>
      </c>
      <c r="C41" s="33" t="s">
        <v>17</v>
      </c>
      <c r="D41" s="33" t="s">
        <v>21</v>
      </c>
      <c r="E41" s="33" t="s">
        <v>16</v>
      </c>
      <c r="F41" s="33" t="s">
        <v>21</v>
      </c>
      <c r="G41" s="34" t="s">
        <v>67</v>
      </c>
      <c r="H41" s="18">
        <v>126405887</v>
      </c>
      <c r="I41" s="18">
        <v>99779234</v>
      </c>
      <c r="J41" s="18">
        <v>99779234</v>
      </c>
      <c r="K41" s="17">
        <f t="shared" si="1"/>
        <v>0.78935591029870311</v>
      </c>
      <c r="L41" s="18">
        <v>99779234</v>
      </c>
      <c r="M41" s="17">
        <f t="shared" si="2"/>
        <v>0.78935591029870311</v>
      </c>
      <c r="N41" s="18">
        <v>99779234</v>
      </c>
      <c r="O41" s="62"/>
    </row>
    <row r="42" spans="1:16" ht="18.75" x14ac:dyDescent="0.3">
      <c r="A42" s="33" t="s">
        <v>15</v>
      </c>
      <c r="B42" s="33" t="s">
        <v>16</v>
      </c>
      <c r="C42" s="33" t="s">
        <v>17</v>
      </c>
      <c r="D42" s="33" t="s">
        <v>21</v>
      </c>
      <c r="E42" s="33" t="s">
        <v>23</v>
      </c>
      <c r="F42" s="33" t="s">
        <v>23</v>
      </c>
      <c r="G42" s="34" t="s">
        <v>68</v>
      </c>
      <c r="H42" s="18">
        <v>2157735463</v>
      </c>
      <c r="I42" s="18">
        <v>1944067120</v>
      </c>
      <c r="J42" s="18">
        <v>1944067120</v>
      </c>
      <c r="K42" s="17">
        <f t="shared" si="1"/>
        <v>0.90097565402993052</v>
      </c>
      <c r="L42" s="18">
        <v>1944067120</v>
      </c>
      <c r="M42" s="17">
        <f t="shared" si="2"/>
        <v>0.90097565402993052</v>
      </c>
      <c r="N42" s="18">
        <v>1944067120</v>
      </c>
      <c r="O42" s="62"/>
    </row>
    <row r="43" spans="1:16" ht="30" x14ac:dyDescent="0.3">
      <c r="A43" s="33" t="s">
        <v>15</v>
      </c>
      <c r="B43" s="33" t="s">
        <v>16</v>
      </c>
      <c r="C43" s="33" t="s">
        <v>17</v>
      </c>
      <c r="D43" s="33" t="s">
        <v>21</v>
      </c>
      <c r="E43" s="33" t="s">
        <v>23</v>
      </c>
      <c r="F43" s="33" t="s">
        <v>24</v>
      </c>
      <c r="G43" s="34" t="s">
        <v>69</v>
      </c>
      <c r="H43" s="18">
        <v>1366019220</v>
      </c>
      <c r="I43" s="18">
        <v>1092721756</v>
      </c>
      <c r="J43" s="18">
        <v>1092721756</v>
      </c>
      <c r="K43" s="17">
        <f t="shared" si="1"/>
        <v>0.7999314650931485</v>
      </c>
      <c r="L43" s="18">
        <v>1092721756</v>
      </c>
      <c r="M43" s="17">
        <f t="shared" si="2"/>
        <v>0.7999314650931485</v>
      </c>
      <c r="N43" s="18">
        <v>1092721756</v>
      </c>
      <c r="O43" s="62"/>
    </row>
    <row r="44" spans="1:16" ht="18.75" x14ac:dyDescent="0.3">
      <c r="A44" s="33" t="s">
        <v>15</v>
      </c>
      <c r="B44" s="33" t="s">
        <v>16</v>
      </c>
      <c r="C44" s="33" t="s">
        <v>17</v>
      </c>
      <c r="D44" s="33" t="s">
        <v>21</v>
      </c>
      <c r="E44" s="33" t="s">
        <v>26</v>
      </c>
      <c r="F44" s="33"/>
      <c r="G44" s="34" t="s">
        <v>70</v>
      </c>
      <c r="H44" s="18">
        <v>790036852</v>
      </c>
      <c r="I44" s="18">
        <v>674252130</v>
      </c>
      <c r="J44" s="18">
        <v>674252130</v>
      </c>
      <c r="K44" s="17">
        <f t="shared" si="1"/>
        <v>0.85344389732341241</v>
      </c>
      <c r="L44" s="18">
        <v>674252130</v>
      </c>
      <c r="M44" s="17">
        <f t="shared" si="2"/>
        <v>0.85344389732341241</v>
      </c>
      <c r="N44" s="18">
        <v>674252130</v>
      </c>
      <c r="O44" s="62"/>
    </row>
    <row r="45" spans="1:16" ht="18.75" x14ac:dyDescent="0.3">
      <c r="A45" s="33" t="s">
        <v>15</v>
      </c>
      <c r="B45" s="33" t="s">
        <v>16</v>
      </c>
      <c r="C45" s="33" t="s">
        <v>17</v>
      </c>
      <c r="D45" s="33" t="s">
        <v>21</v>
      </c>
      <c r="E45" s="33" t="s">
        <v>25</v>
      </c>
      <c r="F45" s="33"/>
      <c r="G45" s="34" t="s">
        <v>71</v>
      </c>
      <c r="H45" s="18">
        <v>131672808</v>
      </c>
      <c r="I45" s="18">
        <v>112369305</v>
      </c>
      <c r="J45" s="18">
        <v>112369305</v>
      </c>
      <c r="K45" s="17">
        <f t="shared" si="1"/>
        <v>0.85339795442047528</v>
      </c>
      <c r="L45" s="18">
        <v>112369305</v>
      </c>
      <c r="M45" s="17">
        <f t="shared" si="2"/>
        <v>0.85339795442047528</v>
      </c>
      <c r="N45" s="18">
        <v>112369305</v>
      </c>
      <c r="O45" s="62"/>
    </row>
    <row r="46" spans="1:16" ht="18.75" x14ac:dyDescent="0.3">
      <c r="A46" s="33" t="s">
        <v>15</v>
      </c>
      <c r="B46" s="33" t="s">
        <v>16</v>
      </c>
      <c r="C46" s="33" t="s">
        <v>17</v>
      </c>
      <c r="D46" s="33" t="s">
        <v>21</v>
      </c>
      <c r="E46" s="33" t="s">
        <v>72</v>
      </c>
      <c r="F46" s="33"/>
      <c r="G46" s="34" t="s">
        <v>73</v>
      </c>
      <c r="H46" s="18">
        <v>131672808</v>
      </c>
      <c r="I46" s="18">
        <v>112369305</v>
      </c>
      <c r="J46" s="18">
        <v>112369305</v>
      </c>
      <c r="K46" s="17">
        <f t="shared" si="1"/>
        <v>0.85339795442047528</v>
      </c>
      <c r="L46" s="18">
        <v>112369305</v>
      </c>
      <c r="M46" s="17">
        <f t="shared" si="2"/>
        <v>0.85339795442047528</v>
      </c>
      <c r="N46" s="18">
        <v>112369305</v>
      </c>
      <c r="O46" s="62"/>
    </row>
    <row r="47" spans="1:16" ht="45" x14ac:dyDescent="0.3">
      <c r="A47" s="33" t="s">
        <v>15</v>
      </c>
      <c r="B47" s="33" t="s">
        <v>16</v>
      </c>
      <c r="C47" s="33" t="s">
        <v>17</v>
      </c>
      <c r="D47" s="33" t="s">
        <v>21</v>
      </c>
      <c r="E47" s="33" t="s">
        <v>22</v>
      </c>
      <c r="F47" s="33"/>
      <c r="G47" s="34" t="s">
        <v>74</v>
      </c>
      <c r="H47" s="18">
        <v>263345617</v>
      </c>
      <c r="I47" s="18">
        <v>224750110</v>
      </c>
      <c r="J47" s="18">
        <v>224750110</v>
      </c>
      <c r="K47" s="17">
        <f t="shared" si="1"/>
        <v>0.85344162002893709</v>
      </c>
      <c r="L47" s="18">
        <v>224750110</v>
      </c>
      <c r="M47" s="17">
        <f t="shared" si="2"/>
        <v>0.85344162002893709</v>
      </c>
      <c r="N47" s="18">
        <v>224750110</v>
      </c>
      <c r="O47" s="62"/>
    </row>
    <row r="48" spans="1:16" ht="18.75" x14ac:dyDescent="0.3">
      <c r="A48" s="41" t="s">
        <v>15</v>
      </c>
      <c r="B48" s="9">
        <v>2</v>
      </c>
      <c r="C48" s="9"/>
      <c r="D48" s="9"/>
      <c r="E48" s="9"/>
      <c r="F48" s="9"/>
      <c r="G48" s="10" t="s">
        <v>75</v>
      </c>
      <c r="H48" s="11">
        <f>H49</f>
        <v>1593337500</v>
      </c>
      <c r="I48" s="11">
        <f t="shared" ref="I48:N48" si="11">I49</f>
        <v>1554926072</v>
      </c>
      <c r="J48" s="11">
        <f t="shared" si="11"/>
        <v>1554926072</v>
      </c>
      <c r="K48" s="12">
        <f t="shared" ref="K48" si="12">+J48/H48</f>
        <v>0.97589247224771902</v>
      </c>
      <c r="L48" s="11">
        <f t="shared" si="11"/>
        <v>1554926072</v>
      </c>
      <c r="M48" s="12">
        <f t="shared" ref="M48:M52" si="13">+L48/H48</f>
        <v>0.97589247224771902</v>
      </c>
      <c r="N48" s="11">
        <f t="shared" si="11"/>
        <v>1554926072</v>
      </c>
      <c r="O48" s="62">
        <f t="shared" si="4"/>
        <v>0</v>
      </c>
    </row>
    <row r="49" spans="1:15" ht="31.5" x14ac:dyDescent="0.3">
      <c r="A49" s="52" t="s">
        <v>15</v>
      </c>
      <c r="B49" s="52">
        <v>2</v>
      </c>
      <c r="C49" s="52">
        <v>0</v>
      </c>
      <c r="D49" s="52">
        <v>4</v>
      </c>
      <c r="E49" s="52"/>
      <c r="F49" s="52"/>
      <c r="G49" s="53" t="s">
        <v>82</v>
      </c>
      <c r="H49" s="54">
        <f>SUM(H50:H53)</f>
        <v>1593337500</v>
      </c>
      <c r="I49" s="54">
        <f t="shared" ref="I49:N49" si="14">SUM(I50:I53)</f>
        <v>1554926072</v>
      </c>
      <c r="J49" s="54">
        <f t="shared" si="14"/>
        <v>1554926072</v>
      </c>
      <c r="K49" s="42">
        <f>K48</f>
        <v>0.97589247224771902</v>
      </c>
      <c r="L49" s="54">
        <f t="shared" si="14"/>
        <v>1554926072</v>
      </c>
      <c r="M49" s="13">
        <f t="shared" si="13"/>
        <v>0.97589247224771902</v>
      </c>
      <c r="N49" s="54">
        <f t="shared" si="14"/>
        <v>1554926072</v>
      </c>
      <c r="O49" s="62"/>
    </row>
    <row r="50" spans="1:15" ht="18.75" x14ac:dyDescent="0.3">
      <c r="A50" s="30" t="s">
        <v>15</v>
      </c>
      <c r="B50" s="30" t="s">
        <v>23</v>
      </c>
      <c r="C50" s="30" t="s">
        <v>17</v>
      </c>
      <c r="D50" s="30" t="s">
        <v>19</v>
      </c>
      <c r="E50" s="30" t="s">
        <v>45</v>
      </c>
      <c r="F50" s="30"/>
      <c r="G50" s="31" t="s">
        <v>76</v>
      </c>
      <c r="H50" s="19">
        <v>4000000</v>
      </c>
      <c r="I50" s="19">
        <v>0</v>
      </c>
      <c r="J50" s="19">
        <v>0</v>
      </c>
      <c r="K50" s="32">
        <f>J50/H50</f>
        <v>0</v>
      </c>
      <c r="L50" s="19">
        <v>0</v>
      </c>
      <c r="M50" s="28">
        <f t="shared" si="13"/>
        <v>0</v>
      </c>
      <c r="N50" s="19">
        <v>0</v>
      </c>
      <c r="O50" s="62"/>
    </row>
    <row r="51" spans="1:15" ht="18.75" x14ac:dyDescent="0.3">
      <c r="A51" s="30" t="s">
        <v>15</v>
      </c>
      <c r="B51" s="30" t="s">
        <v>23</v>
      </c>
      <c r="C51" s="30" t="s">
        <v>17</v>
      </c>
      <c r="D51" s="30" t="s">
        <v>19</v>
      </c>
      <c r="E51" s="30" t="s">
        <v>77</v>
      </c>
      <c r="F51" s="30" t="s">
        <v>19</v>
      </c>
      <c r="G51" s="31" t="s">
        <v>78</v>
      </c>
      <c r="H51" s="19">
        <v>34411428</v>
      </c>
      <c r="I51" s="19">
        <v>0</v>
      </c>
      <c r="J51" s="19">
        <v>0</v>
      </c>
      <c r="K51" s="32">
        <f t="shared" ref="K51:K53" si="15">K50</f>
        <v>0</v>
      </c>
      <c r="L51" s="19">
        <v>0</v>
      </c>
      <c r="M51" s="28">
        <f t="shared" si="13"/>
        <v>0</v>
      </c>
      <c r="N51" s="19">
        <v>0</v>
      </c>
      <c r="O51" s="62"/>
    </row>
    <row r="52" spans="1:15" ht="18.75" x14ac:dyDescent="0.3">
      <c r="A52" s="30" t="s">
        <v>15</v>
      </c>
      <c r="B52" s="30" t="s">
        <v>23</v>
      </c>
      <c r="C52" s="30" t="s">
        <v>17</v>
      </c>
      <c r="D52" s="30" t="s">
        <v>19</v>
      </c>
      <c r="E52" s="30" t="s">
        <v>77</v>
      </c>
      <c r="F52" s="30" t="s">
        <v>21</v>
      </c>
      <c r="G52" s="31" t="s">
        <v>79</v>
      </c>
      <c r="H52" s="19">
        <v>175000000</v>
      </c>
      <c r="I52" s="19">
        <v>175000000</v>
      </c>
      <c r="J52" s="19">
        <v>175000000</v>
      </c>
      <c r="K52" s="32">
        <f>J52/H52</f>
        <v>1</v>
      </c>
      <c r="L52" s="19">
        <v>175000000</v>
      </c>
      <c r="M52" s="28">
        <f t="shared" si="13"/>
        <v>1</v>
      </c>
      <c r="N52" s="19">
        <v>175000000</v>
      </c>
      <c r="O52" s="62"/>
    </row>
    <row r="53" spans="1:15" ht="30" x14ac:dyDescent="0.3">
      <c r="A53" s="30" t="s">
        <v>15</v>
      </c>
      <c r="B53" s="30" t="s">
        <v>23</v>
      </c>
      <c r="C53" s="30" t="s">
        <v>17</v>
      </c>
      <c r="D53" s="30" t="s">
        <v>19</v>
      </c>
      <c r="E53" s="30" t="s">
        <v>80</v>
      </c>
      <c r="F53" s="30" t="s">
        <v>43</v>
      </c>
      <c r="G53" s="31" t="s">
        <v>81</v>
      </c>
      <c r="H53" s="19">
        <v>1379926072</v>
      </c>
      <c r="I53" s="19">
        <v>1379926072</v>
      </c>
      <c r="J53" s="19">
        <v>1379926072</v>
      </c>
      <c r="K53" s="32">
        <f t="shared" si="15"/>
        <v>1</v>
      </c>
      <c r="L53" s="19">
        <v>1379926072</v>
      </c>
      <c r="M53" s="28">
        <f>L53/H53</f>
        <v>1</v>
      </c>
      <c r="N53" s="19">
        <v>1379926072</v>
      </c>
      <c r="O53" s="62"/>
    </row>
    <row r="54" spans="1:15" ht="37.5" x14ac:dyDescent="0.3">
      <c r="A54" s="9" t="s">
        <v>15</v>
      </c>
      <c r="B54" s="9">
        <v>3</v>
      </c>
      <c r="C54" s="9"/>
      <c r="D54" s="9"/>
      <c r="E54" s="9"/>
      <c r="F54" s="27"/>
      <c r="G54" s="10" t="s">
        <v>87</v>
      </c>
      <c r="H54" s="58">
        <f>SUM(H55:H61)</f>
        <v>14267736851</v>
      </c>
      <c r="I54" s="58">
        <f t="shared" ref="I54:J54" si="16">SUM(I55:I61)</f>
        <v>7793980682.9399996</v>
      </c>
      <c r="J54" s="58">
        <f t="shared" si="16"/>
        <v>7793980682.9399996</v>
      </c>
      <c r="K54" s="29">
        <f>J54/H54</f>
        <v>0.54626608020134138</v>
      </c>
      <c r="L54" s="58">
        <f t="shared" ref="L54" si="17">SUM(L55:L61)</f>
        <v>7793980682.9399996</v>
      </c>
      <c r="M54" s="43">
        <f>L54/H54</f>
        <v>0.54626608020134138</v>
      </c>
      <c r="N54" s="59">
        <f t="shared" ref="N54" si="18">SUM(N55:N61)</f>
        <v>7711790223.9399996</v>
      </c>
      <c r="O54" s="62">
        <f t="shared" si="4"/>
        <v>82190459</v>
      </c>
    </row>
    <row r="55" spans="1:15" ht="31.5" x14ac:dyDescent="0.3">
      <c r="A55" s="35" t="s">
        <v>15</v>
      </c>
      <c r="B55" s="35" t="s">
        <v>24</v>
      </c>
      <c r="C55" s="35" t="s">
        <v>23</v>
      </c>
      <c r="D55" s="35" t="s">
        <v>16</v>
      </c>
      <c r="E55" s="35" t="s">
        <v>16</v>
      </c>
      <c r="F55" s="27"/>
      <c r="G55" s="36" t="s">
        <v>88</v>
      </c>
      <c r="H55" s="25">
        <v>304000000</v>
      </c>
      <c r="I55" s="24">
        <v>69648583</v>
      </c>
      <c r="J55" s="24">
        <v>69648583</v>
      </c>
      <c r="K55" s="50">
        <f t="shared" ref="K55:K61" si="19">J55/H55</f>
        <v>0.22910718092105264</v>
      </c>
      <c r="L55" s="24">
        <v>69648583</v>
      </c>
      <c r="M55" s="51">
        <f t="shared" ref="M55:M61" si="20">L55/H55</f>
        <v>0.22910718092105264</v>
      </c>
      <c r="N55" s="24">
        <v>69648583</v>
      </c>
      <c r="O55" s="62"/>
    </row>
    <row r="56" spans="1:15" ht="18.75" x14ac:dyDescent="0.3">
      <c r="A56" s="35" t="s">
        <v>15</v>
      </c>
      <c r="B56" s="35" t="s">
        <v>24</v>
      </c>
      <c r="C56" s="35" t="s">
        <v>21</v>
      </c>
      <c r="D56" s="35" t="s">
        <v>16</v>
      </c>
      <c r="E56" s="35" t="s">
        <v>21</v>
      </c>
      <c r="F56" s="27"/>
      <c r="G56" s="36" t="s">
        <v>89</v>
      </c>
      <c r="H56" s="25">
        <v>91600000</v>
      </c>
      <c r="I56" s="24">
        <v>0</v>
      </c>
      <c r="J56" s="24">
        <v>0</v>
      </c>
      <c r="K56" s="50">
        <f t="shared" si="19"/>
        <v>0</v>
      </c>
      <c r="L56" s="24">
        <v>0</v>
      </c>
      <c r="M56" s="51">
        <f t="shared" si="20"/>
        <v>0</v>
      </c>
      <c r="N56" s="24">
        <v>0</v>
      </c>
      <c r="O56" s="62"/>
    </row>
    <row r="57" spans="1:15" ht="18.75" x14ac:dyDescent="0.3">
      <c r="A57" s="35" t="s">
        <v>15</v>
      </c>
      <c r="B57" s="35" t="s">
        <v>24</v>
      </c>
      <c r="C57" s="35" t="s">
        <v>21</v>
      </c>
      <c r="D57" s="35" t="s">
        <v>24</v>
      </c>
      <c r="E57" s="35" t="s">
        <v>25</v>
      </c>
      <c r="F57" s="27"/>
      <c r="G57" s="36" t="s">
        <v>90</v>
      </c>
      <c r="H57" s="25">
        <v>45416431</v>
      </c>
      <c r="I57" s="24">
        <v>0</v>
      </c>
      <c r="J57" s="24">
        <v>0</v>
      </c>
      <c r="K57" s="50">
        <f t="shared" si="19"/>
        <v>0</v>
      </c>
      <c r="L57" s="24">
        <v>0</v>
      </c>
      <c r="M57" s="51">
        <f t="shared" si="20"/>
        <v>0</v>
      </c>
      <c r="N57" s="24">
        <v>0</v>
      </c>
      <c r="O57" s="62"/>
    </row>
    <row r="58" spans="1:15" ht="31.5" x14ac:dyDescent="0.3">
      <c r="A58" s="35" t="s">
        <v>15</v>
      </c>
      <c r="B58" s="35" t="s">
        <v>24</v>
      </c>
      <c r="C58" s="35" t="s">
        <v>21</v>
      </c>
      <c r="D58" s="35" t="s">
        <v>24</v>
      </c>
      <c r="E58" s="35" t="s">
        <v>91</v>
      </c>
      <c r="F58" s="27"/>
      <c r="G58" s="36" t="s">
        <v>92</v>
      </c>
      <c r="H58" s="25">
        <v>6826700420</v>
      </c>
      <c r="I58" s="24">
        <v>6738753650</v>
      </c>
      <c r="J58" s="24">
        <v>6738753650</v>
      </c>
      <c r="K58" s="50">
        <f t="shared" si="19"/>
        <v>0.98711723605999402</v>
      </c>
      <c r="L58" s="24">
        <v>6738753650</v>
      </c>
      <c r="M58" s="51">
        <f t="shared" si="20"/>
        <v>0.98711723605999402</v>
      </c>
      <c r="N58" s="24">
        <v>6738753650</v>
      </c>
      <c r="O58" s="62"/>
    </row>
    <row r="59" spans="1:15" ht="15.75" x14ac:dyDescent="0.25">
      <c r="A59" s="35" t="s">
        <v>15</v>
      </c>
      <c r="B59" s="35">
        <v>3</v>
      </c>
      <c r="C59" s="35">
        <v>5</v>
      </c>
      <c r="D59" s="35">
        <v>3</v>
      </c>
      <c r="E59" s="35">
        <v>51</v>
      </c>
      <c r="F59" s="27"/>
      <c r="G59" s="36" t="s">
        <v>98</v>
      </c>
      <c r="H59" s="25">
        <v>1800000000</v>
      </c>
      <c r="I59" s="24">
        <v>634637266.49000001</v>
      </c>
      <c r="J59" s="24">
        <v>634637266.49000001</v>
      </c>
      <c r="K59" s="50"/>
      <c r="L59" s="24">
        <v>634637266.49000001</v>
      </c>
      <c r="M59" s="51"/>
      <c r="N59" s="24">
        <v>552446807.49000001</v>
      </c>
      <c r="O59" s="64">
        <f t="shared" si="4"/>
        <v>82190459</v>
      </c>
    </row>
    <row r="60" spans="1:15" ht="31.5" x14ac:dyDescent="0.3">
      <c r="A60" s="35" t="s">
        <v>15</v>
      </c>
      <c r="B60" s="35" t="s">
        <v>24</v>
      </c>
      <c r="C60" s="35" t="s">
        <v>26</v>
      </c>
      <c r="D60" s="35" t="s">
        <v>16</v>
      </c>
      <c r="E60" s="35" t="s">
        <v>16</v>
      </c>
      <c r="F60" s="27"/>
      <c r="G60" s="36" t="s">
        <v>93</v>
      </c>
      <c r="H60" s="25">
        <v>2569900000</v>
      </c>
      <c r="I60" s="24">
        <v>350941183.44999999</v>
      </c>
      <c r="J60" s="24">
        <v>350941183.44999999</v>
      </c>
      <c r="K60" s="50">
        <f t="shared" si="19"/>
        <v>0.13655830322191526</v>
      </c>
      <c r="L60" s="24">
        <v>350941183.44999999</v>
      </c>
      <c r="M60" s="51">
        <f t="shared" si="20"/>
        <v>0.13655830322191526</v>
      </c>
      <c r="N60" s="24">
        <f>L60</f>
        <v>350941183.44999999</v>
      </c>
      <c r="O60" s="62"/>
    </row>
    <row r="61" spans="1:15" ht="63" x14ac:dyDescent="0.3">
      <c r="A61" s="44" t="s">
        <v>15</v>
      </c>
      <c r="B61" s="44" t="s">
        <v>24</v>
      </c>
      <c r="C61" s="44" t="s">
        <v>26</v>
      </c>
      <c r="D61" s="44" t="s">
        <v>24</v>
      </c>
      <c r="E61" s="44" t="s">
        <v>94</v>
      </c>
      <c r="F61" s="27"/>
      <c r="G61" s="45" t="s">
        <v>95</v>
      </c>
      <c r="H61" s="46">
        <v>2630120000</v>
      </c>
      <c r="I61" s="24">
        <v>0</v>
      </c>
      <c r="J61" s="24">
        <v>0</v>
      </c>
      <c r="K61" s="50">
        <f t="shared" si="19"/>
        <v>0</v>
      </c>
      <c r="L61" s="24">
        <v>0</v>
      </c>
      <c r="M61" s="51">
        <f t="shared" si="20"/>
        <v>0</v>
      </c>
      <c r="N61" s="24">
        <v>0</v>
      </c>
      <c r="O61" s="62"/>
    </row>
    <row r="62" spans="1:15" ht="18.75" x14ac:dyDescent="0.3">
      <c r="A62" s="47"/>
      <c r="B62" s="48"/>
      <c r="C62" s="48"/>
      <c r="D62" s="48"/>
      <c r="E62" s="48"/>
      <c r="F62" s="48"/>
      <c r="G62" s="49"/>
      <c r="H62" s="19"/>
      <c r="I62" s="19"/>
      <c r="J62" s="19"/>
      <c r="K62" s="26"/>
      <c r="L62" s="19"/>
      <c r="M62" s="20"/>
      <c r="N62" s="19"/>
      <c r="O62" s="62"/>
    </row>
    <row r="63" spans="1:15" s="1" customFormat="1" ht="18.75" x14ac:dyDescent="0.3">
      <c r="A63" s="68" t="s">
        <v>32</v>
      </c>
      <c r="B63" s="69"/>
      <c r="C63" s="69"/>
      <c r="D63" s="69"/>
      <c r="E63" s="69"/>
      <c r="F63" s="69"/>
      <c r="G63" s="70"/>
      <c r="H63" s="55">
        <f>H9</f>
        <v>56775580000</v>
      </c>
      <c r="I63" s="56">
        <f>I9</f>
        <v>45741448397.940002</v>
      </c>
      <c r="J63" s="56">
        <f>J9</f>
        <v>45741448397.940002</v>
      </c>
      <c r="K63" s="26">
        <f>J63/H63</f>
        <v>0.80565356440110347</v>
      </c>
      <c r="L63" s="56">
        <f>L9</f>
        <v>45741448397.940002</v>
      </c>
      <c r="M63" s="57">
        <f>L63/H63</f>
        <v>0.80565356440110347</v>
      </c>
      <c r="N63" s="56">
        <f>N9</f>
        <v>45591425005.940002</v>
      </c>
      <c r="O63" s="62">
        <f t="shared" si="4"/>
        <v>150023392</v>
      </c>
    </row>
    <row r="64" spans="1:15" x14ac:dyDescent="0.25">
      <c r="H64" s="21"/>
      <c r="I64" s="21"/>
      <c r="J64" s="21"/>
      <c r="K64" s="21"/>
      <c r="L64" s="21"/>
      <c r="M64" s="21"/>
      <c r="N64" s="21"/>
    </row>
    <row r="65" spans="8:14" x14ac:dyDescent="0.25">
      <c r="H65" s="21"/>
      <c r="I65" s="21"/>
      <c r="J65" s="21"/>
      <c r="K65" s="21"/>
      <c r="L65" s="21"/>
      <c r="M65" s="21"/>
      <c r="N65" s="21"/>
    </row>
    <row r="66" spans="8:14" x14ac:dyDescent="0.25">
      <c r="H66" s="21"/>
      <c r="I66" s="21"/>
      <c r="J66" s="22"/>
      <c r="K66" s="23"/>
      <c r="L66" s="22"/>
      <c r="M66" s="23"/>
      <c r="N66" s="21"/>
    </row>
    <row r="67" spans="8:14" x14ac:dyDescent="0.25">
      <c r="H67" s="22"/>
      <c r="I67" s="21"/>
      <c r="J67" s="22"/>
      <c r="K67" s="23"/>
      <c r="L67" s="22"/>
      <c r="M67" s="23"/>
      <c r="N67" s="22"/>
    </row>
    <row r="68" spans="8:14" x14ac:dyDescent="0.25">
      <c r="H68" s="22"/>
      <c r="I68" s="22"/>
      <c r="J68" s="22"/>
      <c r="K68" s="23"/>
      <c r="L68" s="22"/>
      <c r="M68" s="23"/>
      <c r="N68" s="22"/>
    </row>
    <row r="69" spans="8:14" x14ac:dyDescent="0.25">
      <c r="H69" s="22"/>
      <c r="I69" s="21"/>
      <c r="J69" s="22"/>
      <c r="K69" s="23"/>
      <c r="L69" s="22"/>
      <c r="M69" s="23"/>
      <c r="N69" s="22"/>
    </row>
    <row r="70" spans="8:14" x14ac:dyDescent="0.25">
      <c r="H70" s="22"/>
      <c r="I70" s="22"/>
      <c r="J70" s="22"/>
      <c r="K70" s="23"/>
      <c r="L70" s="22"/>
      <c r="M70" s="23"/>
      <c r="N70" s="22"/>
    </row>
    <row r="71" spans="8:14" x14ac:dyDescent="0.25">
      <c r="H71" s="22"/>
      <c r="I71" s="22"/>
      <c r="J71" s="22"/>
      <c r="K71" s="23"/>
      <c r="L71" s="22"/>
      <c r="M71" s="23"/>
      <c r="N71" s="22"/>
    </row>
    <row r="72" spans="8:14" x14ac:dyDescent="0.25">
      <c r="H72" s="22"/>
      <c r="I72" s="22"/>
      <c r="J72" s="22"/>
      <c r="K72" s="23"/>
      <c r="L72" s="22"/>
      <c r="M72" s="23"/>
      <c r="N72" s="22"/>
    </row>
    <row r="73" spans="8:14" x14ac:dyDescent="0.25">
      <c r="H73" s="22"/>
      <c r="I73" s="22"/>
      <c r="J73" s="22"/>
      <c r="K73" s="23"/>
      <c r="L73" s="22"/>
      <c r="M73" s="23"/>
      <c r="N73" s="22"/>
    </row>
    <row r="74" spans="8:14" x14ac:dyDescent="0.25">
      <c r="H74" s="22"/>
      <c r="I74" s="22"/>
      <c r="J74" s="22"/>
      <c r="K74" s="23"/>
      <c r="L74" s="22"/>
      <c r="M74" s="23"/>
      <c r="N74" s="22"/>
    </row>
    <row r="75" spans="8:14" x14ac:dyDescent="0.25">
      <c r="H75" s="22"/>
      <c r="I75" s="22"/>
      <c r="J75" s="22"/>
      <c r="K75" s="23"/>
      <c r="L75" s="22"/>
      <c r="M75" s="23"/>
      <c r="N75" s="22"/>
    </row>
  </sheetData>
  <mergeCells count="2">
    <mergeCell ref="G2:L2"/>
    <mergeCell ref="A63:G63"/>
  </mergeCells>
  <pageMargins left="0.39370078740157483" right="0" top="0.39370078740157483" bottom="0.39370078740157483" header="0.19685039370078741" footer="0.78740157480314965"/>
  <pageSetup paperSize="14" scale="75" fitToWidth="0" fitToHeight="0" pageOrder="overThenDown" orientation="landscape" errors="NA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Andres Felipe Jimenez Cortez</cp:lastModifiedBy>
  <cp:lastPrinted>2015-08-03T19:16:26Z</cp:lastPrinted>
  <dcterms:created xsi:type="dcterms:W3CDTF">2014-10-20T16:10:32Z</dcterms:created>
  <dcterms:modified xsi:type="dcterms:W3CDTF">2016-01-26T20:43:24Z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