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rtta\AppData\Local\Microsoft\Windows\INetCache\Content.Outlook\Q3UFR7NP\"/>
    </mc:Choice>
  </mc:AlternateContent>
  <bookViews>
    <workbookView xWindow="0" yWindow="0" windowWidth="21600" windowHeight="9435"/>
  </bookViews>
  <sheets>
    <sheet name="REP_EPG034_EjecucionPresupuesta" sheetId="1" r:id="rId1"/>
  </sheets>
  <definedNames>
    <definedName name="_xlnm.Print_Titles" localSheetId="0">REP_EPG034_EjecucionPresupuesta!$1:$8</definedName>
  </definedNames>
  <calcPr calcId="171027"/>
</workbook>
</file>

<file path=xl/calcChain.xml><?xml version="1.0" encoding="utf-8"?>
<calcChain xmlns="http://schemas.openxmlformats.org/spreadsheetml/2006/main">
  <c r="Q12" i="1" l="1"/>
  <c r="Q15" i="1"/>
  <c r="Q16" i="1"/>
  <c r="Q18" i="1"/>
  <c r="Q19" i="1"/>
  <c r="Q20" i="1"/>
  <c r="Q21" i="1"/>
  <c r="Q22" i="1"/>
  <c r="Q23" i="1"/>
  <c r="Q24" i="1"/>
  <c r="Q25" i="1"/>
  <c r="Q26" i="1"/>
  <c r="Q27" i="1"/>
  <c r="Q28" i="1"/>
  <c r="Q29" i="1"/>
  <c r="Q31" i="1"/>
  <c r="Q32" i="1"/>
  <c r="Q34" i="1"/>
  <c r="Q35" i="1"/>
  <c r="Q36" i="1"/>
  <c r="Q38" i="1"/>
  <c r="Q39" i="1"/>
  <c r="Q40" i="1"/>
  <c r="Q41" i="1"/>
  <c r="Q42" i="1"/>
  <c r="Q43" i="1"/>
  <c r="Q44" i="1"/>
  <c r="Q45" i="1"/>
  <c r="Q46" i="1"/>
  <c r="Q47" i="1"/>
  <c r="Q50" i="1"/>
  <c r="Q51" i="1"/>
  <c r="Q52" i="1"/>
  <c r="Q54" i="1"/>
  <c r="Q55" i="1"/>
  <c r="Q56" i="1"/>
  <c r="Q57" i="1"/>
  <c r="Q58" i="1"/>
  <c r="Q59" i="1"/>
  <c r="Q60" i="1"/>
  <c r="Q61" i="1"/>
  <c r="K61" i="1"/>
  <c r="J17" i="1"/>
  <c r="L17" i="1"/>
  <c r="L13" i="1"/>
  <c r="Q13" i="1" s="1"/>
  <c r="L12" i="1"/>
  <c r="I58" i="1"/>
  <c r="H37" i="1"/>
  <c r="H33" i="1"/>
  <c r="H30" i="1"/>
  <c r="H17" i="1"/>
  <c r="H11" i="1"/>
  <c r="H53" i="1"/>
  <c r="H60" i="1"/>
  <c r="M60" i="1" s="1"/>
  <c r="K60" i="1" l="1"/>
  <c r="M58" i="1"/>
  <c r="K58" i="1"/>
  <c r="N33" i="1" l="1"/>
  <c r="N37" i="1"/>
  <c r="M50" i="1" l="1"/>
  <c r="K50" i="1"/>
  <c r="H49" i="1" l="1"/>
  <c r="H48" i="1" s="1"/>
  <c r="N49" i="1" l="1"/>
  <c r="N48" i="1" s="1"/>
  <c r="H14" i="1"/>
  <c r="L53" i="1" l="1"/>
  <c r="L49" i="1"/>
  <c r="I49" i="1"/>
  <c r="I48" i="1" s="1"/>
  <c r="J49" i="1"/>
  <c r="J48" i="1" s="1"/>
  <c r="L48" i="1" l="1"/>
  <c r="Q48" i="1" s="1"/>
  <c r="Q49" i="1"/>
  <c r="M32" i="1"/>
  <c r="N30" i="1" l="1"/>
  <c r="L30" i="1"/>
  <c r="Q30" i="1" s="1"/>
  <c r="J30" i="1" l="1"/>
  <c r="K32" i="1"/>
  <c r="I30" i="1" l="1"/>
  <c r="M12" i="1" l="1"/>
  <c r="M13" i="1"/>
  <c r="M15" i="1"/>
  <c r="M16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34" i="1"/>
  <c r="M35" i="1"/>
  <c r="M36" i="1"/>
  <c r="M38" i="1"/>
  <c r="M39" i="1"/>
  <c r="M40" i="1"/>
  <c r="M41" i="1"/>
  <c r="M42" i="1"/>
  <c r="M43" i="1"/>
  <c r="M44" i="1"/>
  <c r="M45" i="1"/>
  <c r="M46" i="1"/>
  <c r="M47" i="1"/>
  <c r="M51" i="1"/>
  <c r="M52" i="1"/>
  <c r="M54" i="1"/>
  <c r="M56" i="1"/>
  <c r="M57" i="1"/>
  <c r="K12" i="1" l="1"/>
  <c r="K13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51" i="1"/>
  <c r="K52" i="1"/>
  <c r="K54" i="1"/>
  <c r="K56" i="1"/>
  <c r="K57" i="1"/>
  <c r="I53" i="1" l="1"/>
  <c r="J53" i="1"/>
  <c r="N53" i="1"/>
  <c r="Q53" i="1" s="1"/>
  <c r="O48" i="1"/>
  <c r="P48" i="1"/>
  <c r="I37" i="1"/>
  <c r="J37" i="1"/>
  <c r="L37" i="1"/>
  <c r="Q37" i="1" s="1"/>
  <c r="I33" i="1"/>
  <c r="J33" i="1"/>
  <c r="L33" i="1"/>
  <c r="Q33" i="1" s="1"/>
  <c r="O33" i="1"/>
  <c r="P33" i="1"/>
  <c r="I17" i="1"/>
  <c r="N17" i="1"/>
  <c r="Q17" i="1" s="1"/>
  <c r="I14" i="1"/>
  <c r="J14" i="1"/>
  <c r="L14" i="1"/>
  <c r="Q14" i="1" s="1"/>
  <c r="N14" i="1"/>
  <c r="J11" i="1"/>
  <c r="L11" i="1"/>
  <c r="Q11" i="1" s="1"/>
  <c r="N11" i="1"/>
  <c r="O11" i="1"/>
  <c r="P11" i="1"/>
  <c r="I11" i="1"/>
  <c r="P10" i="1" l="1"/>
  <c r="H10" i="1"/>
  <c r="H9" i="1" s="1"/>
  <c r="M33" i="1"/>
  <c r="M17" i="1"/>
  <c r="K17" i="1"/>
  <c r="K49" i="1"/>
  <c r="M11" i="1"/>
  <c r="M14" i="1"/>
  <c r="O10" i="1"/>
  <c r="O9" i="1" s="1"/>
  <c r="M37" i="1"/>
  <c r="K48" i="1"/>
  <c r="M49" i="1"/>
  <c r="M53" i="1"/>
  <c r="K11" i="1"/>
  <c r="K14" i="1"/>
  <c r="K37" i="1"/>
  <c r="K53" i="1"/>
  <c r="M30" i="1"/>
  <c r="K30" i="1"/>
  <c r="L10" i="1"/>
  <c r="I10" i="1"/>
  <c r="I9" i="1" s="1"/>
  <c r="I62" i="1" s="1"/>
  <c r="P9" i="1"/>
  <c r="N10" i="1"/>
  <c r="N9" i="1" s="1"/>
  <c r="N62" i="1" s="1"/>
  <c r="J10" i="1"/>
  <c r="J9" i="1" s="1"/>
  <c r="J62" i="1" s="1"/>
  <c r="K33" i="1"/>
  <c r="O51" i="1"/>
  <c r="P51" i="1"/>
  <c r="Q10" i="1" l="1"/>
  <c r="L9" i="1"/>
  <c r="M48" i="1"/>
  <c r="H62" i="1"/>
  <c r="M10" i="1"/>
  <c r="K10" i="1"/>
  <c r="L62" i="1" l="1"/>
  <c r="Q62" i="1" s="1"/>
  <c r="Q9" i="1"/>
  <c r="M9" i="1"/>
  <c r="M62" i="1" s="1"/>
  <c r="K9" i="1"/>
  <c r="K62" i="1" s="1"/>
</calcChain>
</file>

<file path=xl/sharedStrings.xml><?xml version="1.0" encoding="utf-8"?>
<sst xmlns="http://schemas.openxmlformats.org/spreadsheetml/2006/main" count="308" uniqueCount="96">
  <si>
    <t>Año Fiscal:</t>
  </si>
  <si>
    <t/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</si>
  <si>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</si>
  <si>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</si>
  <si>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</si>
  <si>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</si>
  <si>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</si>
  <si>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</si>
  <si>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</si>
  <si>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</si>
  <si>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</si>
  <si>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</si>
  <si>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</si>
  <si>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</si>
  <si>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</si>
  <si>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</si>
  <si>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</si>
  <si>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</si>
  <si>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</si>
  <si>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</si>
  <si>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</t>
  </si>
  <si>
    <t>2</t>
  </si>
  <si>
    <t>SUELDOS DE VACACIONES</t>
  </si>
  <si>
    <t>4</t>
  </si>
  <si>
    <t>PRIMA TECNICA SALARIAL</t>
  </si>
  <si>
    <t>PRIMA TECNICA NO SALARIAL</t>
  </si>
  <si>
    <t>5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</si>
  <si>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</si>
  <si>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</si>
  <si>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</si>
  <si>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</si>
  <si>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</si>
  <si>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</si>
  <si>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</si>
  <si>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</si>
  <si>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</si>
  <si>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</si>
  <si>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</si>
  <si>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</si>
  <si>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</si>
  <si>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</si>
  <si>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</si>
  <si>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</si>
  <si>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</si>
  <si>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</si>
  <si>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</si>
  <si>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</si>
  <si>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</si>
  <si>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9</t>
  </si>
  <si>
    <t>HORAS EXTRAS</t>
  </si>
  <si>
    <t>CAJAS DE COMPENSACION PRIVADAS</t>
  </si>
  <si>
    <t>3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</si>
  <si>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</si>
  <si>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</si>
  <si>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</si>
  <si>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</si>
  <si>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</si>
  <si>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6</t>
  </si>
  <si>
    <t>APORTES AL ICBF</t>
  </si>
  <si>
    <t>7</t>
  </si>
  <si>
    <t>APORTES AL SENA</t>
  </si>
  <si>
    <t>8</t>
  </si>
  <si>
    <t>APORTES A LA ESAP</t>
  </si>
  <si>
    <t>APORTES A ESCUELAS INDUSTRIALES E INSTITUTOS TECNICOS</t>
  </si>
  <si>
    <t>MINISTERIO DE TECNOLOGIAS DE LA INFORMACION Y LAS COMUNICACIONES</t>
  </si>
  <si>
    <t>HONORARIOS</t>
  </si>
  <si>
    <t>REMUNERACION SERVICIOS TECNICOS</t>
  </si>
  <si>
    <t>OTROS SERVICIOS PERSONALES INDIRECTOS</t>
  </si>
  <si>
    <t>SERVICIOS DE CAPACITACION</t>
  </si>
  <si>
    <t>OTROS GASTOS POR ADQUISICION DE SERVICIOS</t>
  </si>
  <si>
    <t>CUOTA DE AUDITAJE CONTRANAL</t>
  </si>
  <si>
    <t>AUXILIOS FUNERARIOS</t>
  </si>
  <si>
    <t>CUOTAS PARTES PENSIONALES</t>
  </si>
  <si>
    <t xml:space="preserve">SENTENCIAS </t>
  </si>
  <si>
    <t>PROVISION PARA GASTOS INSTITUCIONALES Y/O SECTORIALES CONTINGENTES - PREVIO CONCEPTO DGPPN</t>
  </si>
  <si>
    <t>SUELDO DE PERSONAL DE NOMINA</t>
  </si>
  <si>
    <t>PRIMA TECNICA</t>
  </si>
  <si>
    <t>OTROS</t>
  </si>
  <si>
    <t>HORAS EXTRAS, DIAS FESTIVOS E INDEMNIZACION  POR VACACIONES</t>
  </si>
  <si>
    <t>SERVICIOS PERSONALES INDIRECTOS</t>
  </si>
  <si>
    <t>CONTRIBUCIONES INHERENTES A LA NOMINA SECTOR PRIVADO Y PUBLICO</t>
  </si>
  <si>
    <t>FUNCIONAMIENTO</t>
  </si>
  <si>
    <t>GASTOS DE PERSONAL</t>
  </si>
  <si>
    <t>GASTOS GENERALES</t>
  </si>
  <si>
    <t>ADQUISICION DE BIENES Y SERVICIOS</t>
  </si>
  <si>
    <t>TRANSFERENCIAS CORRIENTES</t>
  </si>
  <si>
    <t>% COMP.</t>
  </si>
  <si>
    <t>% OBL</t>
  </si>
  <si>
    <t>INDEMNIZACION POR VACACIONES</t>
  </si>
  <si>
    <t>GASTOS JUDICIALES</t>
  </si>
  <si>
    <t>CONCILIACIONES</t>
  </si>
  <si>
    <t>Enero-Diciembre</t>
  </si>
  <si>
    <t>FORTALECIMIENTO Y CAPITALIZACION DE LOS CANALES PUBLICOS DE TELEVISION PARAGRAFO 2o. ARTICULO 18 LEY 1507 DE 2012</t>
  </si>
  <si>
    <t>TRANSFERENCIAS DE CAPITAL</t>
  </si>
  <si>
    <t>CUENTAS POR PAGAR</t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</si>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</sst>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\ #,##0.00_);\(&quot;$&quot;\ #,##0.00\)"/>
    <numFmt numFmtId="164" formatCode="[$-1240A]&quot;$&quot;\ #,##0.00;\(&quot;$&quot;\ #,##0.00\)"/>
    <numFmt numFmtId="165" formatCode="&quot;$&quot;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4"/>
      <name val="Calibri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7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1" fillId="0" borderId="4" xfId="0" applyFont="1" applyFill="1" applyBorder="1"/>
    <xf numFmtId="164" fontId="6" fillId="0" borderId="5" xfId="0" applyNumberFormat="1" applyFont="1" applyFill="1" applyBorder="1" applyAlignment="1">
      <alignment horizontal="right" vertical="center" wrapText="1" readingOrder="1"/>
    </xf>
    <xf numFmtId="0" fontId="7" fillId="0" borderId="1" xfId="0" applyFont="1" applyFill="1" applyBorder="1"/>
    <xf numFmtId="4" fontId="7" fillId="0" borderId="1" xfId="0" applyNumberFormat="1" applyFont="1" applyFill="1" applyBorder="1"/>
    <xf numFmtId="10" fontId="0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0" applyNumberFormat="1" applyFont="1" applyFill="1" applyBorder="1" applyAlignment="1">
      <alignment horizontal="right" vertical="center" wrapText="1" readingOrder="1"/>
    </xf>
    <xf numFmtId="0" fontId="5" fillId="0" borderId="2" xfId="0" applyFont="1" applyFill="1" applyBorder="1"/>
    <xf numFmtId="4" fontId="5" fillId="0" borderId="2" xfId="0" applyNumberFormat="1" applyFont="1" applyFill="1" applyBorder="1"/>
    <xf numFmtId="10" fontId="0" fillId="0" borderId="2" xfId="0" applyNumberFormat="1" applyFont="1" applyFill="1" applyBorder="1" applyAlignment="1">
      <alignment horizontal="right" vertical="center" wrapText="1" readingOrder="1"/>
    </xf>
    <xf numFmtId="4" fontId="1" fillId="0" borderId="0" xfId="0" applyNumberFormat="1" applyFont="1" applyFill="1" applyBorder="1"/>
    <xf numFmtId="0" fontId="0" fillId="2" borderId="1" xfId="0" applyNumberFormat="1" applyFont="1" applyFill="1" applyBorder="1" applyAlignment="1">
      <alignment horizontal="left" vertical="center" wrapText="1" readingOrder="1"/>
    </xf>
    <xf numFmtId="165" fontId="1" fillId="0" borderId="0" xfId="0" applyNumberFormat="1" applyFont="1" applyFill="1" applyBorder="1"/>
    <xf numFmtId="164" fontId="8" fillId="0" borderId="0" xfId="0" applyNumberFormat="1" applyFont="1" applyFill="1" applyBorder="1" applyAlignment="1">
      <alignment horizontal="right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164" fontId="0" fillId="2" borderId="1" xfId="0" applyNumberFormat="1" applyFont="1" applyFill="1" applyBorder="1" applyAlignment="1">
      <alignment horizontal="right" vertical="center" wrapText="1" readingOrder="1"/>
    </xf>
    <xf numFmtId="164" fontId="0" fillId="0" borderId="6" xfId="0" applyNumberFormat="1" applyFont="1" applyFill="1" applyBorder="1" applyAlignment="1">
      <alignment horizontal="right" vertical="center" wrapText="1" readingOrder="1"/>
    </xf>
    <xf numFmtId="0" fontId="7" fillId="0" borderId="2" xfId="0" applyFont="1" applyFill="1" applyBorder="1"/>
    <xf numFmtId="4" fontId="7" fillId="0" borderId="2" xfId="0" applyNumberFormat="1" applyFont="1" applyFill="1" applyBorder="1"/>
    <xf numFmtId="0" fontId="1" fillId="0" borderId="5" xfId="0" applyFont="1" applyFill="1" applyBorder="1"/>
    <xf numFmtId="7" fontId="6" fillId="0" borderId="5" xfId="0" applyNumberFormat="1" applyFont="1" applyFill="1" applyBorder="1" applyAlignment="1">
      <alignment horizontal="center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7" fontId="1" fillId="0" borderId="1" xfId="0" applyNumberFormat="1" applyFont="1" applyFill="1" applyBorder="1"/>
    <xf numFmtId="7" fontId="9" fillId="0" borderId="1" xfId="0" applyNumberFormat="1" applyFont="1" applyFill="1" applyBorder="1"/>
    <xf numFmtId="0" fontId="9" fillId="0" borderId="1" xfId="0" applyFont="1" applyFill="1" applyBorder="1"/>
    <xf numFmtId="0" fontId="6" fillId="0" borderId="7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7" fillId="0" borderId="8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7" fontId="1" fillId="0" borderId="2" xfId="0" applyNumberFormat="1" applyFont="1" applyFill="1" applyBorder="1"/>
    <xf numFmtId="7" fontId="9" fillId="0" borderId="8" xfId="0" applyNumberFormat="1" applyFont="1" applyFill="1" applyBorder="1"/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619125</xdr:colOff>
      <xdr:row>0</xdr:row>
      <xdr:rowOff>0</xdr:rowOff>
    </xdr:from>
    <xdr:to>
      <xdr:col>16</xdr:col>
      <xdr:colOff>646430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8600" y="0"/>
          <a:ext cx="1951355" cy="1238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1</xdr:row>
      <xdr:rowOff>95250</xdr:rowOff>
    </xdr:from>
    <xdr:to>
      <xdr:col>5</xdr:col>
      <xdr:colOff>78105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5"/>
  <sheetViews>
    <sheetView showGridLines="0" tabSelected="1" workbookViewId="0">
      <selection activeCell="A2" sqref="A2"/>
    </sheetView>
  </sheetViews>
  <sheetFormatPr baseColWidth="10" defaultRowHeight="15" x14ac:dyDescent="0.25"/>
  <cols>
    <col min="1" max="6" width="5.42578125" customWidth="1"/>
    <col min="7" max="7" width="46.5703125" customWidth="1"/>
    <col min="8" max="10" width="18.85546875" customWidth="1"/>
    <col min="11" max="11" width="11" customWidth="1"/>
    <col min="12" max="12" width="18.85546875" customWidth="1"/>
    <col min="13" max="13" width="10.28515625" customWidth="1"/>
    <col min="14" max="14" width="18.5703125" customWidth="1"/>
    <col min="15" max="15" width="0" hidden="1" customWidth="1"/>
    <col min="16" max="16" width="0.42578125" hidden="1" customWidth="1"/>
    <col min="17" max="17" width="19.7109375" customWidth="1"/>
  </cols>
  <sheetData>
    <row r="2" spans="1:17" ht="18.75" x14ac:dyDescent="0.3">
      <c r="G2" s="41" t="s">
        <v>64</v>
      </c>
      <c r="H2" s="41"/>
      <c r="I2" s="41"/>
      <c r="J2" s="41"/>
      <c r="K2" s="5"/>
    </row>
    <row r="3" spans="1:17" ht="18.75" x14ac:dyDescent="0.3">
      <c r="A3" s="41"/>
      <c r="B3" s="41"/>
      <c r="C3" s="41"/>
      <c r="D3" s="41"/>
      <c r="E3" s="41"/>
      <c r="F3" s="41"/>
      <c r="G3" s="41"/>
      <c r="H3" s="41"/>
      <c r="I3" s="41"/>
      <c r="J3" s="41"/>
      <c r="K3" s="5"/>
    </row>
    <row r="5" spans="1:17" x14ac:dyDescent="0.25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/>
      <c r="H5" s="2" t="s">
        <v>0</v>
      </c>
      <c r="I5" s="2">
        <v>2017</v>
      </c>
      <c r="J5" s="1"/>
      <c r="K5" s="1"/>
      <c r="L5" s="1"/>
      <c r="M5" s="1"/>
      <c r="N5" s="1" t="s">
        <v>1</v>
      </c>
    </row>
    <row r="6" spans="1:17" x14ac:dyDescent="0.25">
      <c r="A6" s="1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/>
      <c r="H6" s="2" t="s">
        <v>2</v>
      </c>
      <c r="I6" s="2" t="s">
        <v>3</v>
      </c>
      <c r="J6" s="1"/>
      <c r="K6" s="1"/>
      <c r="L6" s="1"/>
      <c r="M6" s="1"/>
      <c r="N6" s="1" t="s">
        <v>1</v>
      </c>
    </row>
    <row r="7" spans="1:17" x14ac:dyDescent="0.25">
      <c r="A7" s="1" t="s">
        <v>1</v>
      </c>
      <c r="B7" s="1" t="s">
        <v>1</v>
      </c>
      <c r="C7" s="1" t="s">
        <v>1</v>
      </c>
      <c r="D7" s="1" t="s">
        <v>1</v>
      </c>
      <c r="E7" s="1" t="s">
        <v>1</v>
      </c>
      <c r="F7" s="1" t="s">
        <v>1</v>
      </c>
      <c r="G7" s="4"/>
      <c r="H7" s="2" t="s">
        <v>4</v>
      </c>
      <c r="I7" s="2" t="s">
        <v>91</v>
      </c>
      <c r="J7" s="1"/>
      <c r="K7" s="1"/>
      <c r="L7" s="1"/>
      <c r="M7" s="1"/>
      <c r="N7" s="1" t="s">
        <v>1</v>
      </c>
    </row>
    <row r="8" spans="1:17" ht="30" x14ac:dyDescent="0.25">
      <c r="A8" s="9" t="s">
        <v>5</v>
      </c>
      <c r="B8" s="9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40" t="s">
        <v>12</v>
      </c>
      <c r="I8" s="9" t="s">
        <v>13</v>
      </c>
      <c r="J8" s="9" t="s">
        <v>14</v>
      </c>
      <c r="K8" s="9" t="s">
        <v>86</v>
      </c>
      <c r="L8" s="29" t="s">
        <v>15</v>
      </c>
      <c r="M8" s="9" t="s">
        <v>87</v>
      </c>
      <c r="N8" s="9" t="s">
        <v>16</v>
      </c>
      <c r="O8" s="3"/>
      <c r="P8" s="34"/>
      <c r="Q8" s="39" t="s">
        <v>94</v>
      </c>
    </row>
    <row r="9" spans="1:17" x14ac:dyDescent="0.25">
      <c r="A9" s="9" t="s">
        <v>17</v>
      </c>
      <c r="B9" s="9"/>
      <c r="C9" s="9"/>
      <c r="D9" s="9"/>
      <c r="E9" s="9"/>
      <c r="F9" s="9"/>
      <c r="G9" s="14" t="s">
        <v>81</v>
      </c>
      <c r="H9" s="13">
        <f>H10+H48+H53+H60</f>
        <v>52493757248</v>
      </c>
      <c r="I9" s="13">
        <f t="shared" ref="I9:L9" si="0">I10+I48+I53+I60</f>
        <v>49814505295.540001</v>
      </c>
      <c r="J9" s="13">
        <f t="shared" si="0"/>
        <v>49814505295.540001</v>
      </c>
      <c r="K9" s="21">
        <f t="shared" ref="K9:K54" si="1">J9/H9</f>
        <v>0.94896056039954968</v>
      </c>
      <c r="L9" s="13">
        <f t="shared" si="0"/>
        <v>49814505295.540001</v>
      </c>
      <c r="M9" s="21">
        <f t="shared" ref="M9:M54" si="2">L9/H9</f>
        <v>0.94896056039954968</v>
      </c>
      <c r="N9" s="13">
        <f>N10+N48+N53</f>
        <v>45436487459.540001</v>
      </c>
      <c r="O9" s="13">
        <f>O10+O48+O53</f>
        <v>0</v>
      </c>
      <c r="P9" s="35">
        <f>P10+P48+P53</f>
        <v>0</v>
      </c>
      <c r="Q9" s="38">
        <f>L9-N9</f>
        <v>4378017836</v>
      </c>
    </row>
    <row r="10" spans="1:17" x14ac:dyDescent="0.25">
      <c r="A10" s="9" t="s">
        <v>17</v>
      </c>
      <c r="B10" s="9">
        <v>1</v>
      </c>
      <c r="C10" s="9"/>
      <c r="D10" s="9"/>
      <c r="E10" s="9"/>
      <c r="F10" s="9"/>
      <c r="G10" s="14" t="s">
        <v>82</v>
      </c>
      <c r="H10" s="13">
        <f>H11+H14+H17+H30+H33+H37</f>
        <v>45622729858</v>
      </c>
      <c r="I10" s="13">
        <f t="shared" ref="I10:P10" si="3">I11+I14+I17+I30+I33+I37</f>
        <v>43079659543</v>
      </c>
      <c r="J10" s="13">
        <f>J11+J14+J17+J30+J33+J37</f>
        <v>43079659543</v>
      </c>
      <c r="K10" s="21">
        <f t="shared" si="1"/>
        <v>0.94425869905384296</v>
      </c>
      <c r="L10" s="13">
        <f t="shared" si="3"/>
        <v>43079659543</v>
      </c>
      <c r="M10" s="21">
        <f t="shared" si="2"/>
        <v>0.94425869905384296</v>
      </c>
      <c r="N10" s="13">
        <f t="shared" si="3"/>
        <v>42806628880</v>
      </c>
      <c r="O10" s="13">
        <f t="shared" si="3"/>
        <v>0</v>
      </c>
      <c r="P10" s="35">
        <f t="shared" si="3"/>
        <v>0</v>
      </c>
      <c r="Q10" s="38">
        <f t="shared" ref="Q10:Q61" si="4">L10-N10</f>
        <v>273030663</v>
      </c>
    </row>
    <row r="11" spans="1:17" x14ac:dyDescent="0.25">
      <c r="A11" s="9" t="s">
        <v>17</v>
      </c>
      <c r="B11" s="9">
        <v>1</v>
      </c>
      <c r="C11" s="9">
        <v>0</v>
      </c>
      <c r="D11" s="9">
        <v>1</v>
      </c>
      <c r="E11" s="9">
        <v>1</v>
      </c>
      <c r="F11" s="9"/>
      <c r="G11" s="14" t="s">
        <v>75</v>
      </c>
      <c r="H11" s="13">
        <f>H12+H13</f>
        <v>21558218446</v>
      </c>
      <c r="I11" s="13">
        <f t="shared" ref="I11:J11" si="5">I12+I13</f>
        <v>20921657119</v>
      </c>
      <c r="J11" s="13">
        <f t="shared" si="5"/>
        <v>20921657119</v>
      </c>
      <c r="K11" s="20">
        <f t="shared" si="1"/>
        <v>0.97047245213724465</v>
      </c>
      <c r="L11" s="13">
        <f t="shared" ref="L11" si="6">L12+L13</f>
        <v>20921657119</v>
      </c>
      <c r="M11" s="21">
        <f t="shared" si="2"/>
        <v>0.97047245213724465</v>
      </c>
      <c r="N11" s="13">
        <f t="shared" ref="N11" si="7">N12+N13</f>
        <v>20921657119</v>
      </c>
      <c r="O11" s="13">
        <f t="shared" ref="O11:P11" si="8">O12+O13</f>
        <v>0</v>
      </c>
      <c r="P11" s="35">
        <f t="shared" si="8"/>
        <v>0</v>
      </c>
      <c r="Q11" s="37">
        <f t="shared" si="4"/>
        <v>0</v>
      </c>
    </row>
    <row r="12" spans="1:17" x14ac:dyDescent="0.25">
      <c r="A12" s="10" t="s">
        <v>17</v>
      </c>
      <c r="B12" s="10" t="s">
        <v>18</v>
      </c>
      <c r="C12" s="10" t="s">
        <v>19</v>
      </c>
      <c r="D12" s="10" t="s">
        <v>18</v>
      </c>
      <c r="E12" s="10" t="s">
        <v>18</v>
      </c>
      <c r="F12" s="10" t="s">
        <v>18</v>
      </c>
      <c r="G12" s="11" t="s">
        <v>20</v>
      </c>
      <c r="H12" s="12">
        <v>20300000000</v>
      </c>
      <c r="I12" s="12">
        <v>19938818185</v>
      </c>
      <c r="J12" s="12">
        <v>19938818185</v>
      </c>
      <c r="K12" s="20">
        <f t="shared" si="1"/>
        <v>0.98220779236453204</v>
      </c>
      <c r="L12" s="12">
        <f>J12</f>
        <v>19938818185</v>
      </c>
      <c r="M12" s="20">
        <f t="shared" si="2"/>
        <v>0.98220779236453204</v>
      </c>
      <c r="N12" s="12">
        <v>19938818185</v>
      </c>
      <c r="O12" s="3"/>
      <c r="P12" s="34"/>
      <c r="Q12" s="37">
        <f t="shared" si="4"/>
        <v>0</v>
      </c>
    </row>
    <row r="13" spans="1:17" x14ac:dyDescent="0.25">
      <c r="A13" s="10" t="s">
        <v>17</v>
      </c>
      <c r="B13" s="10" t="s">
        <v>18</v>
      </c>
      <c r="C13" s="10" t="s">
        <v>19</v>
      </c>
      <c r="D13" s="10" t="s">
        <v>18</v>
      </c>
      <c r="E13" s="10" t="s">
        <v>18</v>
      </c>
      <c r="F13" s="10" t="s">
        <v>21</v>
      </c>
      <c r="G13" s="11" t="s">
        <v>22</v>
      </c>
      <c r="H13" s="12">
        <v>1258218446</v>
      </c>
      <c r="I13" s="12">
        <v>982838934</v>
      </c>
      <c r="J13" s="12">
        <v>982838934</v>
      </c>
      <c r="K13" s="20">
        <f t="shared" si="1"/>
        <v>0.78113537210056128</v>
      </c>
      <c r="L13" s="12">
        <f>J13</f>
        <v>982838934</v>
      </c>
      <c r="M13" s="20">
        <f t="shared" si="2"/>
        <v>0.78113537210056128</v>
      </c>
      <c r="N13" s="12">
        <v>982838934</v>
      </c>
      <c r="O13" s="3"/>
      <c r="P13" s="34"/>
      <c r="Q13" s="37">
        <f t="shared" si="4"/>
        <v>0</v>
      </c>
    </row>
    <row r="14" spans="1:17" x14ac:dyDescent="0.25">
      <c r="A14" s="9" t="s">
        <v>17</v>
      </c>
      <c r="B14" s="9">
        <v>1</v>
      </c>
      <c r="C14" s="9">
        <v>0</v>
      </c>
      <c r="D14" s="9">
        <v>1</v>
      </c>
      <c r="E14" s="9">
        <v>4</v>
      </c>
      <c r="F14" s="9"/>
      <c r="G14" s="14" t="s">
        <v>76</v>
      </c>
      <c r="H14" s="15">
        <f>H15+H16</f>
        <v>4263734802</v>
      </c>
      <c r="I14" s="15">
        <f t="shared" ref="I14:N14" si="9">I15+I16</f>
        <v>3649330237</v>
      </c>
      <c r="J14" s="15">
        <f t="shared" si="9"/>
        <v>3649330237</v>
      </c>
      <c r="K14" s="21">
        <f t="shared" si="1"/>
        <v>0.85589991086879991</v>
      </c>
      <c r="L14" s="15">
        <f t="shared" si="9"/>
        <v>3649330237</v>
      </c>
      <c r="M14" s="21">
        <f t="shared" si="2"/>
        <v>0.85589991086879991</v>
      </c>
      <c r="N14" s="15">
        <f t="shared" si="9"/>
        <v>3649330237</v>
      </c>
      <c r="O14" s="3"/>
      <c r="P14" s="34"/>
      <c r="Q14" s="37">
        <f t="shared" si="4"/>
        <v>0</v>
      </c>
    </row>
    <row r="15" spans="1:17" x14ac:dyDescent="0.25">
      <c r="A15" s="10" t="s">
        <v>17</v>
      </c>
      <c r="B15" s="10" t="s">
        <v>18</v>
      </c>
      <c r="C15" s="10" t="s">
        <v>19</v>
      </c>
      <c r="D15" s="10" t="s">
        <v>18</v>
      </c>
      <c r="E15" s="10" t="s">
        <v>23</v>
      </c>
      <c r="F15" s="10" t="s">
        <v>18</v>
      </c>
      <c r="G15" s="11" t="s">
        <v>24</v>
      </c>
      <c r="H15" s="12">
        <v>1268961772</v>
      </c>
      <c r="I15" s="12">
        <v>1265711772</v>
      </c>
      <c r="J15" s="12">
        <v>1265711772</v>
      </c>
      <c r="K15" s="20">
        <f t="shared" si="1"/>
        <v>0.99743885113664399</v>
      </c>
      <c r="L15" s="12">
        <v>1265711772</v>
      </c>
      <c r="M15" s="20">
        <f t="shared" si="2"/>
        <v>0.99743885113664399</v>
      </c>
      <c r="N15" s="12">
        <v>1265711772</v>
      </c>
      <c r="O15" s="3"/>
      <c r="P15" s="34"/>
      <c r="Q15" s="37">
        <f t="shared" si="4"/>
        <v>0</v>
      </c>
    </row>
    <row r="16" spans="1:17" x14ac:dyDescent="0.25">
      <c r="A16" s="10" t="s">
        <v>17</v>
      </c>
      <c r="B16" s="10" t="s">
        <v>18</v>
      </c>
      <c r="C16" s="10" t="s">
        <v>19</v>
      </c>
      <c r="D16" s="10" t="s">
        <v>18</v>
      </c>
      <c r="E16" s="10" t="s">
        <v>23</v>
      </c>
      <c r="F16" s="10" t="s">
        <v>21</v>
      </c>
      <c r="G16" s="11" t="s">
        <v>25</v>
      </c>
      <c r="H16" s="12">
        <v>2994773030</v>
      </c>
      <c r="I16" s="12">
        <v>2383618465</v>
      </c>
      <c r="J16" s="12">
        <v>2383618465</v>
      </c>
      <c r="K16" s="20">
        <f t="shared" si="1"/>
        <v>0.7959262492089425</v>
      </c>
      <c r="L16" s="12">
        <v>2383618465</v>
      </c>
      <c r="M16" s="20">
        <f t="shared" si="2"/>
        <v>0.7959262492089425</v>
      </c>
      <c r="N16" s="12">
        <v>2383618465</v>
      </c>
      <c r="O16" s="3"/>
      <c r="P16" s="34"/>
      <c r="Q16" s="37">
        <f t="shared" si="4"/>
        <v>0</v>
      </c>
    </row>
    <row r="17" spans="1:17" x14ac:dyDescent="0.25">
      <c r="A17" s="9" t="s">
        <v>17</v>
      </c>
      <c r="B17" s="9">
        <v>1</v>
      </c>
      <c r="C17" s="9">
        <v>0</v>
      </c>
      <c r="D17" s="9">
        <v>1</v>
      </c>
      <c r="E17" s="9">
        <v>5</v>
      </c>
      <c r="F17" s="9"/>
      <c r="G17" s="14" t="s">
        <v>77</v>
      </c>
      <c r="H17" s="15">
        <f>SUM(H18:H29)</f>
        <v>7014413629</v>
      </c>
      <c r="I17" s="15">
        <f t="shared" ref="I17:N17" si="10">SUM(I18:I29)</f>
        <v>6737557289</v>
      </c>
      <c r="J17" s="15">
        <f t="shared" si="10"/>
        <v>6737557289</v>
      </c>
      <c r="K17" s="21">
        <f t="shared" si="1"/>
        <v>0.96053036580914186</v>
      </c>
      <c r="L17" s="15">
        <f t="shared" si="10"/>
        <v>6737557289</v>
      </c>
      <c r="M17" s="21">
        <f t="shared" si="2"/>
        <v>0.96053036580914186</v>
      </c>
      <c r="N17" s="15">
        <f t="shared" si="10"/>
        <v>6591516279</v>
      </c>
      <c r="O17" s="3"/>
      <c r="P17" s="34"/>
      <c r="Q17" s="38">
        <f t="shared" si="4"/>
        <v>146041010</v>
      </c>
    </row>
    <row r="18" spans="1:17" x14ac:dyDescent="0.25">
      <c r="A18" s="10" t="s">
        <v>17</v>
      </c>
      <c r="B18" s="10" t="s">
        <v>18</v>
      </c>
      <c r="C18" s="10" t="s">
        <v>19</v>
      </c>
      <c r="D18" s="10" t="s">
        <v>18</v>
      </c>
      <c r="E18" s="10" t="s">
        <v>26</v>
      </c>
      <c r="F18" s="10" t="s">
        <v>18</v>
      </c>
      <c r="G18" s="11" t="s">
        <v>27</v>
      </c>
      <c r="H18" s="12">
        <v>226517440</v>
      </c>
      <c r="I18" s="12">
        <v>221503436</v>
      </c>
      <c r="J18" s="12">
        <v>221503436</v>
      </c>
      <c r="K18" s="20">
        <f t="shared" si="1"/>
        <v>0.97786482135768438</v>
      </c>
      <c r="L18" s="12">
        <v>221503436</v>
      </c>
      <c r="M18" s="20">
        <f t="shared" si="2"/>
        <v>0.97786482135768438</v>
      </c>
      <c r="N18" s="12">
        <v>221503436</v>
      </c>
      <c r="O18" s="3"/>
      <c r="P18" s="34"/>
      <c r="Q18" s="37">
        <f t="shared" si="4"/>
        <v>0</v>
      </c>
    </row>
    <row r="19" spans="1:17" x14ac:dyDescent="0.25">
      <c r="A19" s="10" t="s">
        <v>17</v>
      </c>
      <c r="B19" s="10" t="s">
        <v>18</v>
      </c>
      <c r="C19" s="10" t="s">
        <v>19</v>
      </c>
      <c r="D19" s="10" t="s">
        <v>18</v>
      </c>
      <c r="E19" s="10" t="s">
        <v>26</v>
      </c>
      <c r="F19" s="10" t="s">
        <v>21</v>
      </c>
      <c r="G19" s="11" t="s">
        <v>28</v>
      </c>
      <c r="H19" s="12">
        <v>687509003</v>
      </c>
      <c r="I19" s="12">
        <v>671668215</v>
      </c>
      <c r="J19" s="12">
        <v>671668215</v>
      </c>
      <c r="K19" s="20">
        <f t="shared" si="1"/>
        <v>0.97695915554432389</v>
      </c>
      <c r="L19" s="12">
        <v>671668215</v>
      </c>
      <c r="M19" s="20">
        <f t="shared" si="2"/>
        <v>0.97695915554432389</v>
      </c>
      <c r="N19" s="12">
        <v>665602945</v>
      </c>
      <c r="O19" s="3"/>
      <c r="P19" s="34"/>
      <c r="Q19" s="37">
        <f t="shared" si="4"/>
        <v>6065270</v>
      </c>
    </row>
    <row r="20" spans="1:17" x14ac:dyDescent="0.25">
      <c r="A20" s="10" t="s">
        <v>17</v>
      </c>
      <c r="B20" s="10" t="s">
        <v>18</v>
      </c>
      <c r="C20" s="10" t="s">
        <v>19</v>
      </c>
      <c r="D20" s="10" t="s">
        <v>18</v>
      </c>
      <c r="E20" s="10" t="s">
        <v>26</v>
      </c>
      <c r="F20" s="10" t="s">
        <v>26</v>
      </c>
      <c r="G20" s="11" t="s">
        <v>29</v>
      </c>
      <c r="H20" s="12">
        <v>110854638</v>
      </c>
      <c r="I20" s="12">
        <v>99550312</v>
      </c>
      <c r="J20" s="12">
        <v>99550312</v>
      </c>
      <c r="K20" s="20">
        <f t="shared" si="1"/>
        <v>0.89802568296691387</v>
      </c>
      <c r="L20" s="12">
        <v>99550312</v>
      </c>
      <c r="M20" s="20">
        <f t="shared" si="2"/>
        <v>0.89802568296691387</v>
      </c>
      <c r="N20" s="12">
        <v>93261294</v>
      </c>
      <c r="O20" s="3"/>
      <c r="P20" s="34"/>
      <c r="Q20" s="37">
        <f t="shared" si="4"/>
        <v>6289018</v>
      </c>
    </row>
    <row r="21" spans="1:17" x14ac:dyDescent="0.25">
      <c r="A21" s="10" t="s">
        <v>17</v>
      </c>
      <c r="B21" s="10" t="s">
        <v>18</v>
      </c>
      <c r="C21" s="10" t="s">
        <v>19</v>
      </c>
      <c r="D21" s="10" t="s">
        <v>18</v>
      </c>
      <c r="E21" s="10" t="s">
        <v>26</v>
      </c>
      <c r="F21" s="10" t="s">
        <v>30</v>
      </c>
      <c r="G21" s="11" t="s">
        <v>31</v>
      </c>
      <c r="H21" s="12">
        <v>70128243</v>
      </c>
      <c r="I21" s="12">
        <v>69642626</v>
      </c>
      <c r="J21" s="12">
        <v>69642626</v>
      </c>
      <c r="K21" s="20">
        <f t="shared" si="1"/>
        <v>0.99307530063172977</v>
      </c>
      <c r="L21" s="12">
        <v>69642626</v>
      </c>
      <c r="M21" s="20">
        <f t="shared" si="2"/>
        <v>0.99307530063172977</v>
      </c>
      <c r="N21" s="12">
        <v>69642626</v>
      </c>
      <c r="O21" s="3"/>
      <c r="P21" s="34"/>
      <c r="Q21" s="37">
        <f t="shared" si="4"/>
        <v>0</v>
      </c>
    </row>
    <row r="22" spans="1:17" x14ac:dyDescent="0.25">
      <c r="A22" s="10" t="s">
        <v>17</v>
      </c>
      <c r="B22" s="10" t="s">
        <v>18</v>
      </c>
      <c r="C22" s="10" t="s">
        <v>19</v>
      </c>
      <c r="D22" s="10" t="s">
        <v>18</v>
      </c>
      <c r="E22" s="10" t="s">
        <v>26</v>
      </c>
      <c r="F22" s="10" t="s">
        <v>32</v>
      </c>
      <c r="G22" s="11" t="s">
        <v>33</v>
      </c>
      <c r="H22" s="12">
        <v>52250445</v>
      </c>
      <c r="I22" s="12">
        <v>44465585</v>
      </c>
      <c r="J22" s="12">
        <v>44465585</v>
      </c>
      <c r="K22" s="20">
        <f t="shared" si="1"/>
        <v>0.85100873303567082</v>
      </c>
      <c r="L22" s="12">
        <v>44465585</v>
      </c>
      <c r="M22" s="20">
        <f t="shared" si="2"/>
        <v>0.85100873303567082</v>
      </c>
      <c r="N22" s="12">
        <v>44465585</v>
      </c>
      <c r="O22" s="3"/>
      <c r="P22" s="34"/>
      <c r="Q22" s="37">
        <f t="shared" si="4"/>
        <v>0</v>
      </c>
    </row>
    <row r="23" spans="1:17" x14ac:dyDescent="0.25">
      <c r="A23" s="10" t="s">
        <v>17</v>
      </c>
      <c r="B23" s="10" t="s">
        <v>18</v>
      </c>
      <c r="C23" s="10" t="s">
        <v>19</v>
      </c>
      <c r="D23" s="10" t="s">
        <v>18</v>
      </c>
      <c r="E23" s="10" t="s">
        <v>26</v>
      </c>
      <c r="F23" s="10" t="s">
        <v>34</v>
      </c>
      <c r="G23" s="11" t="s">
        <v>35</v>
      </c>
      <c r="H23" s="12">
        <v>946040570</v>
      </c>
      <c r="I23" s="12">
        <v>946040570</v>
      </c>
      <c r="J23" s="12">
        <v>946040570</v>
      </c>
      <c r="K23" s="20">
        <f t="shared" si="1"/>
        <v>1</v>
      </c>
      <c r="L23" s="12">
        <v>946040570</v>
      </c>
      <c r="M23" s="20">
        <f t="shared" si="2"/>
        <v>1</v>
      </c>
      <c r="N23" s="12">
        <v>939066461</v>
      </c>
      <c r="O23" s="3"/>
      <c r="P23" s="34"/>
      <c r="Q23" s="37">
        <f t="shared" si="4"/>
        <v>6974109</v>
      </c>
    </row>
    <row r="24" spans="1:17" x14ac:dyDescent="0.25">
      <c r="A24" s="10" t="s">
        <v>17</v>
      </c>
      <c r="B24" s="10" t="s">
        <v>18</v>
      </c>
      <c r="C24" s="10" t="s">
        <v>19</v>
      </c>
      <c r="D24" s="10" t="s">
        <v>18</v>
      </c>
      <c r="E24" s="10" t="s">
        <v>26</v>
      </c>
      <c r="F24" s="10" t="s">
        <v>36</v>
      </c>
      <c r="G24" s="11" t="s">
        <v>37</v>
      </c>
      <c r="H24" s="12">
        <v>1061005496</v>
      </c>
      <c r="I24" s="12">
        <v>858147464</v>
      </c>
      <c r="J24" s="12">
        <v>858147464</v>
      </c>
      <c r="K24" s="20">
        <f t="shared" si="1"/>
        <v>0.80880586126577425</v>
      </c>
      <c r="L24" s="12">
        <v>858147464</v>
      </c>
      <c r="M24" s="20">
        <f t="shared" si="2"/>
        <v>0.80880586126577425</v>
      </c>
      <c r="N24" s="12">
        <v>796077622</v>
      </c>
      <c r="O24" s="3"/>
      <c r="P24" s="34"/>
      <c r="Q24" s="37">
        <f t="shared" si="4"/>
        <v>62069842</v>
      </c>
    </row>
    <row r="25" spans="1:17" x14ac:dyDescent="0.25">
      <c r="A25" s="10" t="s">
        <v>17</v>
      </c>
      <c r="B25" s="10" t="s">
        <v>18</v>
      </c>
      <c r="C25" s="10" t="s">
        <v>19</v>
      </c>
      <c r="D25" s="10" t="s">
        <v>18</v>
      </c>
      <c r="E25" s="10" t="s">
        <v>26</v>
      </c>
      <c r="F25" s="10" t="s">
        <v>38</v>
      </c>
      <c r="G25" s="11" t="s">
        <v>39</v>
      </c>
      <c r="H25" s="12">
        <v>2105786857</v>
      </c>
      <c r="I25" s="12">
        <v>2104262362</v>
      </c>
      <c r="J25" s="12">
        <v>2104262362</v>
      </c>
      <c r="K25" s="20">
        <f t="shared" si="1"/>
        <v>0.99927604496393718</v>
      </c>
      <c r="L25" s="12">
        <v>2104262362</v>
      </c>
      <c r="M25" s="20">
        <f t="shared" si="2"/>
        <v>0.99927604496393718</v>
      </c>
      <c r="N25" s="12">
        <v>2053461773</v>
      </c>
      <c r="O25" s="3"/>
      <c r="P25" s="34"/>
      <c r="Q25" s="37">
        <f t="shared" si="4"/>
        <v>50800589</v>
      </c>
    </row>
    <row r="26" spans="1:17" x14ac:dyDescent="0.25">
      <c r="A26" s="10" t="s">
        <v>17</v>
      </c>
      <c r="B26" s="10" t="s">
        <v>18</v>
      </c>
      <c r="C26" s="10" t="s">
        <v>19</v>
      </c>
      <c r="D26" s="10" t="s">
        <v>18</v>
      </c>
      <c r="E26" s="10" t="s">
        <v>26</v>
      </c>
      <c r="F26" s="10" t="s">
        <v>40</v>
      </c>
      <c r="G26" s="11" t="s">
        <v>41</v>
      </c>
      <c r="H26" s="12">
        <v>881107177</v>
      </c>
      <c r="I26" s="12">
        <v>881107177</v>
      </c>
      <c r="J26" s="12">
        <v>881107177</v>
      </c>
      <c r="K26" s="20">
        <f t="shared" si="1"/>
        <v>1</v>
      </c>
      <c r="L26" s="12">
        <v>881107177</v>
      </c>
      <c r="M26" s="20">
        <f t="shared" si="2"/>
        <v>1</v>
      </c>
      <c r="N26" s="12">
        <v>881107177</v>
      </c>
      <c r="O26" s="3"/>
      <c r="P26" s="34"/>
      <c r="Q26" s="37">
        <f t="shared" si="4"/>
        <v>0</v>
      </c>
    </row>
    <row r="27" spans="1:17" x14ac:dyDescent="0.25">
      <c r="A27" s="10" t="s">
        <v>17</v>
      </c>
      <c r="B27" s="10" t="s">
        <v>18</v>
      </c>
      <c r="C27" s="10" t="s">
        <v>19</v>
      </c>
      <c r="D27" s="10" t="s">
        <v>18</v>
      </c>
      <c r="E27" s="10" t="s">
        <v>26</v>
      </c>
      <c r="F27" s="10" t="s">
        <v>42</v>
      </c>
      <c r="G27" s="11" t="s">
        <v>43</v>
      </c>
      <c r="H27" s="12">
        <v>10545011</v>
      </c>
      <c r="I27" s="12">
        <v>9340263</v>
      </c>
      <c r="J27" s="12">
        <v>9340263</v>
      </c>
      <c r="K27" s="20">
        <f t="shared" si="1"/>
        <v>0.88575184985582278</v>
      </c>
      <c r="L27" s="12">
        <v>9340263</v>
      </c>
      <c r="M27" s="20">
        <f t="shared" si="2"/>
        <v>0.88575184985582278</v>
      </c>
      <c r="N27" s="12">
        <v>9340263</v>
      </c>
      <c r="O27" s="3"/>
      <c r="P27" s="34"/>
      <c r="Q27" s="37">
        <f t="shared" si="4"/>
        <v>0</v>
      </c>
    </row>
    <row r="28" spans="1:17" x14ac:dyDescent="0.25">
      <c r="A28" s="10" t="s">
        <v>17</v>
      </c>
      <c r="B28" s="10" t="s">
        <v>18</v>
      </c>
      <c r="C28" s="10" t="s">
        <v>19</v>
      </c>
      <c r="D28" s="10" t="s">
        <v>18</v>
      </c>
      <c r="E28" s="10" t="s">
        <v>26</v>
      </c>
      <c r="F28" s="10" t="s">
        <v>44</v>
      </c>
      <c r="G28" s="11" t="s">
        <v>45</v>
      </c>
      <c r="H28" s="12">
        <v>226628041</v>
      </c>
      <c r="I28" s="12">
        <v>195894659</v>
      </c>
      <c r="J28" s="12">
        <v>195894659</v>
      </c>
      <c r="K28" s="20">
        <f t="shared" si="1"/>
        <v>0.86438844079316735</v>
      </c>
      <c r="L28" s="12">
        <v>195894659</v>
      </c>
      <c r="M28" s="20">
        <f t="shared" si="2"/>
        <v>0.86438844079316735</v>
      </c>
      <c r="N28" s="12">
        <v>195894659</v>
      </c>
      <c r="O28" s="3"/>
      <c r="P28" s="34"/>
      <c r="Q28" s="37">
        <f t="shared" si="4"/>
        <v>0</v>
      </c>
    </row>
    <row r="29" spans="1:17" x14ac:dyDescent="0.25">
      <c r="A29" s="10" t="s">
        <v>17</v>
      </c>
      <c r="B29" s="10" t="s">
        <v>18</v>
      </c>
      <c r="C29" s="10" t="s">
        <v>19</v>
      </c>
      <c r="D29" s="10" t="s">
        <v>18</v>
      </c>
      <c r="E29" s="10" t="s">
        <v>26</v>
      </c>
      <c r="F29" s="10" t="s">
        <v>46</v>
      </c>
      <c r="G29" s="11" t="s">
        <v>47</v>
      </c>
      <c r="H29" s="12">
        <v>636040708</v>
      </c>
      <c r="I29" s="12">
        <v>635934620</v>
      </c>
      <c r="J29" s="12">
        <v>635934620</v>
      </c>
      <c r="K29" s="20">
        <f t="shared" si="1"/>
        <v>0.99983320564444123</v>
      </c>
      <c r="L29" s="12">
        <v>635934620</v>
      </c>
      <c r="M29" s="20">
        <f t="shared" si="2"/>
        <v>0.99983320564444123</v>
      </c>
      <c r="N29" s="12">
        <v>622092438</v>
      </c>
      <c r="O29" s="3"/>
      <c r="P29" s="34"/>
      <c r="Q29" s="37">
        <f t="shared" si="4"/>
        <v>13842182</v>
      </c>
    </row>
    <row r="30" spans="1:17" ht="24.75" customHeight="1" x14ac:dyDescent="0.25">
      <c r="A30" s="9" t="s">
        <v>17</v>
      </c>
      <c r="B30" s="9" t="s">
        <v>18</v>
      </c>
      <c r="C30" s="9" t="s">
        <v>19</v>
      </c>
      <c r="D30" s="9" t="s">
        <v>18</v>
      </c>
      <c r="E30" s="9" t="s">
        <v>48</v>
      </c>
      <c r="F30" s="10"/>
      <c r="G30" s="14" t="s">
        <v>78</v>
      </c>
      <c r="H30" s="15">
        <f>H31+H32</f>
        <v>550200943</v>
      </c>
      <c r="I30" s="15">
        <f>I31+I32</f>
        <v>515170427</v>
      </c>
      <c r="J30" s="15">
        <f>J31+J32</f>
        <v>515170427</v>
      </c>
      <c r="K30" s="21">
        <f t="shared" si="1"/>
        <v>0.93633141410301068</v>
      </c>
      <c r="L30" s="15">
        <f>SUM(L31:L32)</f>
        <v>515170427</v>
      </c>
      <c r="M30" s="21">
        <f t="shared" si="2"/>
        <v>0.93633141410301068</v>
      </c>
      <c r="N30" s="15">
        <f>SUM(N31:N32)</f>
        <v>388180774</v>
      </c>
      <c r="O30" s="3"/>
      <c r="P30" s="34"/>
      <c r="Q30" s="38">
        <f t="shared" si="4"/>
        <v>126989653</v>
      </c>
    </row>
    <row r="31" spans="1:17" x14ac:dyDescent="0.25">
      <c r="A31" s="10" t="s">
        <v>17</v>
      </c>
      <c r="B31" s="10" t="s">
        <v>18</v>
      </c>
      <c r="C31" s="10" t="s">
        <v>19</v>
      </c>
      <c r="D31" s="10" t="s">
        <v>18</v>
      </c>
      <c r="E31" s="10" t="s">
        <v>48</v>
      </c>
      <c r="F31" s="10" t="s">
        <v>18</v>
      </c>
      <c r="G31" s="11" t="s">
        <v>49</v>
      </c>
      <c r="H31" s="12">
        <v>254856044</v>
      </c>
      <c r="I31" s="12">
        <v>235488393</v>
      </c>
      <c r="J31" s="12">
        <v>235488393</v>
      </c>
      <c r="K31" s="20">
        <f t="shared" si="1"/>
        <v>0.92400552603727926</v>
      </c>
      <c r="L31" s="12">
        <v>235488393</v>
      </c>
      <c r="M31" s="21">
        <f t="shared" si="2"/>
        <v>0.92400552603727926</v>
      </c>
      <c r="N31" s="12">
        <v>204270510</v>
      </c>
      <c r="O31" s="3"/>
      <c r="P31" s="34"/>
      <c r="Q31" s="37">
        <f t="shared" si="4"/>
        <v>31217883</v>
      </c>
    </row>
    <row r="32" spans="1:17" x14ac:dyDescent="0.25">
      <c r="A32" s="10" t="s">
        <v>17</v>
      </c>
      <c r="B32" s="10" t="s">
        <v>18</v>
      </c>
      <c r="C32" s="10" t="s">
        <v>19</v>
      </c>
      <c r="D32" s="10" t="s">
        <v>18</v>
      </c>
      <c r="E32" s="10" t="s">
        <v>48</v>
      </c>
      <c r="F32" s="10">
        <v>2</v>
      </c>
      <c r="G32" s="11" t="s">
        <v>88</v>
      </c>
      <c r="H32" s="12">
        <v>295344899</v>
      </c>
      <c r="I32" s="12">
        <v>279682034</v>
      </c>
      <c r="J32" s="12">
        <v>279682034</v>
      </c>
      <c r="K32" s="20">
        <f t="shared" si="1"/>
        <v>0.94696754522244175</v>
      </c>
      <c r="L32" s="12">
        <v>279682034</v>
      </c>
      <c r="M32" s="20">
        <f t="shared" si="2"/>
        <v>0.94696754522244175</v>
      </c>
      <c r="N32" s="12">
        <v>183910264</v>
      </c>
      <c r="O32" s="3"/>
      <c r="P32" s="34"/>
      <c r="Q32" s="37">
        <f t="shared" si="4"/>
        <v>95771770</v>
      </c>
    </row>
    <row r="33" spans="1:17" x14ac:dyDescent="0.25">
      <c r="A33" s="9" t="s">
        <v>17</v>
      </c>
      <c r="B33" s="9" t="s">
        <v>18</v>
      </c>
      <c r="C33" s="9" t="s">
        <v>19</v>
      </c>
      <c r="D33" s="9">
        <v>2</v>
      </c>
      <c r="E33" s="9"/>
      <c r="F33" s="9"/>
      <c r="G33" s="14" t="s">
        <v>79</v>
      </c>
      <c r="H33" s="15">
        <f>SUM(H34:H36)</f>
        <v>1649038072</v>
      </c>
      <c r="I33" s="15">
        <f t="shared" ref="I33:P33" si="11">I34+I35+I36</f>
        <v>1648973712</v>
      </c>
      <c r="J33" s="15">
        <f t="shared" si="11"/>
        <v>1648973712</v>
      </c>
      <c r="K33" s="21">
        <f t="shared" si="1"/>
        <v>0.99996097118611582</v>
      </c>
      <c r="L33" s="15">
        <f t="shared" si="11"/>
        <v>1648973712</v>
      </c>
      <c r="M33" s="21">
        <f t="shared" si="2"/>
        <v>0.99996097118611582</v>
      </c>
      <c r="N33" s="15">
        <f t="shared" si="11"/>
        <v>1648973712</v>
      </c>
      <c r="O33" s="15">
        <f t="shared" si="11"/>
        <v>0</v>
      </c>
      <c r="P33" s="17">
        <f t="shared" si="11"/>
        <v>0</v>
      </c>
      <c r="Q33" s="38">
        <f t="shared" si="4"/>
        <v>0</v>
      </c>
    </row>
    <row r="34" spans="1:17" x14ac:dyDescent="0.25">
      <c r="A34" s="10" t="s">
        <v>17</v>
      </c>
      <c r="B34" s="10" t="s">
        <v>18</v>
      </c>
      <c r="C34" s="10" t="s">
        <v>19</v>
      </c>
      <c r="D34" s="10">
        <v>2</v>
      </c>
      <c r="E34" s="10">
        <v>12</v>
      </c>
      <c r="F34" s="10"/>
      <c r="G34" s="26" t="s">
        <v>65</v>
      </c>
      <c r="H34" s="12">
        <v>466244982</v>
      </c>
      <c r="I34" s="12">
        <v>466180622</v>
      </c>
      <c r="J34" s="12">
        <v>466180622</v>
      </c>
      <c r="K34" s="20">
        <f t="shared" si="1"/>
        <v>0.99986196098084756</v>
      </c>
      <c r="L34" s="12">
        <v>466180622</v>
      </c>
      <c r="M34" s="20">
        <f t="shared" si="2"/>
        <v>0.99986196098084756</v>
      </c>
      <c r="N34" s="30">
        <v>466180622</v>
      </c>
      <c r="O34" s="3"/>
      <c r="P34" s="34"/>
      <c r="Q34" s="37">
        <f t="shared" si="4"/>
        <v>0</v>
      </c>
    </row>
    <row r="35" spans="1:17" x14ac:dyDescent="0.25">
      <c r="A35" s="10" t="s">
        <v>17</v>
      </c>
      <c r="B35" s="10" t="s">
        <v>18</v>
      </c>
      <c r="C35" s="10" t="s">
        <v>19</v>
      </c>
      <c r="D35" s="10">
        <v>2</v>
      </c>
      <c r="E35" s="10">
        <v>14</v>
      </c>
      <c r="F35" s="10"/>
      <c r="G35" s="26" t="s">
        <v>66</v>
      </c>
      <c r="H35" s="12">
        <v>117150108</v>
      </c>
      <c r="I35" s="12">
        <v>117150108</v>
      </c>
      <c r="J35" s="12">
        <v>117150108</v>
      </c>
      <c r="K35" s="20">
        <f t="shared" si="1"/>
        <v>1</v>
      </c>
      <c r="L35" s="12">
        <v>117150108</v>
      </c>
      <c r="M35" s="20">
        <f t="shared" si="2"/>
        <v>1</v>
      </c>
      <c r="N35" s="30">
        <v>117150108</v>
      </c>
      <c r="O35" s="3"/>
      <c r="P35" s="34"/>
      <c r="Q35" s="37">
        <f t="shared" si="4"/>
        <v>0</v>
      </c>
    </row>
    <row r="36" spans="1:17" x14ac:dyDescent="0.25">
      <c r="A36" s="10" t="s">
        <v>17</v>
      </c>
      <c r="B36" s="10" t="s">
        <v>18</v>
      </c>
      <c r="C36" s="10" t="s">
        <v>19</v>
      </c>
      <c r="D36" s="10">
        <v>2</v>
      </c>
      <c r="E36" s="10">
        <v>100</v>
      </c>
      <c r="F36" s="10"/>
      <c r="G36" s="26" t="s">
        <v>67</v>
      </c>
      <c r="H36" s="12">
        <v>1065642982</v>
      </c>
      <c r="I36" s="12">
        <v>1065642982</v>
      </c>
      <c r="J36" s="12">
        <v>1065642982</v>
      </c>
      <c r="K36" s="20">
        <f t="shared" si="1"/>
        <v>1</v>
      </c>
      <c r="L36" s="12">
        <v>1065642982</v>
      </c>
      <c r="M36" s="20">
        <f t="shared" si="2"/>
        <v>1</v>
      </c>
      <c r="N36" s="30">
        <v>1065642982</v>
      </c>
      <c r="O36" s="3"/>
      <c r="P36" s="34"/>
      <c r="Q36" s="37">
        <f t="shared" si="4"/>
        <v>0</v>
      </c>
    </row>
    <row r="37" spans="1:17" ht="30" x14ac:dyDescent="0.25">
      <c r="A37" s="9" t="s">
        <v>17</v>
      </c>
      <c r="B37" s="9">
        <v>1</v>
      </c>
      <c r="C37" s="9">
        <v>0</v>
      </c>
      <c r="D37" s="9">
        <v>5</v>
      </c>
      <c r="E37" s="9"/>
      <c r="F37" s="9"/>
      <c r="G37" s="14" t="s">
        <v>80</v>
      </c>
      <c r="H37" s="15">
        <f>SUM(H38:H47)</f>
        <v>10587123966</v>
      </c>
      <c r="I37" s="15">
        <f t="shared" ref="I37:N37" si="12">SUM(I38:I47)</f>
        <v>9606970759</v>
      </c>
      <c r="J37" s="15">
        <f t="shared" si="12"/>
        <v>9606970759</v>
      </c>
      <c r="K37" s="21">
        <f t="shared" si="1"/>
        <v>0.90742025783888891</v>
      </c>
      <c r="L37" s="15">
        <f t="shared" si="12"/>
        <v>9606970759</v>
      </c>
      <c r="M37" s="21">
        <f t="shared" si="2"/>
        <v>0.90742025783888891</v>
      </c>
      <c r="N37" s="15">
        <f t="shared" si="12"/>
        <v>9606970759</v>
      </c>
      <c r="O37" s="3"/>
      <c r="P37" s="34"/>
      <c r="Q37" s="38">
        <f t="shared" si="4"/>
        <v>0</v>
      </c>
    </row>
    <row r="38" spans="1:17" x14ac:dyDescent="0.25">
      <c r="A38" s="10" t="s">
        <v>17</v>
      </c>
      <c r="B38" s="10" t="s">
        <v>18</v>
      </c>
      <c r="C38" s="10" t="s">
        <v>19</v>
      </c>
      <c r="D38" s="10" t="s">
        <v>26</v>
      </c>
      <c r="E38" s="10" t="s">
        <v>18</v>
      </c>
      <c r="F38" s="10" t="s">
        <v>18</v>
      </c>
      <c r="G38" s="11" t="s">
        <v>50</v>
      </c>
      <c r="H38" s="12">
        <v>1171656600</v>
      </c>
      <c r="I38" s="12">
        <v>1032535500</v>
      </c>
      <c r="J38" s="12">
        <v>1032535500</v>
      </c>
      <c r="K38" s="20">
        <f t="shared" si="1"/>
        <v>0.88126119888711418</v>
      </c>
      <c r="L38" s="12">
        <v>1032535500</v>
      </c>
      <c r="M38" s="20">
        <f t="shared" si="2"/>
        <v>0.88126119888711418</v>
      </c>
      <c r="N38" s="12">
        <v>1032535500</v>
      </c>
      <c r="O38" s="3"/>
      <c r="P38" s="34"/>
      <c r="Q38" s="37">
        <f t="shared" si="4"/>
        <v>0</v>
      </c>
    </row>
    <row r="39" spans="1:17" ht="30" x14ac:dyDescent="0.25">
      <c r="A39" s="10" t="s">
        <v>17</v>
      </c>
      <c r="B39" s="10" t="s">
        <v>18</v>
      </c>
      <c r="C39" s="10" t="s">
        <v>19</v>
      </c>
      <c r="D39" s="10" t="s">
        <v>26</v>
      </c>
      <c r="E39" s="10" t="s">
        <v>18</v>
      </c>
      <c r="F39" s="10" t="s">
        <v>51</v>
      </c>
      <c r="G39" s="11" t="s">
        <v>52</v>
      </c>
      <c r="H39" s="12">
        <v>1685641204</v>
      </c>
      <c r="I39" s="12">
        <v>1522813417</v>
      </c>
      <c r="J39" s="12">
        <v>1522813417</v>
      </c>
      <c r="K39" s="20">
        <f t="shared" si="1"/>
        <v>0.90340305717870906</v>
      </c>
      <c r="L39" s="12">
        <v>1522813417</v>
      </c>
      <c r="M39" s="20">
        <f t="shared" si="2"/>
        <v>0.90340305717870906</v>
      </c>
      <c r="N39" s="12">
        <v>1522813417</v>
      </c>
      <c r="O39" s="3"/>
      <c r="P39" s="34"/>
      <c r="Q39" s="37">
        <f t="shared" si="4"/>
        <v>0</v>
      </c>
    </row>
    <row r="40" spans="1:17" x14ac:dyDescent="0.25">
      <c r="A40" s="10" t="s">
        <v>17</v>
      </c>
      <c r="B40" s="10" t="s">
        <v>18</v>
      </c>
      <c r="C40" s="10" t="s">
        <v>19</v>
      </c>
      <c r="D40" s="10" t="s">
        <v>26</v>
      </c>
      <c r="E40" s="10" t="s">
        <v>18</v>
      </c>
      <c r="F40" s="10" t="s">
        <v>23</v>
      </c>
      <c r="G40" s="11" t="s">
        <v>53</v>
      </c>
      <c r="H40" s="12">
        <v>2105145345</v>
      </c>
      <c r="I40" s="12">
        <v>1989791537</v>
      </c>
      <c r="J40" s="12">
        <v>1989791537</v>
      </c>
      <c r="K40" s="20">
        <f t="shared" si="1"/>
        <v>0.94520387474718526</v>
      </c>
      <c r="L40" s="12">
        <v>1989791537</v>
      </c>
      <c r="M40" s="20">
        <f t="shared" si="2"/>
        <v>0.94520387474718526</v>
      </c>
      <c r="N40" s="12">
        <v>1989791537</v>
      </c>
      <c r="O40" s="3"/>
      <c r="P40" s="34"/>
      <c r="Q40" s="37">
        <f t="shared" si="4"/>
        <v>0</v>
      </c>
    </row>
    <row r="41" spans="1:17" ht="45" x14ac:dyDescent="0.25">
      <c r="A41" s="10" t="s">
        <v>17</v>
      </c>
      <c r="B41" s="10" t="s">
        <v>18</v>
      </c>
      <c r="C41" s="10" t="s">
        <v>19</v>
      </c>
      <c r="D41" s="10" t="s">
        <v>26</v>
      </c>
      <c r="E41" s="10" t="s">
        <v>18</v>
      </c>
      <c r="F41" s="10" t="s">
        <v>26</v>
      </c>
      <c r="G41" s="11" t="s">
        <v>54</v>
      </c>
      <c r="H41" s="12">
        <v>151171800</v>
      </c>
      <c r="I41" s="12">
        <v>129946000</v>
      </c>
      <c r="J41" s="12">
        <v>129946000</v>
      </c>
      <c r="K41" s="20">
        <f t="shared" si="1"/>
        <v>0.85959153757512974</v>
      </c>
      <c r="L41" s="12">
        <v>129946000</v>
      </c>
      <c r="M41" s="20">
        <f t="shared" si="2"/>
        <v>0.85959153757512974</v>
      </c>
      <c r="N41" s="12">
        <v>129946000</v>
      </c>
      <c r="O41" s="3"/>
      <c r="P41" s="34"/>
      <c r="Q41" s="37">
        <f t="shared" si="4"/>
        <v>0</v>
      </c>
    </row>
    <row r="42" spans="1:17" x14ac:dyDescent="0.25">
      <c r="A42" s="10" t="s">
        <v>17</v>
      </c>
      <c r="B42" s="10" t="s">
        <v>18</v>
      </c>
      <c r="C42" s="10" t="s">
        <v>19</v>
      </c>
      <c r="D42" s="10" t="s">
        <v>26</v>
      </c>
      <c r="E42" s="10" t="s">
        <v>21</v>
      </c>
      <c r="F42" s="10" t="s">
        <v>21</v>
      </c>
      <c r="G42" s="11" t="s">
        <v>55</v>
      </c>
      <c r="H42" s="31">
        <v>2805166902</v>
      </c>
      <c r="I42" s="12">
        <v>2357661939</v>
      </c>
      <c r="J42" s="12">
        <v>2357661939</v>
      </c>
      <c r="K42" s="20">
        <f t="shared" si="1"/>
        <v>0.84047118099071316</v>
      </c>
      <c r="L42" s="12">
        <v>2357661939</v>
      </c>
      <c r="M42" s="20">
        <f t="shared" si="2"/>
        <v>0.84047118099071316</v>
      </c>
      <c r="N42" s="12">
        <v>2357661939</v>
      </c>
      <c r="O42" s="3"/>
      <c r="P42" s="34"/>
      <c r="Q42" s="37">
        <f t="shared" si="4"/>
        <v>0</v>
      </c>
    </row>
    <row r="43" spans="1:17" ht="30" x14ac:dyDescent="0.25">
      <c r="A43" s="10" t="s">
        <v>17</v>
      </c>
      <c r="B43" s="10" t="s">
        <v>18</v>
      </c>
      <c r="C43" s="10" t="s">
        <v>19</v>
      </c>
      <c r="D43" s="10" t="s">
        <v>26</v>
      </c>
      <c r="E43" s="10" t="s">
        <v>21</v>
      </c>
      <c r="F43" s="10" t="s">
        <v>51</v>
      </c>
      <c r="G43" s="11" t="s">
        <v>56</v>
      </c>
      <c r="H43" s="12">
        <v>1313681715</v>
      </c>
      <c r="I43" s="12">
        <v>1282947266</v>
      </c>
      <c r="J43" s="12">
        <v>1282947266</v>
      </c>
      <c r="K43" s="20">
        <f t="shared" si="1"/>
        <v>0.97660434133392804</v>
      </c>
      <c r="L43" s="12">
        <v>1282947266</v>
      </c>
      <c r="M43" s="20">
        <f t="shared" si="2"/>
        <v>0.97660434133392804</v>
      </c>
      <c r="N43" s="12">
        <v>1282947266</v>
      </c>
      <c r="O43" s="3"/>
      <c r="P43" s="34"/>
      <c r="Q43" s="37">
        <f t="shared" si="4"/>
        <v>0</v>
      </c>
    </row>
    <row r="44" spans="1:17" x14ac:dyDescent="0.25">
      <c r="A44" s="10" t="s">
        <v>17</v>
      </c>
      <c r="B44" s="10" t="s">
        <v>18</v>
      </c>
      <c r="C44" s="10" t="s">
        <v>19</v>
      </c>
      <c r="D44" s="10" t="s">
        <v>26</v>
      </c>
      <c r="E44" s="10" t="s">
        <v>57</v>
      </c>
      <c r="F44" s="10"/>
      <c r="G44" s="11" t="s">
        <v>58</v>
      </c>
      <c r="H44" s="12">
        <v>789052200</v>
      </c>
      <c r="I44" s="12">
        <v>774393400</v>
      </c>
      <c r="J44" s="12">
        <v>774393400</v>
      </c>
      <c r="K44" s="20">
        <f t="shared" si="1"/>
        <v>0.98142226838731328</v>
      </c>
      <c r="L44" s="12">
        <v>774393400</v>
      </c>
      <c r="M44" s="20">
        <f t="shared" si="2"/>
        <v>0.98142226838731328</v>
      </c>
      <c r="N44" s="12">
        <v>774393400</v>
      </c>
      <c r="O44" s="3"/>
      <c r="P44" s="34"/>
      <c r="Q44" s="37">
        <f t="shared" si="4"/>
        <v>0</v>
      </c>
    </row>
    <row r="45" spans="1:17" x14ac:dyDescent="0.25">
      <c r="A45" s="10" t="s">
        <v>17</v>
      </c>
      <c r="B45" s="10" t="s">
        <v>18</v>
      </c>
      <c r="C45" s="10" t="s">
        <v>19</v>
      </c>
      <c r="D45" s="10" t="s">
        <v>26</v>
      </c>
      <c r="E45" s="10" t="s">
        <v>59</v>
      </c>
      <c r="F45" s="10"/>
      <c r="G45" s="11" t="s">
        <v>60</v>
      </c>
      <c r="H45" s="12">
        <v>136711100</v>
      </c>
      <c r="I45" s="12">
        <v>129283700</v>
      </c>
      <c r="J45" s="12">
        <v>129283700</v>
      </c>
      <c r="K45" s="20">
        <f t="shared" si="1"/>
        <v>0.94567083433605614</v>
      </c>
      <c r="L45" s="12">
        <v>129283700</v>
      </c>
      <c r="M45" s="20">
        <f t="shared" si="2"/>
        <v>0.94567083433605614</v>
      </c>
      <c r="N45" s="12">
        <v>129283700</v>
      </c>
      <c r="O45" s="3"/>
      <c r="P45" s="34"/>
      <c r="Q45" s="37">
        <f t="shared" si="4"/>
        <v>0</v>
      </c>
    </row>
    <row r="46" spans="1:17" x14ac:dyDescent="0.25">
      <c r="A46" s="10" t="s">
        <v>17</v>
      </c>
      <c r="B46" s="10" t="s">
        <v>18</v>
      </c>
      <c r="C46" s="10" t="s">
        <v>19</v>
      </c>
      <c r="D46" s="10" t="s">
        <v>26</v>
      </c>
      <c r="E46" s="10" t="s">
        <v>61</v>
      </c>
      <c r="F46" s="10"/>
      <c r="G46" s="11" t="s">
        <v>62</v>
      </c>
      <c r="H46" s="12">
        <v>136711100</v>
      </c>
      <c r="I46" s="12">
        <v>129283700</v>
      </c>
      <c r="J46" s="12">
        <v>129283700</v>
      </c>
      <c r="K46" s="20">
        <f t="shared" si="1"/>
        <v>0.94567083433605614</v>
      </c>
      <c r="L46" s="12">
        <v>129283700</v>
      </c>
      <c r="M46" s="20">
        <f t="shared" si="2"/>
        <v>0.94567083433605614</v>
      </c>
      <c r="N46" s="12">
        <v>129283700</v>
      </c>
      <c r="O46" s="3"/>
      <c r="P46" s="34"/>
      <c r="Q46" s="37">
        <f t="shared" si="4"/>
        <v>0</v>
      </c>
    </row>
    <row r="47" spans="1:17" ht="30" x14ac:dyDescent="0.25">
      <c r="A47" s="10" t="s">
        <v>17</v>
      </c>
      <c r="B47" s="10" t="s">
        <v>18</v>
      </c>
      <c r="C47" s="10" t="s">
        <v>19</v>
      </c>
      <c r="D47" s="10" t="s">
        <v>26</v>
      </c>
      <c r="E47" s="10" t="s">
        <v>48</v>
      </c>
      <c r="F47" s="10"/>
      <c r="G47" s="11" t="s">
        <v>63</v>
      </c>
      <c r="H47" s="12">
        <v>292186000</v>
      </c>
      <c r="I47" s="12">
        <v>258314300</v>
      </c>
      <c r="J47" s="12">
        <v>258314300</v>
      </c>
      <c r="K47" s="20">
        <f t="shared" si="1"/>
        <v>0.88407487011698027</v>
      </c>
      <c r="L47" s="12">
        <v>258314300</v>
      </c>
      <c r="M47" s="20">
        <f t="shared" si="2"/>
        <v>0.88407487011698027</v>
      </c>
      <c r="N47" s="12">
        <v>258314300</v>
      </c>
      <c r="O47" s="3"/>
      <c r="P47" s="34"/>
      <c r="Q47" s="37">
        <f t="shared" si="4"/>
        <v>0</v>
      </c>
    </row>
    <row r="48" spans="1:17" x14ac:dyDescent="0.25">
      <c r="A48" s="9" t="s">
        <v>17</v>
      </c>
      <c r="B48" s="9">
        <v>2</v>
      </c>
      <c r="C48" s="9"/>
      <c r="D48" s="9"/>
      <c r="E48" s="9"/>
      <c r="F48" s="9"/>
      <c r="G48" s="14" t="s">
        <v>83</v>
      </c>
      <c r="H48" s="15">
        <f>H49</f>
        <v>1499427940</v>
      </c>
      <c r="I48" s="15">
        <f t="shared" ref="I48:N48" si="13">I49</f>
        <v>1419956847.4000001</v>
      </c>
      <c r="J48" s="15">
        <f t="shared" si="13"/>
        <v>1419956847.4000001</v>
      </c>
      <c r="K48" s="21">
        <f t="shared" si="1"/>
        <v>0.94699905845425292</v>
      </c>
      <c r="L48" s="15">
        <f t="shared" si="13"/>
        <v>1419956847.4000001</v>
      </c>
      <c r="M48" s="21">
        <f t="shared" si="2"/>
        <v>0.94699905845425292</v>
      </c>
      <c r="N48" s="15">
        <f t="shared" si="13"/>
        <v>1289508028.4000001</v>
      </c>
      <c r="O48" s="15">
        <f t="shared" ref="O48:P48" si="14">O49</f>
        <v>0</v>
      </c>
      <c r="P48" s="17">
        <f t="shared" si="14"/>
        <v>0</v>
      </c>
      <c r="Q48" s="38">
        <f t="shared" si="4"/>
        <v>130448819</v>
      </c>
    </row>
    <row r="49" spans="1:17" x14ac:dyDescent="0.25">
      <c r="A49" s="10" t="s">
        <v>17</v>
      </c>
      <c r="B49" s="10">
        <v>2</v>
      </c>
      <c r="C49" s="10">
        <v>0</v>
      </c>
      <c r="D49" s="10">
        <v>4</v>
      </c>
      <c r="E49" s="10"/>
      <c r="F49" s="10"/>
      <c r="G49" s="11" t="s">
        <v>84</v>
      </c>
      <c r="H49" s="12">
        <f>SUM(H50:H52)</f>
        <v>1499427940</v>
      </c>
      <c r="I49" s="12">
        <f>SUM(I51:I52)</f>
        <v>1419956847.4000001</v>
      </c>
      <c r="J49" s="12">
        <f>SUM(J51:J52)</f>
        <v>1419956847.4000001</v>
      </c>
      <c r="K49" s="20">
        <f t="shared" si="1"/>
        <v>0.94699905845425292</v>
      </c>
      <c r="L49" s="12">
        <f>SUM(L51:L52)</f>
        <v>1419956847.4000001</v>
      </c>
      <c r="M49" s="20">
        <f t="shared" si="2"/>
        <v>0.94699905845425292</v>
      </c>
      <c r="N49" s="12">
        <f>SUM(N51:N52)</f>
        <v>1289508028.4000001</v>
      </c>
      <c r="O49" s="16"/>
      <c r="P49" s="34"/>
      <c r="Q49" s="37">
        <f t="shared" si="4"/>
        <v>130448819</v>
      </c>
    </row>
    <row r="50" spans="1:17" x14ac:dyDescent="0.25">
      <c r="A50" s="10" t="s">
        <v>17</v>
      </c>
      <c r="B50" s="10">
        <v>2</v>
      </c>
      <c r="C50" s="10">
        <v>0</v>
      </c>
      <c r="D50" s="10">
        <v>4</v>
      </c>
      <c r="E50" s="10">
        <v>14</v>
      </c>
      <c r="F50" s="10"/>
      <c r="G50" s="11" t="s">
        <v>89</v>
      </c>
      <c r="H50" s="12">
        <v>1427171</v>
      </c>
      <c r="I50" s="12">
        <v>0</v>
      </c>
      <c r="J50" s="12">
        <v>0</v>
      </c>
      <c r="K50" s="20">
        <f t="shared" si="1"/>
        <v>0</v>
      </c>
      <c r="L50" s="12">
        <v>0</v>
      </c>
      <c r="M50" s="20">
        <f t="shared" si="2"/>
        <v>0</v>
      </c>
      <c r="N50" s="12">
        <v>0</v>
      </c>
      <c r="O50" s="16"/>
      <c r="P50" s="34"/>
      <c r="Q50" s="37">
        <f t="shared" si="4"/>
        <v>0</v>
      </c>
    </row>
    <row r="51" spans="1:17" x14ac:dyDescent="0.25">
      <c r="A51" s="10" t="s">
        <v>17</v>
      </c>
      <c r="B51" s="10">
        <v>2</v>
      </c>
      <c r="C51" s="10">
        <v>0</v>
      </c>
      <c r="D51" s="10">
        <v>4</v>
      </c>
      <c r="E51" s="10">
        <v>21</v>
      </c>
      <c r="F51" s="10">
        <v>5</v>
      </c>
      <c r="G51" s="11" t="s">
        <v>68</v>
      </c>
      <c r="H51" s="12">
        <v>200000000</v>
      </c>
      <c r="I51" s="12">
        <v>200000000</v>
      </c>
      <c r="J51" s="12">
        <v>200000000</v>
      </c>
      <c r="K51" s="20">
        <f t="shared" si="1"/>
        <v>1</v>
      </c>
      <c r="L51" s="12">
        <v>200000000</v>
      </c>
      <c r="M51" s="20">
        <f t="shared" si="2"/>
        <v>1</v>
      </c>
      <c r="N51" s="12">
        <v>200000000</v>
      </c>
      <c r="O51" s="6">
        <f t="shared" ref="O51:P51" si="15">SUM(O12:O47)</f>
        <v>0</v>
      </c>
      <c r="P51" s="36">
        <f t="shared" si="15"/>
        <v>0</v>
      </c>
      <c r="Q51" s="37">
        <f t="shared" si="4"/>
        <v>0</v>
      </c>
    </row>
    <row r="52" spans="1:17" ht="13.5" customHeight="1" x14ac:dyDescent="0.25">
      <c r="A52" s="10" t="s">
        <v>17</v>
      </c>
      <c r="B52" s="10">
        <v>2</v>
      </c>
      <c r="C52" s="10">
        <v>0</v>
      </c>
      <c r="D52" s="10">
        <v>4</v>
      </c>
      <c r="E52" s="10">
        <v>41</v>
      </c>
      <c r="F52" s="10">
        <v>13</v>
      </c>
      <c r="G52" s="7" t="s">
        <v>69</v>
      </c>
      <c r="H52" s="8">
        <v>1298000769</v>
      </c>
      <c r="I52" s="8">
        <v>1219956847.4000001</v>
      </c>
      <c r="J52" s="8">
        <v>1219956847.4000001</v>
      </c>
      <c r="K52" s="20">
        <f t="shared" si="1"/>
        <v>0.93987374779436672</v>
      </c>
      <c r="L52" s="8">
        <v>1219956847.4000001</v>
      </c>
      <c r="M52" s="20">
        <f t="shared" si="2"/>
        <v>0.93987374779436672</v>
      </c>
      <c r="N52" s="8">
        <v>1089508028.4000001</v>
      </c>
      <c r="Q52" s="37">
        <f t="shared" si="4"/>
        <v>130448819</v>
      </c>
    </row>
    <row r="53" spans="1:17" ht="13.5" customHeight="1" x14ac:dyDescent="0.25">
      <c r="A53" s="9" t="s">
        <v>17</v>
      </c>
      <c r="B53" s="9">
        <v>3</v>
      </c>
      <c r="C53" s="9"/>
      <c r="D53" s="9"/>
      <c r="E53" s="9"/>
      <c r="F53" s="9"/>
      <c r="G53" s="18" t="s">
        <v>85</v>
      </c>
      <c r="H53" s="19">
        <f>SUM(H54:H58)</f>
        <v>1627199450</v>
      </c>
      <c r="I53" s="19">
        <f>SUM(I54:I59)</f>
        <v>1570488905.1399999</v>
      </c>
      <c r="J53" s="19">
        <f>SUM(J54:J59)</f>
        <v>1570488905.1399999</v>
      </c>
      <c r="K53" s="21">
        <f t="shared" si="1"/>
        <v>0.96514837510546103</v>
      </c>
      <c r="L53" s="19">
        <f>SUM(L54:L59)</f>
        <v>1570488905.1399999</v>
      </c>
      <c r="M53" s="21">
        <f t="shared" si="2"/>
        <v>0.96514837510546103</v>
      </c>
      <c r="N53" s="19">
        <f>SUM(N54:N59)</f>
        <v>1340350551.1399999</v>
      </c>
      <c r="Q53" s="38">
        <f t="shared" si="4"/>
        <v>230138354</v>
      </c>
    </row>
    <row r="54" spans="1:17" x14ac:dyDescent="0.25">
      <c r="A54" s="7" t="s">
        <v>17</v>
      </c>
      <c r="B54" s="7" t="s">
        <v>51</v>
      </c>
      <c r="C54" s="7" t="s">
        <v>21</v>
      </c>
      <c r="D54" s="7" t="s">
        <v>18</v>
      </c>
      <c r="E54" s="7" t="s">
        <v>18</v>
      </c>
      <c r="F54" s="7"/>
      <c r="G54" s="7" t="s">
        <v>70</v>
      </c>
      <c r="H54" s="8">
        <v>70880603</v>
      </c>
      <c r="I54" s="8">
        <v>70880603</v>
      </c>
      <c r="J54" s="8">
        <v>70880603</v>
      </c>
      <c r="K54" s="20">
        <f t="shared" si="1"/>
        <v>1</v>
      </c>
      <c r="L54" s="8">
        <v>70880603</v>
      </c>
      <c r="M54" s="20">
        <f t="shared" si="2"/>
        <v>1</v>
      </c>
      <c r="N54" s="8">
        <v>70880603</v>
      </c>
      <c r="Q54" s="37">
        <f t="shared" si="4"/>
        <v>0</v>
      </c>
    </row>
    <row r="55" spans="1:17" x14ac:dyDescent="0.25">
      <c r="A55" s="7" t="s">
        <v>17</v>
      </c>
      <c r="B55" s="7" t="s">
        <v>51</v>
      </c>
      <c r="C55" s="7" t="s">
        <v>26</v>
      </c>
      <c r="D55" s="7" t="s">
        <v>51</v>
      </c>
      <c r="E55" s="7" t="s">
        <v>59</v>
      </c>
      <c r="F55" s="7"/>
      <c r="G55" s="7" t="s">
        <v>71</v>
      </c>
      <c r="H55" s="8">
        <v>0</v>
      </c>
      <c r="I55" s="8">
        <v>0</v>
      </c>
      <c r="J55" s="8">
        <v>0</v>
      </c>
      <c r="K55" s="20">
        <v>0</v>
      </c>
      <c r="L55" s="8">
        <v>0</v>
      </c>
      <c r="M55" s="20">
        <v>0</v>
      </c>
      <c r="N55" s="8">
        <v>0</v>
      </c>
      <c r="Q55" s="37">
        <f t="shared" si="4"/>
        <v>0</v>
      </c>
    </row>
    <row r="56" spans="1:17" x14ac:dyDescent="0.25">
      <c r="A56" s="7" t="s">
        <v>17</v>
      </c>
      <c r="B56" s="7">
        <v>3</v>
      </c>
      <c r="C56" s="7">
        <v>5</v>
      </c>
      <c r="D56" s="7">
        <v>3</v>
      </c>
      <c r="E56" s="7">
        <v>51</v>
      </c>
      <c r="F56" s="7">
        <v>1</v>
      </c>
      <c r="G56" s="7" t="s">
        <v>72</v>
      </c>
      <c r="H56" s="8">
        <v>721646353</v>
      </c>
      <c r="I56" s="8">
        <v>689528255.13999999</v>
      </c>
      <c r="J56" s="8">
        <v>689528255.13999999</v>
      </c>
      <c r="K56" s="20">
        <f>J56/H56</f>
        <v>0.95549329983241804</v>
      </c>
      <c r="L56" s="8">
        <v>689528255.13999999</v>
      </c>
      <c r="M56" s="20">
        <f>L56/H56</f>
        <v>0.95549329983241804</v>
      </c>
      <c r="N56" s="8">
        <v>477488069.13999999</v>
      </c>
      <c r="Q56" s="37">
        <f t="shared" si="4"/>
        <v>212040186</v>
      </c>
    </row>
    <row r="57" spans="1:17" x14ac:dyDescent="0.25">
      <c r="A57" s="7" t="s">
        <v>17</v>
      </c>
      <c r="B57" s="7" t="s">
        <v>51</v>
      </c>
      <c r="C57" s="7" t="s">
        <v>57</v>
      </c>
      <c r="D57" s="7" t="s">
        <v>18</v>
      </c>
      <c r="E57" s="7" t="s">
        <v>18</v>
      </c>
      <c r="F57" s="7"/>
      <c r="G57" s="7" t="s">
        <v>73</v>
      </c>
      <c r="H57" s="8">
        <v>804559951</v>
      </c>
      <c r="I57" s="8">
        <v>779967504</v>
      </c>
      <c r="J57" s="8">
        <v>779967504</v>
      </c>
      <c r="K57" s="20">
        <f>J57/H57</f>
        <v>0.9694336674732148</v>
      </c>
      <c r="L57" s="8">
        <v>779967504</v>
      </c>
      <c r="M57" s="20">
        <f>L57/H57</f>
        <v>0.9694336674732148</v>
      </c>
      <c r="N57" s="8">
        <v>761869336</v>
      </c>
      <c r="Q57" s="37">
        <f t="shared" si="4"/>
        <v>18098168</v>
      </c>
    </row>
    <row r="58" spans="1:17" x14ac:dyDescent="0.25">
      <c r="A58" s="22" t="s">
        <v>17</v>
      </c>
      <c r="B58" s="22">
        <v>3</v>
      </c>
      <c r="C58" s="22">
        <v>6</v>
      </c>
      <c r="D58" s="22">
        <v>1</v>
      </c>
      <c r="E58" s="22">
        <v>2</v>
      </c>
      <c r="F58" s="22"/>
      <c r="G58" s="7" t="s">
        <v>90</v>
      </c>
      <c r="H58" s="8">
        <v>30112543</v>
      </c>
      <c r="I58" s="23">
        <f>H58</f>
        <v>30112543</v>
      </c>
      <c r="J58" s="23">
        <v>30112543</v>
      </c>
      <c r="K58" s="24">
        <f>J58/H58</f>
        <v>1</v>
      </c>
      <c r="L58" s="23">
        <v>30112543</v>
      </c>
      <c r="M58" s="24">
        <f>L58/H58</f>
        <v>1</v>
      </c>
      <c r="N58" s="23">
        <v>30112543</v>
      </c>
      <c r="Q58" s="37">
        <f t="shared" si="4"/>
        <v>0</v>
      </c>
    </row>
    <row r="59" spans="1:17" ht="23.25" customHeight="1" x14ac:dyDescent="0.25">
      <c r="A59" s="22" t="s">
        <v>17</v>
      </c>
      <c r="B59" s="22">
        <v>3</v>
      </c>
      <c r="C59" s="22">
        <v>6</v>
      </c>
      <c r="D59" s="22">
        <v>3</v>
      </c>
      <c r="E59" s="22">
        <v>26</v>
      </c>
      <c r="F59" s="22"/>
      <c r="G59" s="22" t="s">
        <v>74</v>
      </c>
      <c r="H59" s="23">
        <v>0</v>
      </c>
      <c r="I59" s="23">
        <v>0</v>
      </c>
      <c r="J59" s="23">
        <v>0</v>
      </c>
      <c r="K59" s="24">
        <v>0</v>
      </c>
      <c r="L59" s="23">
        <v>0</v>
      </c>
      <c r="M59" s="24">
        <v>0</v>
      </c>
      <c r="N59" s="23">
        <v>0</v>
      </c>
      <c r="Q59" s="37">
        <f t="shared" si="4"/>
        <v>0</v>
      </c>
    </row>
    <row r="60" spans="1:17" ht="23.25" customHeight="1" x14ac:dyDescent="0.25">
      <c r="A60" s="32" t="s">
        <v>17</v>
      </c>
      <c r="B60" s="32">
        <v>4</v>
      </c>
      <c r="C60" s="32"/>
      <c r="D60" s="32"/>
      <c r="E60" s="32"/>
      <c r="F60" s="32"/>
      <c r="G60" s="32" t="s">
        <v>93</v>
      </c>
      <c r="H60" s="33">
        <f>H61</f>
        <v>3744400000</v>
      </c>
      <c r="I60" s="33">
        <v>3744400000</v>
      </c>
      <c r="J60" s="33">
        <v>3744400000</v>
      </c>
      <c r="K60" s="20">
        <f>J60/H60</f>
        <v>1</v>
      </c>
      <c r="L60" s="33">
        <v>3744400000</v>
      </c>
      <c r="M60" s="20">
        <f>L60/H60</f>
        <v>1</v>
      </c>
      <c r="N60" s="33">
        <v>0</v>
      </c>
      <c r="Q60" s="38">
        <f t="shared" si="4"/>
        <v>3744400000</v>
      </c>
    </row>
    <row r="61" spans="1:17" ht="45.75" customHeight="1" thickBot="1" x14ac:dyDescent="0.3">
      <c r="A61" s="22" t="s">
        <v>17</v>
      </c>
      <c r="B61" s="22">
        <v>4</v>
      </c>
      <c r="C61" s="22">
        <v>2</v>
      </c>
      <c r="D61" s="22">
        <v>1</v>
      </c>
      <c r="E61" s="22">
        <v>31</v>
      </c>
      <c r="F61" s="22"/>
      <c r="G61" s="42" t="s">
        <v>92</v>
      </c>
      <c r="H61" s="43">
        <v>3744400000</v>
      </c>
      <c r="I61" s="43">
        <v>3744400000</v>
      </c>
      <c r="J61" s="43">
        <v>3744400000</v>
      </c>
      <c r="K61" s="24">
        <f>J61/H61</f>
        <v>1</v>
      </c>
      <c r="L61" s="23">
        <v>3744400000</v>
      </c>
      <c r="M61" s="24">
        <v>1</v>
      </c>
      <c r="N61" s="23">
        <v>0</v>
      </c>
      <c r="Q61" s="46">
        <f t="shared" si="4"/>
        <v>3744400000</v>
      </c>
    </row>
    <row r="62" spans="1:17" ht="19.5" customHeight="1" thickBot="1" x14ac:dyDescent="0.3">
      <c r="A62" s="48" t="s">
        <v>95</v>
      </c>
      <c r="B62" s="49"/>
      <c r="C62" s="49"/>
      <c r="D62" s="49"/>
      <c r="E62" s="49"/>
      <c r="F62" s="49"/>
      <c r="G62" s="50"/>
      <c r="H62" s="44">
        <f>H9</f>
        <v>52493757248</v>
      </c>
      <c r="I62" s="44">
        <f>I9</f>
        <v>49814505295.540001</v>
      </c>
      <c r="J62" s="44">
        <f t="shared" ref="J62:L62" si="16">J9</f>
        <v>49814505295.540001</v>
      </c>
      <c r="K62" s="45">
        <f t="shared" ref="K62:N62" si="17">K9</f>
        <v>0.94896056039954968</v>
      </c>
      <c r="L62" s="44">
        <f t="shared" si="16"/>
        <v>49814505295.540001</v>
      </c>
      <c r="M62" s="45">
        <f t="shared" si="17"/>
        <v>0.94896056039954968</v>
      </c>
      <c r="N62" s="44">
        <f t="shared" si="17"/>
        <v>45436487459.540001</v>
      </c>
      <c r="Q62" s="47">
        <f>L62-N62</f>
        <v>4378017836</v>
      </c>
    </row>
    <row r="63" spans="1:17" x14ac:dyDescent="0.25">
      <c r="H63" s="25"/>
      <c r="I63" s="28"/>
      <c r="L63" s="25"/>
    </row>
    <row r="64" spans="1:17" x14ac:dyDescent="0.25">
      <c r="H64" s="25"/>
      <c r="I64" s="27"/>
    </row>
    <row r="65" spans="8:8" x14ac:dyDescent="0.25">
      <c r="H65" s="25"/>
    </row>
  </sheetData>
  <mergeCells count="3">
    <mergeCell ref="A3:J3"/>
    <mergeCell ref="G2:J2"/>
    <mergeCell ref="A62:G62"/>
  </mergeCells>
  <pageMargins left="0.39370078740157483" right="0.39370078740157483" top="0.78740157480314965" bottom="0.78740157480314965" header="0.78740157480314965" footer="0.78740157480314965"/>
  <pageSetup paperSize="14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Marcela CM. Martta Herrera</dc:creator>
  <cp:lastModifiedBy>Claudia Marcela CM. Martta Herrera</cp:lastModifiedBy>
  <cp:lastPrinted>2017-11-02T16:51:14Z</cp:lastPrinted>
  <dcterms:created xsi:type="dcterms:W3CDTF">2017-02-10T20:34:14Z</dcterms:created>
  <dcterms:modified xsi:type="dcterms:W3CDTF">2018-02-01T14:11:34Z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