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nunez\AppData\Local\Microsoft\Windows\INetCache\Content.Outlook\NNYU43ZH\"/>
    </mc:Choice>
  </mc:AlternateContent>
  <bookViews>
    <workbookView xWindow="0" yWindow="0" windowWidth="19200" windowHeight="702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Q25" i="1" l="1"/>
  <c r="Q24" i="1"/>
  <c r="Q23" i="1"/>
  <c r="Q22" i="1"/>
  <c r="Q21" i="1"/>
  <c r="Q19" i="1"/>
  <c r="Q17" i="1"/>
  <c r="Q16" i="1"/>
  <c r="Q15" i="1"/>
  <c r="Q14" i="1"/>
  <c r="Q13" i="1"/>
  <c r="Q12" i="1"/>
  <c r="Q11" i="1"/>
  <c r="O15" i="1" l="1"/>
  <c r="I20" i="1" l="1"/>
  <c r="J20" i="1"/>
  <c r="I10" i="1"/>
  <c r="J10" i="1"/>
  <c r="I18" i="1"/>
  <c r="J18" i="1"/>
  <c r="H20" i="1"/>
  <c r="H18" i="1"/>
  <c r="H10" i="1"/>
  <c r="I9" i="1" l="1"/>
  <c r="I27" i="1" s="1"/>
  <c r="J9" i="1"/>
  <c r="J27" i="1" s="1"/>
  <c r="H9" i="1"/>
  <c r="H27" i="1" s="1"/>
  <c r="P18" i="1" l="1"/>
  <c r="N18" i="1" l="1"/>
  <c r="Q18" i="1" s="1"/>
  <c r="O13" i="1" l="1"/>
  <c r="O24" i="1" l="1"/>
  <c r="M24" i="1"/>
  <c r="O17" i="1" l="1"/>
  <c r="L20" i="1"/>
  <c r="N20" i="1"/>
  <c r="P20" i="1"/>
  <c r="Q20" i="1" l="1"/>
  <c r="L18" i="1"/>
  <c r="O11" i="1"/>
  <c r="K18" i="1" l="1"/>
  <c r="K20" i="1" l="1"/>
  <c r="O20" i="1" l="1"/>
  <c r="M20" i="1"/>
  <c r="O25" i="1"/>
  <c r="M22" i="1"/>
  <c r="M12" i="1"/>
  <c r="O23" i="1" l="1"/>
  <c r="O22" i="1"/>
  <c r="O21" i="1"/>
  <c r="O19" i="1"/>
  <c r="O16" i="1"/>
  <c r="O12" i="1"/>
  <c r="M25" i="1"/>
  <c r="M23" i="1"/>
  <c r="M21" i="1"/>
  <c r="M19" i="1"/>
  <c r="M17" i="1"/>
  <c r="M16" i="1"/>
  <c r="M15" i="1"/>
  <c r="M13" i="1"/>
  <c r="M11" i="1"/>
  <c r="P10" i="1"/>
  <c r="N10" i="1"/>
  <c r="L10" i="1"/>
  <c r="K10" i="1"/>
  <c r="Q10" i="1" l="1"/>
  <c r="M18" i="1"/>
  <c r="M10" i="1"/>
  <c r="O10" i="1"/>
  <c r="N9" i="1"/>
  <c r="O18" i="1"/>
  <c r="K9" i="1"/>
  <c r="K27" i="1" s="1"/>
  <c r="L9" i="1"/>
  <c r="L27" i="1" s="1"/>
  <c r="P9" i="1"/>
  <c r="P27" i="1" s="1"/>
  <c r="Q9" i="1" l="1"/>
  <c r="Q27" i="1" s="1"/>
  <c r="N27" i="1"/>
  <c r="M27" i="1"/>
  <c r="M9" i="1"/>
  <c r="O9" i="1"/>
  <c r="O27" i="1" l="1"/>
</calcChain>
</file>

<file path=xl/sharedStrings.xml><?xml version="1.0" encoding="utf-8"?>
<sst xmlns="http://schemas.openxmlformats.org/spreadsheetml/2006/main" count="95" uniqueCount="48">
  <si>
    <t>TIPO</t>
  </si>
  <si>
    <t>CTA</t>
  </si>
  <si>
    <t>SUB
CTA</t>
  </si>
  <si>
    <t>OBJ</t>
  </si>
  <si>
    <t>ORD</t>
  </si>
  <si>
    <t>DESCRIPCION</t>
  </si>
  <si>
    <t>APR. VIGENTE</t>
  </si>
  <si>
    <t>COMPROMISO</t>
  </si>
  <si>
    <t>OBLIGACION</t>
  </si>
  <si>
    <t>PAGOS</t>
  </si>
  <si>
    <t>A</t>
  </si>
  <si>
    <t>1</t>
  </si>
  <si>
    <t>0</t>
  </si>
  <si>
    <t>SUELDOS DE PERSONAL DE NOMINA</t>
  </si>
  <si>
    <t>4</t>
  </si>
  <si>
    <t>PRIMA TECNICA</t>
  </si>
  <si>
    <t>5</t>
  </si>
  <si>
    <t>OTROS</t>
  </si>
  <si>
    <t>9</t>
  </si>
  <si>
    <t>HORAS EXTRAS, DIAS FESTIVOS E INDEMNIZACION POR VACACIONES</t>
  </si>
  <si>
    <t>2</t>
  </si>
  <si>
    <t>SERVICIOS PERSONALES INDIRECTOS</t>
  </si>
  <si>
    <t>CONTRIBUCIONES INHERENTES A LA NOMINA SECTOR PRIVADO Y PUBLICO</t>
  </si>
  <si>
    <t>ADQUISICION DE BIENES Y SERVICIOS</t>
  </si>
  <si>
    <t>3</t>
  </si>
  <si>
    <t>CUOTA DE AUDITAJE CONTRANAL</t>
  </si>
  <si>
    <t>7</t>
  </si>
  <si>
    <t>AUXILIOS FUNERARIOS</t>
  </si>
  <si>
    <t>33</t>
  </si>
  <si>
    <t>PLANES COMPLEMENTARIOS DE SALUD LEY 314 DE 1996</t>
  </si>
  <si>
    <t>6</t>
  </si>
  <si>
    <t>SENTENCIAS Y CONCILIACIONES</t>
  </si>
  <si>
    <t>FUNCIONAMIENTO</t>
  </si>
  <si>
    <t>GASTOS DE PERSONAL</t>
  </si>
  <si>
    <t>GASTOS GENERALES</t>
  </si>
  <si>
    <t>TRANSFERENCIAS CORRIENTES</t>
  </si>
  <si>
    <t>% COMP</t>
  </si>
  <si>
    <t>% OBLIG</t>
  </si>
  <si>
    <t>MINISTERIO DE TECNOLOGIAS DE LA INFORMACION Y LAS COMUNICACIONES</t>
  </si>
  <si>
    <t>*Fuente: Subdireccion Financiera - Grupo de Presupuesto</t>
  </si>
  <si>
    <t>SUB</t>
  </si>
  <si>
    <t>CUOTAS PARTES PENSIONALES</t>
  </si>
  <si>
    <t>OTROS GASTOS PERSONALES - DISTRIBUCION PREVIO CONCEPTO DGPPN</t>
  </si>
  <si>
    <t>APR. INICIAL</t>
  </si>
  <si>
    <t>APR. ADICIONADA</t>
  </si>
  <si>
    <t>APR. REDUCIDA</t>
  </si>
  <si>
    <t>VIGENCIA FISCAL 2016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</si>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</sst>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_);\(&quot;$&quot;\ #,##0.00\)"/>
    <numFmt numFmtId="165" formatCode="[$-1240A]&quot;$&quot;\ #,##0.00;\(&quot;$&quot;\ #,##0.00\)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color rgb="FF000000"/>
      <name val="Times New Roman"/>
      <family val="1"/>
    </font>
    <font>
      <sz val="10"/>
      <name val="Calibri"/>
      <family val="2"/>
    </font>
    <font>
      <b/>
      <sz val="11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 applyFont="1" applyFill="1" applyBorder="1"/>
    <xf numFmtId="0" fontId="2" fillId="2" borderId="0" xfId="0" applyFont="1" applyFill="1" applyBorder="1"/>
    <xf numFmtId="164" fontId="3" fillId="0" borderId="0" xfId="0" applyNumberFormat="1" applyFont="1" applyFill="1" applyBorder="1"/>
    <xf numFmtId="10" fontId="3" fillId="0" borderId="0" xfId="1" applyNumberFormat="1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10" fontId="7" fillId="0" borderId="1" xfId="1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5" fontId="8" fillId="2" borderId="1" xfId="0" applyNumberFormat="1" applyFont="1" applyFill="1" applyBorder="1" applyAlignment="1">
      <alignment horizontal="righ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left" vertical="center" wrapText="1" readingOrder="1"/>
    </xf>
    <xf numFmtId="10" fontId="9" fillId="0" borderId="1" xfId="1" applyNumberFormat="1" applyFont="1" applyFill="1" applyBorder="1" applyAlignment="1">
      <alignment horizontal="right" vertical="center" wrapText="1" readingOrder="1"/>
    </xf>
    <xf numFmtId="165" fontId="10" fillId="0" borderId="1" xfId="0" applyNumberFormat="1" applyFont="1" applyFill="1" applyBorder="1" applyAlignment="1">
      <alignment horizontal="right" vertical="center" wrapText="1" readingOrder="1"/>
    </xf>
    <xf numFmtId="165" fontId="11" fillId="2" borderId="1" xfId="0" applyNumberFormat="1" applyFont="1" applyFill="1" applyBorder="1" applyAlignment="1">
      <alignment horizontal="right" vertical="center" wrapText="1" readingOrder="1"/>
    </xf>
    <xf numFmtId="165" fontId="10" fillId="0" borderId="2" xfId="0" applyNumberFormat="1" applyFont="1" applyFill="1" applyBorder="1" applyAlignment="1">
      <alignment horizontal="right" vertical="center" wrapText="1" readingOrder="1"/>
    </xf>
    <xf numFmtId="165" fontId="11" fillId="2" borderId="2" xfId="0" applyNumberFormat="1" applyFont="1" applyFill="1" applyBorder="1" applyAlignment="1">
      <alignment horizontal="right" vertical="center" wrapText="1" readingOrder="1"/>
    </xf>
    <xf numFmtId="165" fontId="11" fillId="0" borderId="2" xfId="0" applyNumberFormat="1" applyFont="1" applyFill="1" applyBorder="1" applyAlignment="1">
      <alignment horizontal="right" vertical="center" wrapText="1" readingOrder="1"/>
    </xf>
    <xf numFmtId="165" fontId="11" fillId="0" borderId="1" xfId="0" applyNumberFormat="1" applyFont="1" applyFill="1" applyBorder="1" applyAlignment="1">
      <alignment horizontal="right" vertical="center" wrapText="1" readingOrder="1"/>
    </xf>
    <xf numFmtId="10" fontId="12" fillId="2" borderId="1" xfId="0" applyNumberFormat="1" applyFont="1" applyFill="1" applyBorder="1" applyAlignment="1">
      <alignment horizontal="right" vertical="center" wrapText="1" readingOrder="1"/>
    </xf>
    <xf numFmtId="10" fontId="12" fillId="2" borderId="1" xfId="1" applyNumberFormat="1" applyFont="1" applyFill="1" applyBorder="1" applyAlignment="1">
      <alignment horizontal="right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165" fontId="3" fillId="0" borderId="0" xfId="0" applyNumberFormat="1" applyFont="1" applyFill="1" applyBorder="1"/>
    <xf numFmtId="10" fontId="12" fillId="0" borderId="1" xfId="1" applyNumberFormat="1" applyFont="1" applyFill="1" applyBorder="1" applyAlignment="1">
      <alignment horizontal="right" vertical="center" wrapText="1" readingOrder="1"/>
    </xf>
    <xf numFmtId="4" fontId="9" fillId="0" borderId="1" xfId="0" applyNumberFormat="1" applyFont="1" applyFill="1" applyBorder="1" applyAlignment="1">
      <alignment horizontal="right" vertical="center" wrapText="1" readingOrder="1"/>
    </xf>
    <xf numFmtId="4" fontId="9" fillId="0" borderId="2" xfId="0" applyNumberFormat="1" applyFont="1" applyFill="1" applyBorder="1" applyAlignment="1">
      <alignment horizontal="right" vertical="center" wrapText="1" readingOrder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 vertical="center" readingOrder="1"/>
    </xf>
    <xf numFmtId="0" fontId="1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62866</xdr:rowOff>
    </xdr:from>
    <xdr:to>
      <xdr:col>4</xdr:col>
      <xdr:colOff>229553</xdr:colOff>
      <xdr:row>3</xdr:row>
      <xdr:rowOff>49531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6"/>
          <a:ext cx="1715453" cy="672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328613</xdr:colOff>
      <xdr:row>0</xdr:row>
      <xdr:rowOff>85725</xdr:rowOff>
    </xdr:from>
    <xdr:to>
      <xdr:col>16</xdr:col>
      <xdr:colOff>1276350</xdr:colOff>
      <xdr:row>6</xdr:row>
      <xdr:rowOff>135255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5638" y="85725"/>
          <a:ext cx="2514600" cy="1421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showGridLines="0" tabSelected="1" workbookViewId="0">
      <selection activeCell="L14" sqref="L14"/>
    </sheetView>
  </sheetViews>
  <sheetFormatPr baseColWidth="10" defaultColWidth="11.59765625" defaultRowHeight="14.25" x14ac:dyDescent="0.45"/>
  <cols>
    <col min="1" max="1" width="4.59765625" style="4" customWidth="1"/>
    <col min="2" max="6" width="5.3984375" style="4" customWidth="1"/>
    <col min="7" max="7" width="29.73046875" style="4" customWidth="1"/>
    <col min="8" max="8" width="0.1328125" style="4" hidden="1" customWidth="1"/>
    <col min="9" max="9" width="25" style="4" hidden="1" customWidth="1"/>
    <col min="10" max="10" width="23.59765625" style="4" hidden="1" customWidth="1"/>
    <col min="11" max="12" width="21.9296875" style="4" customWidth="1"/>
    <col min="13" max="13" width="9.3984375" style="3" customWidth="1"/>
    <col min="14" max="14" width="21.9296875" style="4" customWidth="1"/>
    <col min="15" max="15" width="10.265625" style="3" customWidth="1"/>
    <col min="16" max="16" width="21.9296875" style="4" customWidth="1"/>
    <col min="17" max="17" width="18.6640625" style="4" customWidth="1"/>
    <col min="18" max="16384" width="11.59765625" style="4"/>
  </cols>
  <sheetData>
    <row r="2" spans="1:17" ht="19.899999999999999" x14ac:dyDescent="0.4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7" ht="19.899999999999999" customHeight="1" x14ac:dyDescent="0.65">
      <c r="G3" s="31" t="s">
        <v>46</v>
      </c>
      <c r="H3" s="31"/>
      <c r="I3" s="31"/>
      <c r="J3" s="31"/>
      <c r="K3" s="31"/>
      <c r="L3" s="31"/>
      <c r="M3" s="31"/>
      <c r="N3" s="31"/>
    </row>
    <row r="4" spans="1:17" ht="19.899999999999999" x14ac:dyDescent="0.45">
      <c r="H4" s="22"/>
      <c r="I4" s="22"/>
      <c r="K4" s="22"/>
      <c r="L4" s="22"/>
      <c r="N4" s="2"/>
    </row>
    <row r="5" spans="1:17" ht="19.899999999999999" x14ac:dyDescent="0.45">
      <c r="H5" s="22"/>
      <c r="I5" s="22"/>
      <c r="K5" s="22"/>
      <c r="L5" s="22"/>
      <c r="N5" s="2"/>
    </row>
    <row r="6" spans="1:17" x14ac:dyDescent="0.45">
      <c r="K6" s="2"/>
      <c r="L6" s="2"/>
      <c r="M6" s="2"/>
      <c r="N6" s="2"/>
      <c r="O6" s="2"/>
      <c r="P6" s="2"/>
    </row>
    <row r="7" spans="1:17" x14ac:dyDescent="0.45">
      <c r="K7" s="2"/>
      <c r="L7" s="2"/>
      <c r="M7" s="2"/>
      <c r="N7" s="2"/>
      <c r="O7" s="2"/>
      <c r="P7" s="2"/>
    </row>
    <row r="8" spans="1:17" s="5" customFormat="1" ht="27" customHeight="1" x14ac:dyDescent="0.4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40</v>
      </c>
      <c r="G8" s="6" t="s">
        <v>5</v>
      </c>
      <c r="H8" s="6" t="s">
        <v>43</v>
      </c>
      <c r="I8" s="6" t="s">
        <v>44</v>
      </c>
      <c r="J8" s="6" t="s">
        <v>45</v>
      </c>
      <c r="K8" s="6" t="s">
        <v>6</v>
      </c>
      <c r="L8" s="6" t="s">
        <v>7</v>
      </c>
      <c r="M8" s="7" t="s">
        <v>36</v>
      </c>
      <c r="N8" s="6" t="s">
        <v>8</v>
      </c>
      <c r="O8" s="7" t="s">
        <v>37</v>
      </c>
      <c r="P8" s="6" t="s">
        <v>9</v>
      </c>
      <c r="Q8" s="6" t="s">
        <v>47</v>
      </c>
    </row>
    <row r="9" spans="1:17" s="1" customFormat="1" ht="18" x14ac:dyDescent="0.55000000000000004">
      <c r="A9" s="8" t="s">
        <v>10</v>
      </c>
      <c r="B9" s="8"/>
      <c r="C9" s="8"/>
      <c r="D9" s="8"/>
      <c r="E9" s="8"/>
      <c r="F9" s="8"/>
      <c r="G9" s="9" t="s">
        <v>32</v>
      </c>
      <c r="H9" s="10">
        <f>+H10+H18+H20</f>
        <v>49600333000</v>
      </c>
      <c r="I9" s="10">
        <f t="shared" ref="I9:J9" si="0">+I10+I18+I20</f>
        <v>11775547696</v>
      </c>
      <c r="J9" s="10">
        <f t="shared" si="0"/>
        <v>8625981316</v>
      </c>
      <c r="K9" s="10">
        <f>+K10+K18+K20</f>
        <v>52749899380</v>
      </c>
      <c r="L9" s="10">
        <f>+L10+L18+L20</f>
        <v>49319577545.770004</v>
      </c>
      <c r="M9" s="21">
        <f>+L9/K9</f>
        <v>0.93497007815088662</v>
      </c>
      <c r="N9" s="10">
        <f>+N10+N18+N20</f>
        <v>49319577545.770004</v>
      </c>
      <c r="O9" s="21">
        <f>+N9/K9</f>
        <v>0.93497007815088662</v>
      </c>
      <c r="P9" s="10">
        <f>+P10+P18+P20</f>
        <v>49193420843.770004</v>
      </c>
      <c r="Q9" s="10">
        <f>SUM(N9-P9)</f>
        <v>126156702</v>
      </c>
    </row>
    <row r="10" spans="1:17" s="1" customFormat="1" ht="18" x14ac:dyDescent="0.55000000000000004">
      <c r="A10" s="8" t="s">
        <v>10</v>
      </c>
      <c r="B10" s="8">
        <v>1</v>
      </c>
      <c r="C10" s="8"/>
      <c r="D10" s="8"/>
      <c r="E10" s="8"/>
      <c r="F10" s="8"/>
      <c r="G10" s="9" t="s">
        <v>33</v>
      </c>
      <c r="H10" s="10">
        <f>+SUM(H11:H17)</f>
        <v>36745589000</v>
      </c>
      <c r="I10" s="10">
        <f t="shared" ref="I10:J10" si="1">+SUM(I11:I17)</f>
        <v>11025547696</v>
      </c>
      <c r="J10" s="10">
        <f t="shared" si="1"/>
        <v>5032422403</v>
      </c>
      <c r="K10" s="10">
        <f>+SUM(K11:K17)</f>
        <v>42738714293</v>
      </c>
      <c r="L10" s="10">
        <f>+SUM(L11:L17)</f>
        <v>39987387678</v>
      </c>
      <c r="M10" s="21">
        <f>+L10/K10</f>
        <v>0.93562448799610642</v>
      </c>
      <c r="N10" s="10">
        <f>+SUM(N11:N17)</f>
        <v>39987387678</v>
      </c>
      <c r="O10" s="21">
        <f>+N10/K10</f>
        <v>0.93562448799610642</v>
      </c>
      <c r="P10" s="10">
        <f>+SUM(P11:P17)</f>
        <v>39861230976</v>
      </c>
      <c r="Q10" s="10">
        <f>SUM(N10-P10)</f>
        <v>126156702</v>
      </c>
    </row>
    <row r="11" spans="1:17" ht="31.5" x14ac:dyDescent="0.45">
      <c r="A11" s="11" t="s">
        <v>10</v>
      </c>
      <c r="B11" s="11" t="s">
        <v>11</v>
      </c>
      <c r="C11" s="11" t="s">
        <v>12</v>
      </c>
      <c r="D11" s="11" t="s">
        <v>11</v>
      </c>
      <c r="E11" s="11" t="s">
        <v>11</v>
      </c>
      <c r="F11" s="11"/>
      <c r="G11" s="12" t="s">
        <v>13</v>
      </c>
      <c r="H11" s="25">
        <v>16933600000</v>
      </c>
      <c r="I11" s="25">
        <v>3749438170</v>
      </c>
      <c r="J11" s="25">
        <v>512877302</v>
      </c>
      <c r="K11" s="14">
        <v>20170160868</v>
      </c>
      <c r="L11" s="14">
        <v>19450552101</v>
      </c>
      <c r="M11" s="13">
        <f>+L11/K11</f>
        <v>0.96432310224448137</v>
      </c>
      <c r="N11" s="14">
        <v>19450552101</v>
      </c>
      <c r="O11" s="13">
        <f>N11/K11</f>
        <v>0.96432310224448137</v>
      </c>
      <c r="P11" s="14">
        <v>19450552101</v>
      </c>
      <c r="Q11" s="14">
        <f>SUM(N11-P11)</f>
        <v>0</v>
      </c>
    </row>
    <row r="12" spans="1:17" ht="15.75" x14ac:dyDescent="0.45">
      <c r="A12" s="11" t="s">
        <v>10</v>
      </c>
      <c r="B12" s="11" t="s">
        <v>11</v>
      </c>
      <c r="C12" s="11" t="s">
        <v>12</v>
      </c>
      <c r="D12" s="11" t="s">
        <v>11</v>
      </c>
      <c r="E12" s="11" t="s">
        <v>14</v>
      </c>
      <c r="F12" s="11"/>
      <c r="G12" s="12" t="s">
        <v>15</v>
      </c>
      <c r="H12" s="26">
        <v>3963700000</v>
      </c>
      <c r="I12" s="26">
        <v>80707726</v>
      </c>
      <c r="J12" s="26">
        <v>785400000</v>
      </c>
      <c r="K12" s="16">
        <v>3259007726</v>
      </c>
      <c r="L12" s="14">
        <v>3064990569</v>
      </c>
      <c r="M12" s="13">
        <f>+L12/K12</f>
        <v>0.94046741422177282</v>
      </c>
      <c r="N12" s="14">
        <v>3064990569</v>
      </c>
      <c r="O12" s="13">
        <f>+N12/K12</f>
        <v>0.94046741422177282</v>
      </c>
      <c r="P12" s="14">
        <v>3064990569</v>
      </c>
      <c r="Q12" s="14">
        <f t="shared" ref="Q12:Q17" si="2">SUM(N12-P12)</f>
        <v>0</v>
      </c>
    </row>
    <row r="13" spans="1:17" ht="15.75" x14ac:dyDescent="0.45">
      <c r="A13" s="11" t="s">
        <v>10</v>
      </c>
      <c r="B13" s="11" t="s">
        <v>11</v>
      </c>
      <c r="C13" s="11" t="s">
        <v>12</v>
      </c>
      <c r="D13" s="11" t="s">
        <v>11</v>
      </c>
      <c r="E13" s="11" t="s">
        <v>16</v>
      </c>
      <c r="F13" s="11"/>
      <c r="G13" s="12" t="s">
        <v>17</v>
      </c>
      <c r="H13" s="26">
        <v>5942300000</v>
      </c>
      <c r="I13" s="26">
        <v>1106518377</v>
      </c>
      <c r="J13" s="26">
        <v>76782281</v>
      </c>
      <c r="K13" s="16">
        <v>6972036096</v>
      </c>
      <c r="L13" s="14">
        <v>6371459965</v>
      </c>
      <c r="M13" s="13">
        <f>+L13/K13</f>
        <v>0.91385929121271148</v>
      </c>
      <c r="N13" s="14">
        <v>6371459965</v>
      </c>
      <c r="O13" s="13">
        <f>+N13/K13</f>
        <v>0.91385929121271148</v>
      </c>
      <c r="P13" s="14">
        <v>6309028292</v>
      </c>
      <c r="Q13" s="14">
        <f t="shared" si="2"/>
        <v>62431673</v>
      </c>
    </row>
    <row r="14" spans="1:17" ht="47.25" x14ac:dyDescent="0.45">
      <c r="A14" s="11" t="s">
        <v>10</v>
      </c>
      <c r="B14" s="11">
        <v>1</v>
      </c>
      <c r="C14" s="11">
        <v>0</v>
      </c>
      <c r="D14" s="11">
        <v>1</v>
      </c>
      <c r="E14" s="11">
        <v>8</v>
      </c>
      <c r="F14" s="11"/>
      <c r="G14" s="12" t="s">
        <v>42</v>
      </c>
      <c r="H14" s="26">
        <v>0</v>
      </c>
      <c r="I14" s="26">
        <v>3070000000</v>
      </c>
      <c r="J14" s="26">
        <v>3070000000</v>
      </c>
      <c r="K14" s="16">
        <v>0</v>
      </c>
      <c r="L14" s="14">
        <v>0</v>
      </c>
      <c r="M14" s="13">
        <v>0</v>
      </c>
      <c r="N14" s="14">
        <v>0</v>
      </c>
      <c r="O14" s="13">
        <v>0</v>
      </c>
      <c r="P14" s="14">
        <v>0</v>
      </c>
      <c r="Q14" s="14">
        <f t="shared" si="2"/>
        <v>0</v>
      </c>
    </row>
    <row r="15" spans="1:17" ht="47.25" x14ac:dyDescent="0.45">
      <c r="A15" s="11" t="s">
        <v>10</v>
      </c>
      <c r="B15" s="11" t="s">
        <v>11</v>
      </c>
      <c r="C15" s="11" t="s">
        <v>12</v>
      </c>
      <c r="D15" s="11" t="s">
        <v>11</v>
      </c>
      <c r="E15" s="11" t="s">
        <v>18</v>
      </c>
      <c r="F15" s="11"/>
      <c r="G15" s="12" t="s">
        <v>19</v>
      </c>
      <c r="H15" s="26">
        <v>256800000</v>
      </c>
      <c r="I15" s="26">
        <v>366692520</v>
      </c>
      <c r="J15" s="26">
        <v>0</v>
      </c>
      <c r="K15" s="16">
        <v>623492520</v>
      </c>
      <c r="L15" s="14">
        <v>589494389</v>
      </c>
      <c r="M15" s="13">
        <f>+L15/K15</f>
        <v>0.94547146932893433</v>
      </c>
      <c r="N15" s="14">
        <v>589494389</v>
      </c>
      <c r="O15" s="13">
        <f t="shared" ref="O15:O25" si="3">+N15/K15</f>
        <v>0.94547146932893433</v>
      </c>
      <c r="P15" s="14">
        <v>525769360</v>
      </c>
      <c r="Q15" s="14">
        <f t="shared" si="2"/>
        <v>63725029</v>
      </c>
    </row>
    <row r="16" spans="1:17" ht="31.5" x14ac:dyDescent="0.45">
      <c r="A16" s="11" t="s">
        <v>10</v>
      </c>
      <c r="B16" s="11" t="s">
        <v>11</v>
      </c>
      <c r="C16" s="11" t="s">
        <v>12</v>
      </c>
      <c r="D16" s="11" t="s">
        <v>20</v>
      </c>
      <c r="E16" s="11"/>
      <c r="F16" s="11"/>
      <c r="G16" s="12" t="s">
        <v>21</v>
      </c>
      <c r="H16" s="26">
        <v>1827189000</v>
      </c>
      <c r="I16" s="26">
        <v>0</v>
      </c>
      <c r="J16" s="26">
        <v>91359450</v>
      </c>
      <c r="K16" s="16">
        <v>1735829550</v>
      </c>
      <c r="L16" s="14">
        <v>1735828918</v>
      </c>
      <c r="M16" s="13">
        <f>+L16/K16</f>
        <v>0.99999963590895202</v>
      </c>
      <c r="N16" s="14">
        <v>1735828918</v>
      </c>
      <c r="O16" s="13">
        <f t="shared" si="3"/>
        <v>0.99999963590895202</v>
      </c>
      <c r="P16" s="14">
        <v>1735828918</v>
      </c>
      <c r="Q16" s="14">
        <f t="shared" si="2"/>
        <v>0</v>
      </c>
    </row>
    <row r="17" spans="1:17" ht="47.25" x14ac:dyDescent="0.45">
      <c r="A17" s="11" t="s">
        <v>10</v>
      </c>
      <c r="B17" s="11" t="s">
        <v>11</v>
      </c>
      <c r="C17" s="11" t="s">
        <v>12</v>
      </c>
      <c r="D17" s="11" t="s">
        <v>16</v>
      </c>
      <c r="E17" s="11"/>
      <c r="F17" s="11"/>
      <c r="G17" s="12" t="s">
        <v>22</v>
      </c>
      <c r="H17" s="26">
        <v>7822000000</v>
      </c>
      <c r="I17" s="26">
        <v>2652190903</v>
      </c>
      <c r="J17" s="26">
        <v>496003370</v>
      </c>
      <c r="K17" s="16">
        <v>9978187533</v>
      </c>
      <c r="L17" s="14">
        <v>8775061736</v>
      </c>
      <c r="M17" s="13">
        <f>+L17/K17</f>
        <v>0.87942441520356218</v>
      </c>
      <c r="N17" s="14">
        <v>8775061736</v>
      </c>
      <c r="O17" s="13">
        <f t="shared" si="3"/>
        <v>0.87942441520356218</v>
      </c>
      <c r="P17" s="14">
        <v>8775061736</v>
      </c>
      <c r="Q17" s="14">
        <f t="shared" si="2"/>
        <v>0</v>
      </c>
    </row>
    <row r="18" spans="1:17" s="1" customFormat="1" ht="18" x14ac:dyDescent="0.55000000000000004">
      <c r="A18" s="8" t="s">
        <v>10</v>
      </c>
      <c r="B18" s="8">
        <v>2</v>
      </c>
      <c r="C18" s="8"/>
      <c r="D18" s="8"/>
      <c r="E18" s="8"/>
      <c r="F18" s="8"/>
      <c r="G18" s="9" t="s">
        <v>34</v>
      </c>
      <c r="H18" s="18">
        <f>H19</f>
        <v>1661416000</v>
      </c>
      <c r="I18" s="18">
        <f t="shared" ref="I18:J18" si="4">I19</f>
        <v>0</v>
      </c>
      <c r="J18" s="18">
        <f t="shared" si="4"/>
        <v>83070800</v>
      </c>
      <c r="K18" s="18">
        <f>K19</f>
        <v>1578345200</v>
      </c>
      <c r="L18" s="19">
        <f>L19</f>
        <v>1353355484</v>
      </c>
      <c r="M18" s="20">
        <f>L18/K18</f>
        <v>0.85745214925100033</v>
      </c>
      <c r="N18" s="19">
        <f>N19</f>
        <v>1353355484</v>
      </c>
      <c r="O18" s="21">
        <f t="shared" si="3"/>
        <v>0.85745214925100033</v>
      </c>
      <c r="P18" s="19">
        <f>P19</f>
        <v>1353355484</v>
      </c>
      <c r="Q18" s="19">
        <f>SUM(N18-P18)</f>
        <v>0</v>
      </c>
    </row>
    <row r="19" spans="1:17" ht="31.5" x14ac:dyDescent="0.45">
      <c r="A19" s="11" t="s">
        <v>10</v>
      </c>
      <c r="B19" s="11" t="s">
        <v>20</v>
      </c>
      <c r="C19" s="11" t="s">
        <v>12</v>
      </c>
      <c r="D19" s="11" t="s">
        <v>14</v>
      </c>
      <c r="E19" s="11"/>
      <c r="F19" s="11"/>
      <c r="G19" s="12" t="s">
        <v>23</v>
      </c>
      <c r="H19" s="26">
        <v>1661416000</v>
      </c>
      <c r="I19" s="26">
        <v>0</v>
      </c>
      <c r="J19" s="26">
        <v>83070800</v>
      </c>
      <c r="K19" s="16">
        <v>1578345200</v>
      </c>
      <c r="L19" s="14">
        <v>1353355484</v>
      </c>
      <c r="M19" s="13">
        <f t="shared" ref="M19:M25" si="5">+L19/K19</f>
        <v>0.85745214925100033</v>
      </c>
      <c r="N19" s="14">
        <v>1353355484</v>
      </c>
      <c r="O19" s="13">
        <f t="shared" si="3"/>
        <v>0.85745214925100033</v>
      </c>
      <c r="P19" s="14">
        <v>1353355484</v>
      </c>
      <c r="Q19" s="14">
        <f>SUM(N19-P19)</f>
        <v>0</v>
      </c>
    </row>
    <row r="20" spans="1:17" s="1" customFormat="1" ht="36" x14ac:dyDescent="0.55000000000000004">
      <c r="A20" s="8" t="s">
        <v>10</v>
      </c>
      <c r="B20" s="8">
        <v>3</v>
      </c>
      <c r="C20" s="8"/>
      <c r="D20" s="8"/>
      <c r="E20" s="8"/>
      <c r="F20" s="8"/>
      <c r="G20" s="9" t="s">
        <v>35</v>
      </c>
      <c r="H20" s="18">
        <f>SUM(H21:H25)</f>
        <v>11193328000</v>
      </c>
      <c r="I20" s="18">
        <f t="shared" ref="I20:J20" si="6">SUM(I21:I25)</f>
        <v>750000000</v>
      </c>
      <c r="J20" s="18">
        <f t="shared" si="6"/>
        <v>3510488113</v>
      </c>
      <c r="K20" s="18">
        <f>SUM(K21:K25)</f>
        <v>8432839887</v>
      </c>
      <c r="L20" s="18">
        <f>SUM(L21:L25)</f>
        <v>7978834383.7700005</v>
      </c>
      <c r="M20" s="24">
        <f t="shared" si="5"/>
        <v>0.94616220522224181</v>
      </c>
      <c r="N20" s="18">
        <f>SUM(N21:N25)</f>
        <v>7978834383.7700005</v>
      </c>
      <c r="O20" s="21">
        <f t="shared" si="3"/>
        <v>0.94616220522224181</v>
      </c>
      <c r="P20" s="19">
        <f>SUM(P21:P25)</f>
        <v>7978834383.7700005</v>
      </c>
      <c r="Q20" s="19">
        <f>SUM(N20-P20)</f>
        <v>0</v>
      </c>
    </row>
    <row r="21" spans="1:17" ht="31.5" x14ac:dyDescent="0.45">
      <c r="A21" s="11" t="s">
        <v>10</v>
      </c>
      <c r="B21" s="11" t="s">
        <v>24</v>
      </c>
      <c r="C21" s="11" t="s">
        <v>20</v>
      </c>
      <c r="D21" s="11" t="s">
        <v>11</v>
      </c>
      <c r="E21" s="11" t="s">
        <v>11</v>
      </c>
      <c r="F21" s="11"/>
      <c r="G21" s="12" t="s">
        <v>25</v>
      </c>
      <c r="H21" s="26">
        <v>313100000</v>
      </c>
      <c r="I21" s="26">
        <v>0</v>
      </c>
      <c r="J21" s="26">
        <v>0</v>
      </c>
      <c r="K21" s="16">
        <v>313100000</v>
      </c>
      <c r="L21" s="14">
        <v>70961494</v>
      </c>
      <c r="M21" s="13">
        <f t="shared" si="5"/>
        <v>0.22664162887256467</v>
      </c>
      <c r="N21" s="14">
        <v>70961494</v>
      </c>
      <c r="O21" s="13">
        <f t="shared" si="3"/>
        <v>0.22664162887256467</v>
      </c>
      <c r="P21" s="14">
        <v>70961494</v>
      </c>
      <c r="Q21" s="14">
        <f>SUM(N21-P21)</f>
        <v>0</v>
      </c>
    </row>
    <row r="22" spans="1:17" ht="15.75" x14ac:dyDescent="0.45">
      <c r="A22" s="11" t="s">
        <v>10</v>
      </c>
      <c r="B22" s="11" t="s">
        <v>24</v>
      </c>
      <c r="C22" s="11" t="s">
        <v>16</v>
      </c>
      <c r="D22" s="11" t="s">
        <v>24</v>
      </c>
      <c r="E22" s="11" t="s">
        <v>26</v>
      </c>
      <c r="F22" s="11"/>
      <c r="G22" s="12" t="s">
        <v>27</v>
      </c>
      <c r="H22" s="26">
        <v>91700000</v>
      </c>
      <c r="I22" s="26">
        <v>0</v>
      </c>
      <c r="J22" s="26">
        <v>0</v>
      </c>
      <c r="K22" s="16">
        <v>91700000</v>
      </c>
      <c r="L22" s="14">
        <v>0</v>
      </c>
      <c r="M22" s="13">
        <f t="shared" si="5"/>
        <v>0</v>
      </c>
      <c r="N22" s="14">
        <v>0</v>
      </c>
      <c r="O22" s="13">
        <f t="shared" si="3"/>
        <v>0</v>
      </c>
      <c r="P22" s="14">
        <v>0</v>
      </c>
      <c r="Q22" s="14">
        <f t="shared" ref="Q22:Q25" si="7">SUM(N22-P22)</f>
        <v>0</v>
      </c>
    </row>
    <row r="23" spans="1:17" ht="31.5" x14ac:dyDescent="0.45">
      <c r="A23" s="11" t="s">
        <v>10</v>
      </c>
      <c r="B23" s="11" t="s">
        <v>24</v>
      </c>
      <c r="C23" s="11" t="s">
        <v>16</v>
      </c>
      <c r="D23" s="11" t="s">
        <v>24</v>
      </c>
      <c r="E23" s="11" t="s">
        <v>28</v>
      </c>
      <c r="F23" s="11"/>
      <c r="G23" s="12" t="s">
        <v>29</v>
      </c>
      <c r="H23" s="26">
        <v>6744400000</v>
      </c>
      <c r="I23" s="26">
        <v>0</v>
      </c>
      <c r="J23" s="26">
        <v>3510488113</v>
      </c>
      <c r="K23" s="16">
        <v>3233911887</v>
      </c>
      <c r="L23" s="14">
        <v>3210054119.6500001</v>
      </c>
      <c r="M23" s="13">
        <f t="shared" si="5"/>
        <v>0.99262262913040222</v>
      </c>
      <c r="N23" s="14">
        <v>3210054119.6500001</v>
      </c>
      <c r="O23" s="13">
        <f t="shared" si="3"/>
        <v>0.99262262913040222</v>
      </c>
      <c r="P23" s="14">
        <v>3210054119.6500001</v>
      </c>
      <c r="Q23" s="14">
        <f t="shared" si="7"/>
        <v>0</v>
      </c>
    </row>
    <row r="24" spans="1:17" ht="16.5" customHeight="1" x14ac:dyDescent="0.45">
      <c r="A24" s="11" t="s">
        <v>10</v>
      </c>
      <c r="B24" s="11">
        <v>3</v>
      </c>
      <c r="C24" s="11">
        <v>5</v>
      </c>
      <c r="D24" s="11">
        <v>3</v>
      </c>
      <c r="E24" s="11">
        <v>51</v>
      </c>
      <c r="F24" s="11">
        <v>1</v>
      </c>
      <c r="G24" s="12" t="s">
        <v>41</v>
      </c>
      <c r="H24" s="26">
        <v>0</v>
      </c>
      <c r="I24" s="26">
        <v>750000000</v>
      </c>
      <c r="J24" s="26">
        <v>0</v>
      </c>
      <c r="K24" s="16">
        <v>750000000</v>
      </c>
      <c r="L24" s="14">
        <v>749946117.45000005</v>
      </c>
      <c r="M24" s="13">
        <f t="shared" si="5"/>
        <v>0.99992815660000012</v>
      </c>
      <c r="N24" s="14">
        <v>749946117.45000005</v>
      </c>
      <c r="O24" s="13">
        <f t="shared" si="3"/>
        <v>0.99992815660000012</v>
      </c>
      <c r="P24" s="14">
        <v>749946117.45000005</v>
      </c>
      <c r="Q24" s="14">
        <f t="shared" si="7"/>
        <v>0</v>
      </c>
    </row>
    <row r="25" spans="1:17" ht="24.75" customHeight="1" x14ac:dyDescent="0.45">
      <c r="A25" s="11" t="s">
        <v>10</v>
      </c>
      <c r="B25" s="11" t="s">
        <v>24</v>
      </c>
      <c r="C25" s="11" t="s">
        <v>30</v>
      </c>
      <c r="D25" s="11" t="s">
        <v>11</v>
      </c>
      <c r="E25" s="11" t="s">
        <v>11</v>
      </c>
      <c r="F25" s="11"/>
      <c r="G25" s="12" t="s">
        <v>31</v>
      </c>
      <c r="H25" s="26">
        <v>4044128000</v>
      </c>
      <c r="I25" s="26">
        <v>0</v>
      </c>
      <c r="J25" s="26">
        <v>0</v>
      </c>
      <c r="K25" s="16">
        <v>4044128000</v>
      </c>
      <c r="L25" s="14">
        <v>3947872652.6700001</v>
      </c>
      <c r="M25" s="13">
        <f t="shared" si="5"/>
        <v>0.97619873868235629</v>
      </c>
      <c r="N25" s="14">
        <v>3947872652.6700001</v>
      </c>
      <c r="O25" s="13">
        <f t="shared" si="3"/>
        <v>0.97619873868235629</v>
      </c>
      <c r="P25" s="14">
        <v>3947872652.6700001</v>
      </c>
      <c r="Q25" s="14">
        <f t="shared" si="7"/>
        <v>0</v>
      </c>
    </row>
    <row r="26" spans="1:17" ht="15.75" x14ac:dyDescent="0.45">
      <c r="A26" s="11"/>
      <c r="B26" s="11"/>
      <c r="C26" s="11"/>
      <c r="D26" s="11"/>
      <c r="E26" s="11"/>
      <c r="F26" s="11"/>
      <c r="G26" s="12"/>
      <c r="H26" s="26"/>
      <c r="I26" s="26"/>
      <c r="J26" s="26"/>
      <c r="K26" s="16"/>
      <c r="L26" s="14"/>
      <c r="M26" s="13"/>
      <c r="N26" s="14"/>
      <c r="O26" s="13"/>
      <c r="P26" s="14"/>
      <c r="Q26" s="14"/>
    </row>
    <row r="27" spans="1:17" s="1" customFormat="1" ht="18" x14ac:dyDescent="0.55000000000000004">
      <c r="A27" s="27" t="s">
        <v>39</v>
      </c>
      <c r="B27" s="28"/>
      <c r="C27" s="28"/>
      <c r="D27" s="28"/>
      <c r="E27" s="28"/>
      <c r="F27" s="28"/>
      <c r="G27" s="29"/>
      <c r="H27" s="15">
        <f t="shared" ref="H27:J27" si="8">H9</f>
        <v>49600333000</v>
      </c>
      <c r="I27" s="15">
        <f t="shared" si="8"/>
        <v>11775547696</v>
      </c>
      <c r="J27" s="15">
        <f t="shared" si="8"/>
        <v>8625981316</v>
      </c>
      <c r="K27" s="17">
        <f t="shared" ref="K27:P27" si="9">K9</f>
        <v>52749899380</v>
      </c>
      <c r="L27" s="15">
        <f t="shared" si="9"/>
        <v>49319577545.770004</v>
      </c>
      <c r="M27" s="21">
        <f>L27/K27</f>
        <v>0.93497007815088662</v>
      </c>
      <c r="N27" s="15">
        <f t="shared" si="9"/>
        <v>49319577545.770004</v>
      </c>
      <c r="O27" s="21">
        <f>N27/K27</f>
        <v>0.93497007815088662</v>
      </c>
      <c r="P27" s="15">
        <f t="shared" si="9"/>
        <v>49193420843.770004</v>
      </c>
      <c r="Q27" s="15">
        <f t="shared" ref="Q27" si="10">Q9</f>
        <v>126156702</v>
      </c>
    </row>
    <row r="28" spans="1:17" x14ac:dyDescent="0.45">
      <c r="K28" s="2"/>
      <c r="L28" s="2"/>
      <c r="M28" s="2"/>
      <c r="N28" s="2"/>
      <c r="O28" s="2"/>
      <c r="P28" s="2"/>
    </row>
    <row r="29" spans="1:17" x14ac:dyDescent="0.45">
      <c r="K29" s="2"/>
      <c r="L29" s="2"/>
      <c r="M29" s="2"/>
      <c r="N29" s="2"/>
      <c r="O29" s="2"/>
      <c r="P29" s="2"/>
    </row>
    <row r="30" spans="1:17" x14ac:dyDescent="0.45">
      <c r="K30" s="2"/>
      <c r="L30" s="2"/>
      <c r="M30" s="2"/>
      <c r="N30" s="2"/>
      <c r="O30" s="2"/>
      <c r="P30" s="2"/>
    </row>
    <row r="31" spans="1:17" x14ac:dyDescent="0.45">
      <c r="K31" s="23"/>
      <c r="N31" s="2"/>
    </row>
    <row r="32" spans="1:17" x14ac:dyDescent="0.45">
      <c r="K32" s="2"/>
    </row>
  </sheetData>
  <mergeCells count="3">
    <mergeCell ref="A27:G27"/>
    <mergeCell ref="A2:P2"/>
    <mergeCell ref="G3:N3"/>
  </mergeCells>
  <pageMargins left="0.59055118110236227" right="0" top="0.39370078740157483" bottom="0.19685039370078741" header="0.78740157480314965" footer="0.78740157480314965"/>
  <pageSetup paperSize="14" scale="75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cp:lastPrinted>2016-10-03T13:14:13Z</cp:lastPrinted>
  <dcterms:created xsi:type="dcterms:W3CDTF">2014-10-20T16:10:32Z</dcterms:created>
  <dcterms:modified xsi:type="dcterms:W3CDTF">2017-01-30T19:39:20Z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