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Documents\INFORMES TRIMESTRALES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REP_EPG034_EjecucionPresupuesta!$A:$P,REP_EPG034_EjecucionPresupuesta!$1:$8</definedName>
  </definedNames>
  <calcPr calcId="152511"/>
</workbook>
</file>

<file path=xl/calcChain.xml><?xml version="1.0" encoding="utf-8"?>
<calcChain xmlns="http://schemas.openxmlformats.org/spreadsheetml/2006/main">
  <c r="O9" i="1" l="1"/>
  <c r="M9" i="1" l="1"/>
  <c r="J9" i="1" l="1"/>
  <c r="M53" i="1" l="1"/>
  <c r="J10" i="1"/>
  <c r="O49" i="1" l="1"/>
  <c r="O34" i="1"/>
  <c r="M34" i="1"/>
  <c r="M31" i="1"/>
  <c r="M17" i="1"/>
  <c r="O58" i="1"/>
  <c r="O57" i="1"/>
  <c r="O56" i="1"/>
  <c r="O55" i="1"/>
  <c r="O54" i="1"/>
  <c r="O52" i="1"/>
  <c r="O51" i="1"/>
  <c r="O50" i="1"/>
  <c r="O48" i="1"/>
  <c r="O47" i="1"/>
  <c r="O46" i="1"/>
  <c r="O45" i="1"/>
  <c r="O44" i="1"/>
  <c r="O43" i="1"/>
  <c r="O42" i="1"/>
  <c r="O41" i="1"/>
  <c r="O40" i="1"/>
  <c r="O39" i="1"/>
  <c r="O37" i="1"/>
  <c r="O36" i="1"/>
  <c r="O35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6" i="1"/>
  <c r="O15" i="1"/>
  <c r="O13" i="1"/>
  <c r="O12" i="1"/>
  <c r="M51" i="1"/>
  <c r="M52" i="1"/>
  <c r="M54" i="1"/>
  <c r="M55" i="1"/>
  <c r="M56" i="1"/>
  <c r="M57" i="1"/>
  <c r="M58" i="1"/>
  <c r="M60" i="1"/>
  <c r="M40" i="1"/>
  <c r="M41" i="1"/>
  <c r="M42" i="1"/>
  <c r="M43" i="1"/>
  <c r="M44" i="1"/>
  <c r="M45" i="1"/>
  <c r="M46" i="1"/>
  <c r="M47" i="1"/>
  <c r="M48" i="1"/>
  <c r="M37" i="1"/>
  <c r="M36" i="1"/>
  <c r="M33" i="1"/>
  <c r="M32" i="1"/>
  <c r="M20" i="1"/>
  <c r="M21" i="1"/>
  <c r="M22" i="1"/>
  <c r="M23" i="1"/>
  <c r="M24" i="1"/>
  <c r="M25" i="1"/>
  <c r="M26" i="1"/>
  <c r="M27" i="1"/>
  <c r="M28" i="1"/>
  <c r="M29" i="1"/>
  <c r="M30" i="1"/>
  <c r="M19" i="1"/>
  <c r="M16" i="1"/>
  <c r="M15" i="1"/>
  <c r="M13" i="1"/>
  <c r="M12" i="1"/>
  <c r="J25" i="1" l="1"/>
  <c r="I53" i="1" l="1"/>
  <c r="J53" i="1"/>
  <c r="H53" i="1"/>
  <c r="J35" i="1" l="1"/>
  <c r="J40" i="1"/>
  <c r="J41" i="1"/>
  <c r="J38" i="1" s="1"/>
  <c r="J43" i="1"/>
  <c r="J44" i="1"/>
  <c r="J51" i="1"/>
  <c r="J59" i="1"/>
  <c r="J55" i="1"/>
  <c r="J50" i="1"/>
  <c r="J49" i="1" s="1"/>
  <c r="J34" i="1"/>
  <c r="J31" i="1"/>
  <c r="J17" i="1"/>
  <c r="J14" i="1"/>
  <c r="J11" i="1"/>
  <c r="J62" i="1" l="1"/>
  <c r="I59" i="1"/>
  <c r="I55" i="1"/>
  <c r="I50" i="1"/>
  <c r="I49" i="1"/>
  <c r="I38" i="1"/>
  <c r="I34" i="1"/>
  <c r="I31" i="1"/>
  <c r="I17" i="1"/>
  <c r="I14" i="1"/>
  <c r="I11" i="1"/>
  <c r="I10" i="1" l="1"/>
  <c r="I9" i="1" s="1"/>
  <c r="I62" i="1" s="1"/>
  <c r="P31" i="1"/>
  <c r="N31" i="1"/>
  <c r="K31" i="1"/>
  <c r="L31" i="1"/>
  <c r="H31" i="1"/>
  <c r="H38" i="1" l="1"/>
  <c r="K34" i="1"/>
  <c r="L34" i="1"/>
  <c r="N34" i="1"/>
  <c r="P34" i="1"/>
  <c r="M35" i="1"/>
  <c r="H34" i="1"/>
  <c r="K59" i="1"/>
  <c r="K53" i="1" s="1"/>
  <c r="L59" i="1"/>
  <c r="N59" i="1"/>
  <c r="N53" i="1" s="1"/>
  <c r="P59" i="1"/>
  <c r="P53" i="1" s="1"/>
  <c r="H59" i="1"/>
  <c r="H55" i="1"/>
  <c r="L53" i="1" l="1"/>
  <c r="M59" i="1"/>
  <c r="P29" i="1"/>
  <c r="P28" i="1"/>
  <c r="P22" i="1"/>
  <c r="N13" i="1"/>
  <c r="P13" i="1" s="1"/>
  <c r="N18" i="1"/>
  <c r="P18" i="1" s="1"/>
  <c r="N16" i="1"/>
  <c r="P16" i="1" s="1"/>
  <c r="P15" i="1"/>
  <c r="H11" i="1"/>
  <c r="K11" i="1" l="1"/>
  <c r="H17" i="1" l="1"/>
  <c r="H10" i="1" s="1"/>
  <c r="O60" i="1" l="1"/>
  <c r="O59" i="1" s="1"/>
  <c r="O53" i="1" l="1"/>
  <c r="P38" i="1"/>
  <c r="N38" i="1"/>
  <c r="K38" i="1"/>
  <c r="L38" i="1"/>
  <c r="P17" i="1"/>
  <c r="N17" i="1"/>
  <c r="K17" i="1"/>
  <c r="L17" i="1"/>
  <c r="K14" i="1"/>
  <c r="L14" i="1"/>
  <c r="N14" i="1"/>
  <c r="P14" i="1"/>
  <c r="K50" i="1"/>
  <c r="K49" i="1" s="1"/>
  <c r="L50" i="1"/>
  <c r="N50" i="1"/>
  <c r="P50" i="1"/>
  <c r="P49" i="1" s="1"/>
  <c r="H50" i="1"/>
  <c r="H49" i="1" s="1"/>
  <c r="L49" i="1" l="1"/>
  <c r="M49" i="1" s="1"/>
  <c r="M50" i="1"/>
  <c r="O38" i="1"/>
  <c r="M38" i="1"/>
  <c r="O17" i="1"/>
  <c r="N49" i="1"/>
  <c r="H14" i="1"/>
  <c r="H9" i="1" s="1"/>
  <c r="P11" i="1"/>
  <c r="P10" i="1" s="1"/>
  <c r="P9" i="1" s="1"/>
  <c r="N11" i="1"/>
  <c r="L11" i="1"/>
  <c r="L10" i="1" s="1"/>
  <c r="L9" i="1" s="1"/>
  <c r="K10" i="1"/>
  <c r="K9" i="1" s="1"/>
  <c r="M39" i="1"/>
  <c r="N10" i="1" l="1"/>
  <c r="M14" i="1"/>
  <c r="O11" i="1"/>
  <c r="O14" i="1"/>
  <c r="M11" i="1"/>
  <c r="N9" i="1" l="1"/>
  <c r="M18" i="1"/>
  <c r="K62" i="1" l="1"/>
  <c r="M10" i="1"/>
  <c r="O10" i="1"/>
  <c r="N62" i="1"/>
  <c r="H62" i="1"/>
  <c r="O62" i="1" s="1"/>
  <c r="L62" i="1"/>
  <c r="P62" i="1"/>
  <c r="M62" i="1" l="1"/>
</calcChain>
</file>

<file path=xl/sharedStrings.xml><?xml version="1.0" encoding="utf-8"?>
<sst xmlns="http://schemas.openxmlformats.org/spreadsheetml/2006/main" count="334" uniqueCount="99">
  <si>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</si>
  <si>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</si>
  <si>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</si>
  <si>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</si>
  <si>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</si>
  <si>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</si>
  <si>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</si>
  <si>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</si>
  <si>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</si>
  <si>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</si>
  <si>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</si>
  <si>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</si>
  <si>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</si>
  <si>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</si>
  <si>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</si>
  <si>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</si>
  <si>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</si>
  <si>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</si>
  <si>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</si>
  <si>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</si>
  <si>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</si>
  <si>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</si>
  <si>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9</t>
  </si>
  <si>
    <t>2</t>
  </si>
  <si>
    <t>3</t>
  </si>
  <si>
    <t>7</t>
  </si>
  <si>
    <t>6</t>
  </si>
  <si>
    <t>FUNCIONAMIENTO</t>
  </si>
  <si>
    <t>GASTOS DE PERSONAL</t>
  </si>
  <si>
    <t>% COMP</t>
  </si>
  <si>
    <t>% OBLIG</t>
  </si>
  <si>
    <t>MINISTERIO DE TECNOLOGIAS DE LA INFORMACION Y LAS COMUNICACIONES</t>
  </si>
  <si>
    <t>*Fuente: Subdireccion Financiera - Grupo de Presupuesto</t>
  </si>
  <si>
    <t>SUBROE</t>
  </si>
  <si>
    <t>SUELDOS</t>
  </si>
  <si>
    <t>SUELDOS DE VACACIONES</t>
  </si>
  <si>
    <t>PRIMA TECNICA SALARIAL</t>
  </si>
  <si>
    <t>PRIMA TECNICA NO SALARIAL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</si>
  <si>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</si>
  <si>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</si>
  <si>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</si>
  <si>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</si>
  <si>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</si>
  <si>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</si>
  <si>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</si>
  <si>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</si>
  <si>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</si>
  <si>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</si>
  <si>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</si>
  <si>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</si>
  <si>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</si>
  <si>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</si>
  <si>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</si>
  <si>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</si>
  <si>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</si>
  <si>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</si>
  <si>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</si>
  <si>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</si>
  <si>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</si>
  <si>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HORAS EXTRAS</t>
  </si>
  <si>
    <t>REMUNERACION SERVICIOS TECNICOS</t>
  </si>
  <si>
    <t>100</t>
  </si>
  <si>
    <t>OTROS SERVICIOS PERSONALES INDIRECTOS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</si>
  <si>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</si>
  <si>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</si>
  <si>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</si>
  <si>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</si>
  <si>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</si>
  <si>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</si>
  <si>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</si>
  <si>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</si>
  <si>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8</t>
  </si>
  <si>
    <t>APORTES A LA ESAP</t>
  </si>
  <si>
    <t>APORTES A ESCUELAS INDUSTRIALES E INSTITUTOS TECNICOS</t>
  </si>
  <si>
    <t>GASTOS GENERALES</t>
  </si>
  <si>
    <t>21</t>
  </si>
  <si>
    <t>SERVICIOS DE BIENESTAR SOCIAL</t>
  </si>
  <si>
    <t>41</t>
  </si>
  <si>
    <t>OTROS GASTOS POR ADQUISICION DE SERVICIOS</t>
  </si>
  <si>
    <t>ADQUISICION DE BIENES Y SERVICIOS</t>
  </si>
  <si>
    <t>OTROS</t>
  </si>
  <si>
    <t>HORAS EXTRAS, DIAS FESTIVOS E INDEMNIZACION POR VACACIONES</t>
  </si>
  <si>
    <t>SERVICIOS PERSONALES INDIRECTOS</t>
  </si>
  <si>
    <t>CONTRIBUCIONES INHERETES A LA NOMINA SECTOR PRIVADO Y PUBLICO</t>
  </si>
  <si>
    <t>TRANSFERENCIAS CORRIENTES</t>
  </si>
  <si>
    <t>CUOTA DE AUDITAJE CONTRANAL</t>
  </si>
  <si>
    <t>AUXILIOS FUNERARIOS</t>
  </si>
  <si>
    <t>33</t>
  </si>
  <si>
    <t>PLANES COMPLEMENTARIOS DE SALUD LEY 314 DE 1996</t>
  </si>
  <si>
    <t>SENTENCIAS Y CONCILIACIONES</t>
  </si>
  <si>
    <t>PRIMA DE DIRECCION</t>
  </si>
  <si>
    <t>AUXILIOS FUNERARIOS A CARGO A LA ENTIDAD</t>
  </si>
  <si>
    <t>SENTENCIAS</t>
  </si>
  <si>
    <t>HONORARIOS</t>
  </si>
  <si>
    <t>INDEMNIZACION POR VACACIONES</t>
  </si>
  <si>
    <t>APR. REDUCIDA</t>
  </si>
  <si>
    <t>CUOTAS PARTES PENSIONALES</t>
  </si>
  <si>
    <t>Enero - Junio</t>
  </si>
  <si>
    <t>APR.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</si>
</sst>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10" fontId="9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0" fontId="10" fillId="0" borderId="1" xfId="1" applyNumberFormat="1" applyFont="1" applyFill="1" applyBorder="1" applyAlignment="1">
      <alignment horizontal="right"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1" applyNumberFormat="1" applyFont="1" applyFill="1" applyBorder="1" applyAlignment="1">
      <alignment horizontal="right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164" fontId="12" fillId="0" borderId="1" xfId="0" applyNumberFormat="1" applyFont="1" applyFill="1" applyBorder="1" applyAlignment="1">
      <alignment horizontal="right" vertical="center" wrapText="1" readingOrder="1"/>
    </xf>
    <xf numFmtId="164" fontId="12" fillId="0" borderId="2" xfId="0" applyNumberFormat="1" applyFont="1" applyFill="1" applyBorder="1" applyAlignment="1">
      <alignment horizontal="right" vertical="center" wrapText="1" readingOrder="1"/>
    </xf>
    <xf numFmtId="10" fontId="10" fillId="2" borderId="1" xfId="1" applyNumberFormat="1" applyFont="1" applyFill="1" applyBorder="1" applyAlignment="1">
      <alignment horizontal="right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10" fontId="14" fillId="0" borderId="5" xfId="1" applyNumberFormat="1" applyFont="1" applyFill="1" applyBorder="1" applyAlignment="1">
      <alignment horizontal="right" vertical="center" wrapText="1" readingOrder="1"/>
    </xf>
    <xf numFmtId="0" fontId="13" fillId="0" borderId="6" xfId="0" applyNumberFormat="1" applyFont="1" applyFill="1" applyBorder="1" applyAlignment="1">
      <alignment horizontal="center" vertical="center" wrapText="1" readingOrder="1"/>
    </xf>
    <xf numFmtId="0" fontId="13" fillId="0" borderId="6" xfId="0" applyNumberFormat="1" applyFont="1" applyFill="1" applyBorder="1" applyAlignment="1">
      <alignment horizontal="left" vertical="center" wrapText="1" readingOrder="1"/>
    </xf>
    <xf numFmtId="164" fontId="12" fillId="0" borderId="7" xfId="0" applyNumberFormat="1" applyFont="1" applyFill="1" applyBorder="1" applyAlignment="1">
      <alignment horizontal="right" vertical="center" wrapText="1" readingOrder="1"/>
    </xf>
    <xf numFmtId="0" fontId="0" fillId="0" borderId="2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10" fontId="1" fillId="0" borderId="5" xfId="1" applyNumberFormat="1" applyFont="1" applyFill="1" applyBorder="1" applyAlignment="1">
      <alignment horizontal="right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lef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164" fontId="14" fillId="2" borderId="2" xfId="0" applyNumberFormat="1" applyFont="1" applyFill="1" applyBorder="1" applyAlignment="1">
      <alignment horizontal="right" vertical="center" wrapText="1" readingOrder="1"/>
    </xf>
    <xf numFmtId="164" fontId="14" fillId="2" borderId="1" xfId="0" applyNumberFormat="1" applyFont="1" applyFill="1" applyBorder="1" applyAlignment="1">
      <alignment horizontal="right" vertical="center" wrapText="1" readingOrder="1"/>
    </xf>
    <xf numFmtId="10" fontId="14" fillId="2" borderId="1" xfId="1" applyNumberFormat="1" applyFont="1" applyFill="1" applyBorder="1" applyAlignment="1">
      <alignment horizontal="right" vertical="center" wrapText="1" readingOrder="1"/>
    </xf>
    <xf numFmtId="164" fontId="14" fillId="0" borderId="2" xfId="0" applyNumberFormat="1" applyFont="1" applyFill="1" applyBorder="1" applyAlignment="1">
      <alignment horizontal="right" vertical="center" wrapText="1" readingOrder="1"/>
    </xf>
    <xf numFmtId="7" fontId="4" fillId="0" borderId="0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164" fontId="16" fillId="0" borderId="2" xfId="0" applyNumberFormat="1" applyFont="1" applyFill="1" applyBorder="1" applyAlignment="1">
      <alignment horizontal="right" vertical="center" wrapText="1" readingOrder="1"/>
    </xf>
    <xf numFmtId="164" fontId="16" fillId="0" borderId="1" xfId="0" applyNumberFormat="1" applyFont="1" applyFill="1" applyBorder="1" applyAlignment="1">
      <alignment horizontal="right" vertical="center" wrapText="1" readingOrder="1"/>
    </xf>
    <xf numFmtId="10" fontId="17" fillId="0" borderId="1" xfId="1" applyNumberFormat="1" applyFont="1" applyFill="1" applyBorder="1" applyAlignment="1">
      <alignment horizontal="right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0" fontId="16" fillId="0" borderId="2" xfId="0" applyNumberFormat="1" applyFont="1" applyFill="1" applyBorder="1" applyAlignment="1">
      <alignment horizontal="right" vertical="center" wrapText="1" readingOrder="1"/>
    </xf>
    <xf numFmtId="10" fontId="8" fillId="0" borderId="1" xfId="1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289560</xdr:colOff>
      <xdr:row>0</xdr:row>
      <xdr:rowOff>60960</xdr:rowOff>
    </xdr:from>
    <xdr:to>
      <xdr:col>15</xdr:col>
      <xdr:colOff>1583690</xdr:colOff>
      <xdr:row>6</xdr:row>
      <xdr:rowOff>110490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171450</xdr:rowOff>
    </xdr:from>
    <xdr:to>
      <xdr:col>5</xdr:col>
      <xdr:colOff>154305</xdr:colOff>
      <xdr:row>3</xdr:row>
      <xdr:rowOff>209550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4"/>
  <sheetViews>
    <sheetView showGridLines="0" tabSelected="1" topLeftCell="G1" workbookViewId="0">
      <selection activeCell="M14" sqref="M14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30" style="5" customWidth="1"/>
    <col min="8" max="8" width="25.7109375" style="5" customWidth="1"/>
    <col min="9" max="9" width="23.7109375" style="5" customWidth="1"/>
    <col min="10" max="10" width="25.7109375" style="5" customWidth="1"/>
    <col min="11" max="11" width="24.7109375" style="5" customWidth="1"/>
    <col min="12" max="12" width="25.140625" style="5" customWidth="1"/>
    <col min="13" max="13" width="9.7109375" style="3" customWidth="1"/>
    <col min="14" max="14" width="24.5703125" style="5" customWidth="1"/>
    <col min="15" max="15" width="9.85546875" style="3" customWidth="1"/>
    <col min="16" max="16" width="25.28515625" style="5" customWidth="1"/>
    <col min="17" max="17" width="15.5703125" style="5" customWidth="1"/>
    <col min="18" max="16384" width="11.5703125" style="5"/>
  </cols>
  <sheetData>
    <row r="2" spans="1:16" ht="20.25" x14ac:dyDescent="0.25">
      <c r="G2" s="61" t="s">
        <v>31</v>
      </c>
      <c r="H2" s="62"/>
      <c r="I2" s="62"/>
      <c r="J2" s="62"/>
      <c r="K2" s="62"/>
      <c r="L2" s="62"/>
      <c r="M2" s="62"/>
      <c r="N2" s="63"/>
    </row>
    <row r="3" spans="1:16" ht="20.25" x14ac:dyDescent="0.25">
      <c r="H3" s="15"/>
      <c r="I3" s="15"/>
      <c r="J3" s="15"/>
      <c r="K3" s="16" t="s">
        <v>0</v>
      </c>
      <c r="L3" s="16">
        <v>2016</v>
      </c>
    </row>
    <row r="4" spans="1:16" ht="20.25" x14ac:dyDescent="0.25">
      <c r="H4" s="15"/>
      <c r="I4" s="15"/>
      <c r="J4" s="15"/>
      <c r="K4" s="4" t="s">
        <v>1</v>
      </c>
      <c r="L4" s="4" t="s">
        <v>2</v>
      </c>
    </row>
    <row r="5" spans="1:16" ht="20.25" x14ac:dyDescent="0.25">
      <c r="H5" s="53"/>
      <c r="I5" s="53"/>
      <c r="J5" s="53"/>
      <c r="K5" s="4" t="s">
        <v>3</v>
      </c>
      <c r="L5" s="4" t="s">
        <v>97</v>
      </c>
    </row>
    <row r="6" spans="1:16" x14ac:dyDescent="0.25">
      <c r="H6" s="2"/>
      <c r="I6" s="2"/>
      <c r="J6" s="2"/>
      <c r="L6" s="2"/>
    </row>
    <row r="7" spans="1:16" x14ac:dyDescent="0.25">
      <c r="J7" s="2"/>
    </row>
    <row r="8" spans="1:16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33</v>
      </c>
      <c r="G8" s="7" t="s">
        <v>9</v>
      </c>
      <c r="H8" s="7" t="s">
        <v>98</v>
      </c>
      <c r="I8" s="7" t="s">
        <v>95</v>
      </c>
      <c r="J8" s="7" t="s">
        <v>10</v>
      </c>
      <c r="K8" s="7" t="s">
        <v>11</v>
      </c>
      <c r="L8" s="7" t="s">
        <v>12</v>
      </c>
      <c r="M8" s="8" t="s">
        <v>29</v>
      </c>
      <c r="N8" s="7" t="s">
        <v>13</v>
      </c>
      <c r="O8" s="8" t="s">
        <v>30</v>
      </c>
      <c r="P8" s="7" t="s">
        <v>14</v>
      </c>
    </row>
    <row r="9" spans="1:16" s="1" customFormat="1" ht="18.75" x14ac:dyDescent="0.3">
      <c r="A9" s="9" t="s">
        <v>15</v>
      </c>
      <c r="B9" s="9"/>
      <c r="C9" s="9"/>
      <c r="D9" s="9"/>
      <c r="E9" s="9"/>
      <c r="F9" s="9"/>
      <c r="G9" s="10" t="s">
        <v>27</v>
      </c>
      <c r="H9" s="11">
        <f>H10+H49+H53</f>
        <v>49600333000</v>
      </c>
      <c r="I9" s="11">
        <f>I10+I49+I53</f>
        <v>670433620</v>
      </c>
      <c r="J9" s="11">
        <f>J10+J49+J53</f>
        <v>49679899380</v>
      </c>
      <c r="K9" s="11">
        <f t="shared" ref="K9:L9" si="0">K10+K49+K53</f>
        <v>45388867150.440002</v>
      </c>
      <c r="L9" s="11">
        <f t="shared" si="0"/>
        <v>24163395878.860001</v>
      </c>
      <c r="M9" s="12">
        <f>L9/J9</f>
        <v>0.48638173950464231</v>
      </c>
      <c r="N9" s="11">
        <f>N10+N49+N53</f>
        <v>22304890916.290001</v>
      </c>
      <c r="O9" s="12">
        <f>+N9/J9</f>
        <v>0.44897214355610077</v>
      </c>
      <c r="P9" s="11">
        <f>P10+P49+P53</f>
        <v>21134404212.5</v>
      </c>
    </row>
    <row r="10" spans="1:16" s="1" customFormat="1" ht="18.75" x14ac:dyDescent="0.3">
      <c r="A10" s="9" t="s">
        <v>15</v>
      </c>
      <c r="B10" s="9">
        <v>1</v>
      </c>
      <c r="C10" s="9"/>
      <c r="D10" s="9"/>
      <c r="E10" s="9"/>
      <c r="F10" s="9"/>
      <c r="G10" s="10" t="s">
        <v>28</v>
      </c>
      <c r="H10" s="11">
        <f>H11+H14+H17+H31+H34+H38</f>
        <v>36745589000</v>
      </c>
      <c r="I10" s="11">
        <f>I11+I14+I17+I31+I34+I38</f>
        <v>587362820</v>
      </c>
      <c r="J10" s="11">
        <f>H10-I10</f>
        <v>36158226180</v>
      </c>
      <c r="K10" s="11">
        <f>K11+K14+K17+K31+K34+K38</f>
        <v>36158223550</v>
      </c>
      <c r="L10" s="11">
        <f>L11+L14+L17+L31+L34+L38</f>
        <v>18826891597</v>
      </c>
      <c r="M10" s="13">
        <f t="shared" ref="M10:M62" si="1">+L10/H10</f>
        <v>0.51235786687212992</v>
      </c>
      <c r="N10" s="11">
        <f>N11+N14+N17+N31+N34+N38</f>
        <v>18214773949</v>
      </c>
      <c r="O10" s="12">
        <f t="shared" ref="O10:O14" si="2">+N10/H10</f>
        <v>0.49569960489679454</v>
      </c>
      <c r="P10" s="11">
        <f>P11+P14+P17+P31+P34+P38</f>
        <v>17114414204.209999</v>
      </c>
    </row>
    <row r="11" spans="1:16" s="1" customFormat="1" ht="31.5" x14ac:dyDescent="0.3">
      <c r="A11" s="31" t="s">
        <v>15</v>
      </c>
      <c r="B11" s="31" t="s">
        <v>16</v>
      </c>
      <c r="C11" s="31" t="s">
        <v>17</v>
      </c>
      <c r="D11" s="31" t="s">
        <v>16</v>
      </c>
      <c r="E11" s="31" t="s">
        <v>16</v>
      </c>
      <c r="F11" s="46"/>
      <c r="G11" s="47" t="s">
        <v>18</v>
      </c>
      <c r="H11" s="48">
        <f>H12+H13</f>
        <v>16933600000</v>
      </c>
      <c r="I11" s="48">
        <f>I12+I13</f>
        <v>0</v>
      </c>
      <c r="J11" s="48">
        <f>J12+J13</f>
        <v>16933600000</v>
      </c>
      <c r="K11" s="48">
        <f>K12+K13</f>
        <v>16933600000</v>
      </c>
      <c r="L11" s="48">
        <f>L12+L13</f>
        <v>9764409929</v>
      </c>
      <c r="M11" s="13">
        <f t="shared" si="1"/>
        <v>0.57662930085746678</v>
      </c>
      <c r="N11" s="48">
        <f>N12+N13</f>
        <v>9655544578</v>
      </c>
      <c r="O11" s="13">
        <f t="shared" si="2"/>
        <v>0.57020034593943403</v>
      </c>
      <c r="P11" s="48">
        <f>P12+P13</f>
        <v>9655544578</v>
      </c>
    </row>
    <row r="12" spans="1:16" x14ac:dyDescent="0.25">
      <c r="A12" s="29" t="s">
        <v>15</v>
      </c>
      <c r="B12" s="29" t="s">
        <v>16</v>
      </c>
      <c r="C12" s="29" t="s">
        <v>17</v>
      </c>
      <c r="D12" s="29" t="s">
        <v>16</v>
      </c>
      <c r="E12" s="29" t="s">
        <v>16</v>
      </c>
      <c r="F12" s="29" t="s">
        <v>16</v>
      </c>
      <c r="G12" s="30" t="s">
        <v>34</v>
      </c>
      <c r="H12" s="18">
        <v>16000600000</v>
      </c>
      <c r="I12" s="18">
        <v>0</v>
      </c>
      <c r="J12" s="18">
        <v>16000600000</v>
      </c>
      <c r="K12" s="18">
        <v>16000600000</v>
      </c>
      <c r="L12" s="18">
        <v>9269478209</v>
      </c>
      <c r="M12" s="17">
        <f>+L12/J12</f>
        <v>0.57932066353761735</v>
      </c>
      <c r="N12" s="18">
        <v>9160612858</v>
      </c>
      <c r="O12" s="17">
        <f>+N12/J12</f>
        <v>0.57251683424371591</v>
      </c>
      <c r="P12" s="18">
        <v>9160612858</v>
      </c>
    </row>
    <row r="13" spans="1:16" x14ac:dyDescent="0.25">
      <c r="A13" s="29" t="s">
        <v>15</v>
      </c>
      <c r="B13" s="29" t="s">
        <v>16</v>
      </c>
      <c r="C13" s="29" t="s">
        <v>17</v>
      </c>
      <c r="D13" s="29" t="s">
        <v>16</v>
      </c>
      <c r="E13" s="29" t="s">
        <v>16</v>
      </c>
      <c r="F13" s="29" t="s">
        <v>23</v>
      </c>
      <c r="G13" s="30" t="s">
        <v>35</v>
      </c>
      <c r="H13" s="18">
        <v>933000000</v>
      </c>
      <c r="I13" s="18">
        <v>0</v>
      </c>
      <c r="J13" s="18">
        <v>933000000</v>
      </c>
      <c r="K13" s="18">
        <v>933000000</v>
      </c>
      <c r="L13" s="18">
        <v>494931720</v>
      </c>
      <c r="M13" s="17">
        <f>+L13/J13</f>
        <v>0.53047344051446943</v>
      </c>
      <c r="N13" s="18">
        <f>L13</f>
        <v>494931720</v>
      </c>
      <c r="O13" s="17">
        <f>+N13/J13</f>
        <v>0.53047344051446943</v>
      </c>
      <c r="P13" s="18">
        <f>N13</f>
        <v>494931720</v>
      </c>
    </row>
    <row r="14" spans="1:16" ht="15.75" x14ac:dyDescent="0.25">
      <c r="A14" s="33" t="s">
        <v>15</v>
      </c>
      <c r="B14" s="33" t="s">
        <v>16</v>
      </c>
      <c r="C14" s="33" t="s">
        <v>17</v>
      </c>
      <c r="D14" s="33" t="s">
        <v>16</v>
      </c>
      <c r="E14" s="33" t="s">
        <v>19</v>
      </c>
      <c r="F14" s="33"/>
      <c r="G14" s="34" t="s">
        <v>20</v>
      </c>
      <c r="H14" s="35">
        <f>H15+H16</f>
        <v>3963700000</v>
      </c>
      <c r="I14" s="35">
        <f>I15+I16</f>
        <v>0</v>
      </c>
      <c r="J14" s="35">
        <f>J15+J16</f>
        <v>3963700000</v>
      </c>
      <c r="K14" s="35">
        <f t="shared" ref="K14:P14" si="3">K15+K16</f>
        <v>3963700000</v>
      </c>
      <c r="L14" s="35">
        <f t="shared" si="3"/>
        <v>1580518231</v>
      </c>
      <c r="M14" s="36">
        <f t="shared" si="1"/>
        <v>0.3987481976436158</v>
      </c>
      <c r="N14" s="35">
        <f t="shared" si="3"/>
        <v>1579818231</v>
      </c>
      <c r="O14" s="36">
        <f t="shared" si="2"/>
        <v>0.3985715949743926</v>
      </c>
      <c r="P14" s="35">
        <f t="shared" si="3"/>
        <v>1579818231</v>
      </c>
    </row>
    <row r="15" spans="1:16" x14ac:dyDescent="0.25">
      <c r="A15" s="29" t="s">
        <v>15</v>
      </c>
      <c r="B15" s="29" t="s">
        <v>16</v>
      </c>
      <c r="C15" s="29" t="s">
        <v>17</v>
      </c>
      <c r="D15" s="29" t="s">
        <v>16</v>
      </c>
      <c r="E15" s="29" t="s">
        <v>19</v>
      </c>
      <c r="F15" s="29" t="s">
        <v>16</v>
      </c>
      <c r="G15" s="30" t="s">
        <v>36</v>
      </c>
      <c r="H15" s="18">
        <v>1224191145</v>
      </c>
      <c r="I15" s="18">
        <v>0</v>
      </c>
      <c r="J15" s="18">
        <v>1224191145</v>
      </c>
      <c r="K15" s="18">
        <v>1224191145</v>
      </c>
      <c r="L15" s="18">
        <v>410270126</v>
      </c>
      <c r="M15" s="17">
        <f>+L15/J15</f>
        <v>0.33513567523803645</v>
      </c>
      <c r="N15" s="18">
        <v>409570126</v>
      </c>
      <c r="O15" s="17">
        <f>+N15/J15</f>
        <v>0.33456386910885555</v>
      </c>
      <c r="P15" s="18">
        <f>N15</f>
        <v>409570126</v>
      </c>
    </row>
    <row r="16" spans="1:16" x14ac:dyDescent="0.25">
      <c r="A16" s="29" t="s">
        <v>15</v>
      </c>
      <c r="B16" s="29" t="s">
        <v>16</v>
      </c>
      <c r="C16" s="29" t="s">
        <v>17</v>
      </c>
      <c r="D16" s="29" t="s">
        <v>16</v>
      </c>
      <c r="E16" s="29" t="s">
        <v>19</v>
      </c>
      <c r="F16" s="29" t="s">
        <v>23</v>
      </c>
      <c r="G16" s="30" t="s">
        <v>37</v>
      </c>
      <c r="H16" s="18">
        <v>2739508855</v>
      </c>
      <c r="I16" s="18">
        <v>0</v>
      </c>
      <c r="J16" s="18">
        <v>2739508855</v>
      </c>
      <c r="K16" s="18">
        <v>2739508855</v>
      </c>
      <c r="L16" s="18">
        <v>1170248105</v>
      </c>
      <c r="M16" s="17">
        <f>+L16/J16</f>
        <v>0.42717441955485119</v>
      </c>
      <c r="N16" s="18">
        <f>L16</f>
        <v>1170248105</v>
      </c>
      <c r="O16" s="17">
        <f>+N16/J16</f>
        <v>0.42717441955485119</v>
      </c>
      <c r="P16" s="18">
        <f>N16</f>
        <v>1170248105</v>
      </c>
    </row>
    <row r="17" spans="1:16" ht="15.75" x14ac:dyDescent="0.25">
      <c r="A17" s="33" t="s">
        <v>15</v>
      </c>
      <c r="B17" s="33" t="s">
        <v>16</v>
      </c>
      <c r="C17" s="33" t="s">
        <v>17</v>
      </c>
      <c r="D17" s="33" t="s">
        <v>16</v>
      </c>
      <c r="E17" s="33" t="s">
        <v>21</v>
      </c>
      <c r="F17" s="33"/>
      <c r="G17" s="34" t="s">
        <v>80</v>
      </c>
      <c r="H17" s="35">
        <f t="shared" ref="H17:P17" si="4">SUM(H18:H30)</f>
        <v>5942300000</v>
      </c>
      <c r="I17" s="35">
        <f t="shared" si="4"/>
        <v>0</v>
      </c>
      <c r="J17" s="35">
        <f t="shared" ref="J17" si="5">SUM(J18:J30)</f>
        <v>5865517719</v>
      </c>
      <c r="K17" s="35">
        <f t="shared" si="4"/>
        <v>5865515721</v>
      </c>
      <c r="L17" s="35">
        <f t="shared" si="4"/>
        <v>2188436445</v>
      </c>
      <c r="M17" s="36">
        <f>L17/J17</f>
        <v>0.37310200903682583</v>
      </c>
      <c r="N17" s="35">
        <f t="shared" si="4"/>
        <v>2187384121</v>
      </c>
      <c r="O17" s="36">
        <f>N17/H17</f>
        <v>0.3681039531831109</v>
      </c>
      <c r="P17" s="35">
        <f t="shared" si="4"/>
        <v>1104618266</v>
      </c>
    </row>
    <row r="18" spans="1:16" x14ac:dyDescent="0.25">
      <c r="A18" s="29" t="s">
        <v>15</v>
      </c>
      <c r="B18" s="29" t="s">
        <v>16</v>
      </c>
      <c r="C18" s="29" t="s">
        <v>17</v>
      </c>
      <c r="D18" s="29" t="s">
        <v>16</v>
      </c>
      <c r="E18" s="29" t="s">
        <v>21</v>
      </c>
      <c r="F18" s="29" t="s">
        <v>16</v>
      </c>
      <c r="G18" s="30" t="s">
        <v>38</v>
      </c>
      <c r="H18" s="18">
        <v>178937592</v>
      </c>
      <c r="I18" s="18">
        <v>0</v>
      </c>
      <c r="J18" s="18">
        <v>178937592</v>
      </c>
      <c r="K18" s="18">
        <v>178937592</v>
      </c>
      <c r="L18" s="18">
        <v>99721568</v>
      </c>
      <c r="M18" s="17">
        <f t="shared" si="1"/>
        <v>0.55729803271299194</v>
      </c>
      <c r="N18" s="18">
        <f>L18</f>
        <v>99721568</v>
      </c>
      <c r="O18" s="17">
        <f t="shared" ref="O18:O48" si="6">+N18/J18</f>
        <v>0.55729803271299194</v>
      </c>
      <c r="P18" s="18">
        <f>N18</f>
        <v>99721568</v>
      </c>
    </row>
    <row r="19" spans="1:16" ht="30" x14ac:dyDescent="0.25">
      <c r="A19" s="29" t="s">
        <v>15</v>
      </c>
      <c r="B19" s="29" t="s">
        <v>16</v>
      </c>
      <c r="C19" s="29" t="s">
        <v>17</v>
      </c>
      <c r="D19" s="29" t="s">
        <v>16</v>
      </c>
      <c r="E19" s="29" t="s">
        <v>21</v>
      </c>
      <c r="F19" s="29" t="s">
        <v>23</v>
      </c>
      <c r="G19" s="30" t="s">
        <v>39</v>
      </c>
      <c r="H19" s="18">
        <v>631471676</v>
      </c>
      <c r="I19" s="18">
        <v>0</v>
      </c>
      <c r="J19" s="18">
        <v>631471676</v>
      </c>
      <c r="K19" s="18">
        <v>631471676</v>
      </c>
      <c r="L19" s="18">
        <v>325733603</v>
      </c>
      <c r="M19" s="17">
        <f>+L19/J19</f>
        <v>0.51583248367263268</v>
      </c>
      <c r="N19" s="18">
        <v>325733603</v>
      </c>
      <c r="O19" s="17">
        <f t="shared" si="6"/>
        <v>0.51583248367263268</v>
      </c>
      <c r="P19" s="18">
        <v>325733603</v>
      </c>
    </row>
    <row r="20" spans="1:16" ht="30" x14ac:dyDescent="0.25">
      <c r="A20" s="29" t="s">
        <v>15</v>
      </c>
      <c r="B20" s="29" t="s">
        <v>16</v>
      </c>
      <c r="C20" s="29" t="s">
        <v>17</v>
      </c>
      <c r="D20" s="29" t="s">
        <v>16</v>
      </c>
      <c r="E20" s="29" t="s">
        <v>21</v>
      </c>
      <c r="F20" s="29" t="s">
        <v>21</v>
      </c>
      <c r="G20" s="30" t="s">
        <v>40</v>
      </c>
      <c r="H20" s="18">
        <v>82610980</v>
      </c>
      <c r="I20" s="18">
        <v>0</v>
      </c>
      <c r="J20" s="18">
        <v>82610980</v>
      </c>
      <c r="K20" s="18">
        <v>82610980</v>
      </c>
      <c r="L20" s="18">
        <v>49039250</v>
      </c>
      <c r="M20" s="17">
        <f t="shared" ref="M20:M30" si="7">+L20/J20</f>
        <v>0.59361661125433929</v>
      </c>
      <c r="N20" s="18">
        <v>49039250</v>
      </c>
      <c r="O20" s="17">
        <f t="shared" si="6"/>
        <v>0.59361661125433929</v>
      </c>
      <c r="P20" s="18">
        <v>49039250</v>
      </c>
    </row>
    <row r="21" spans="1:16" x14ac:dyDescent="0.25">
      <c r="A21" s="29" t="s">
        <v>15</v>
      </c>
      <c r="B21" s="29" t="s">
        <v>16</v>
      </c>
      <c r="C21" s="29" t="s">
        <v>17</v>
      </c>
      <c r="D21" s="29" t="s">
        <v>16</v>
      </c>
      <c r="E21" s="29" t="s">
        <v>21</v>
      </c>
      <c r="F21" s="29" t="s">
        <v>41</v>
      </c>
      <c r="G21" s="30" t="s">
        <v>42</v>
      </c>
      <c r="H21" s="18">
        <v>59327822</v>
      </c>
      <c r="I21" s="18">
        <v>0</v>
      </c>
      <c r="J21" s="18">
        <v>59327822</v>
      </c>
      <c r="K21" s="18">
        <v>59327822</v>
      </c>
      <c r="L21" s="18">
        <v>31808686</v>
      </c>
      <c r="M21" s="17">
        <f t="shared" si="7"/>
        <v>0.53615125126285612</v>
      </c>
      <c r="N21" s="18">
        <v>31808686</v>
      </c>
      <c r="O21" s="17">
        <f t="shared" si="6"/>
        <v>0.53615125126285612</v>
      </c>
      <c r="P21" s="18">
        <v>31808686</v>
      </c>
    </row>
    <row r="22" spans="1:16" x14ac:dyDescent="0.25">
      <c r="A22" s="29" t="s">
        <v>15</v>
      </c>
      <c r="B22" s="29" t="s">
        <v>16</v>
      </c>
      <c r="C22" s="29" t="s">
        <v>17</v>
      </c>
      <c r="D22" s="29" t="s">
        <v>16</v>
      </c>
      <c r="E22" s="29" t="s">
        <v>21</v>
      </c>
      <c r="F22" s="29" t="s">
        <v>43</v>
      </c>
      <c r="G22" s="30" t="s">
        <v>44</v>
      </c>
      <c r="H22" s="18">
        <v>41405427</v>
      </c>
      <c r="I22" s="18">
        <v>0</v>
      </c>
      <c r="J22" s="18">
        <v>41405427</v>
      </c>
      <c r="K22" s="18">
        <v>41405427</v>
      </c>
      <c r="L22" s="18">
        <v>16243977</v>
      </c>
      <c r="M22" s="17">
        <f t="shared" si="7"/>
        <v>0.39231516680168521</v>
      </c>
      <c r="N22" s="18">
        <v>16243977</v>
      </c>
      <c r="O22" s="17">
        <f t="shared" si="6"/>
        <v>0.39231516680168521</v>
      </c>
      <c r="P22" s="18">
        <f>N22</f>
        <v>16243977</v>
      </c>
    </row>
    <row r="23" spans="1:16" x14ac:dyDescent="0.25">
      <c r="A23" s="29" t="s">
        <v>15</v>
      </c>
      <c r="B23" s="29" t="s">
        <v>16</v>
      </c>
      <c r="C23" s="29" t="s">
        <v>17</v>
      </c>
      <c r="D23" s="29" t="s">
        <v>16</v>
      </c>
      <c r="E23" s="29" t="s">
        <v>21</v>
      </c>
      <c r="F23" s="29" t="s">
        <v>45</v>
      </c>
      <c r="G23" s="30" t="s">
        <v>46</v>
      </c>
      <c r="H23" s="18">
        <v>745790300</v>
      </c>
      <c r="I23" s="18">
        <v>0</v>
      </c>
      <c r="J23" s="18">
        <v>855790300</v>
      </c>
      <c r="K23" s="18">
        <v>855790300</v>
      </c>
      <c r="L23" s="18">
        <v>842385818</v>
      </c>
      <c r="M23" s="17">
        <f t="shared" si="7"/>
        <v>0.98433672127389149</v>
      </c>
      <c r="N23" s="18">
        <v>842385818</v>
      </c>
      <c r="O23" s="17">
        <f t="shared" si="6"/>
        <v>0.98433672127389149</v>
      </c>
      <c r="P23" s="18">
        <v>28573331</v>
      </c>
    </row>
    <row r="24" spans="1:16" x14ac:dyDescent="0.25">
      <c r="A24" s="29" t="s">
        <v>15</v>
      </c>
      <c r="B24" s="29" t="s">
        <v>16</v>
      </c>
      <c r="C24" s="29" t="s">
        <v>17</v>
      </c>
      <c r="D24" s="29" t="s">
        <v>16</v>
      </c>
      <c r="E24" s="29" t="s">
        <v>21</v>
      </c>
      <c r="F24" s="29" t="s">
        <v>47</v>
      </c>
      <c r="G24" s="30" t="s">
        <v>48</v>
      </c>
      <c r="H24" s="18">
        <v>746995368</v>
      </c>
      <c r="I24" s="18">
        <v>0</v>
      </c>
      <c r="J24" s="18">
        <v>746995368</v>
      </c>
      <c r="K24" s="18">
        <v>746995368</v>
      </c>
      <c r="L24" s="18">
        <v>432335643</v>
      </c>
      <c r="M24" s="17">
        <f t="shared" si="7"/>
        <v>0.57876616311227247</v>
      </c>
      <c r="N24" s="18">
        <v>432335643</v>
      </c>
      <c r="O24" s="17">
        <f t="shared" si="6"/>
        <v>0.57876616311227247</v>
      </c>
      <c r="P24" s="18">
        <v>432335643</v>
      </c>
    </row>
    <row r="25" spans="1:16" x14ac:dyDescent="0.25">
      <c r="A25" s="29" t="s">
        <v>15</v>
      </c>
      <c r="B25" s="29" t="s">
        <v>16</v>
      </c>
      <c r="C25" s="29" t="s">
        <v>17</v>
      </c>
      <c r="D25" s="29" t="s">
        <v>16</v>
      </c>
      <c r="E25" s="29" t="s">
        <v>21</v>
      </c>
      <c r="F25" s="29" t="s">
        <v>49</v>
      </c>
      <c r="G25" s="30" t="s">
        <v>50</v>
      </c>
      <c r="H25" s="18">
        <v>1989156408</v>
      </c>
      <c r="I25" s="18">
        <v>0</v>
      </c>
      <c r="J25" s="18">
        <f>1802372129+1998</f>
        <v>1802374127</v>
      </c>
      <c r="K25" s="18">
        <v>1802372129</v>
      </c>
      <c r="L25" s="18">
        <v>19690149</v>
      </c>
      <c r="M25" s="17">
        <f t="shared" si="7"/>
        <v>1.0924562611633628E-2</v>
      </c>
      <c r="N25" s="18">
        <v>19690149</v>
      </c>
      <c r="O25" s="17">
        <f t="shared" si="6"/>
        <v>1.0924562611633628E-2</v>
      </c>
      <c r="P25" s="18">
        <v>19690149</v>
      </c>
    </row>
    <row r="26" spans="1:16" x14ac:dyDescent="0.25">
      <c r="A26" s="29" t="s">
        <v>15</v>
      </c>
      <c r="B26" s="29" t="s">
        <v>16</v>
      </c>
      <c r="C26" s="29" t="s">
        <v>17</v>
      </c>
      <c r="D26" s="29" t="s">
        <v>16</v>
      </c>
      <c r="E26" s="29" t="s">
        <v>21</v>
      </c>
      <c r="F26" s="29" t="s">
        <v>51</v>
      </c>
      <c r="G26" s="30" t="s">
        <v>52</v>
      </c>
      <c r="H26" s="18">
        <v>812528221</v>
      </c>
      <c r="I26" s="18">
        <v>0</v>
      </c>
      <c r="J26" s="18">
        <v>812528221</v>
      </c>
      <c r="K26" s="18">
        <v>812528221</v>
      </c>
      <c r="L26" s="18">
        <v>0</v>
      </c>
      <c r="M26" s="17">
        <f t="shared" si="7"/>
        <v>0</v>
      </c>
      <c r="N26" s="18">
        <v>0</v>
      </c>
      <c r="O26" s="17">
        <f t="shared" si="6"/>
        <v>0</v>
      </c>
      <c r="P26" s="18">
        <v>0</v>
      </c>
    </row>
    <row r="27" spans="1:16" x14ac:dyDescent="0.25">
      <c r="A27" s="29" t="s">
        <v>15</v>
      </c>
      <c r="B27" s="29" t="s">
        <v>16</v>
      </c>
      <c r="C27" s="29" t="s">
        <v>17</v>
      </c>
      <c r="D27" s="29" t="s">
        <v>16</v>
      </c>
      <c r="E27" s="29" t="s">
        <v>21</v>
      </c>
      <c r="F27" s="29" t="s">
        <v>53</v>
      </c>
      <c r="G27" s="30" t="s">
        <v>54</v>
      </c>
      <c r="H27" s="18">
        <v>10359690</v>
      </c>
      <c r="I27" s="18">
        <v>0</v>
      </c>
      <c r="J27" s="18">
        <v>10359690</v>
      </c>
      <c r="K27" s="18">
        <v>10359690</v>
      </c>
      <c r="L27" s="18">
        <v>5676806</v>
      </c>
      <c r="M27" s="17">
        <f t="shared" si="7"/>
        <v>0.54797064390922889</v>
      </c>
      <c r="N27" s="18">
        <v>5676806</v>
      </c>
      <c r="O27" s="17">
        <f t="shared" si="6"/>
        <v>0.54797064390922889</v>
      </c>
      <c r="P27" s="18">
        <v>5676806</v>
      </c>
    </row>
    <row r="28" spans="1:16" x14ac:dyDescent="0.25">
      <c r="A28" s="29" t="s">
        <v>15</v>
      </c>
      <c r="B28" s="29" t="s">
        <v>16</v>
      </c>
      <c r="C28" s="29" t="s">
        <v>17</v>
      </c>
      <c r="D28" s="29" t="s">
        <v>16</v>
      </c>
      <c r="E28" s="29" t="s">
        <v>21</v>
      </c>
      <c r="F28" s="29">
        <v>21</v>
      </c>
      <c r="G28" s="30" t="s">
        <v>90</v>
      </c>
      <c r="H28" s="18">
        <v>312662</v>
      </c>
      <c r="I28" s="18">
        <v>0</v>
      </c>
      <c r="J28" s="18">
        <v>312662</v>
      </c>
      <c r="K28" s="18">
        <v>312662</v>
      </c>
      <c r="L28" s="18">
        <v>0</v>
      </c>
      <c r="M28" s="17">
        <f t="shared" si="7"/>
        <v>0</v>
      </c>
      <c r="N28" s="18">
        <v>0</v>
      </c>
      <c r="O28" s="17">
        <f t="shared" si="6"/>
        <v>0</v>
      </c>
      <c r="P28" s="18">
        <f>N28</f>
        <v>0</v>
      </c>
    </row>
    <row r="29" spans="1:16" x14ac:dyDescent="0.25">
      <c r="A29" s="29" t="s">
        <v>15</v>
      </c>
      <c r="B29" s="29" t="s">
        <v>16</v>
      </c>
      <c r="C29" s="29" t="s">
        <v>17</v>
      </c>
      <c r="D29" s="29" t="s">
        <v>16</v>
      </c>
      <c r="E29" s="29" t="s">
        <v>21</v>
      </c>
      <c r="F29" s="29" t="s">
        <v>55</v>
      </c>
      <c r="G29" s="30" t="s">
        <v>56</v>
      </c>
      <c r="H29" s="18">
        <v>142444735</v>
      </c>
      <c r="I29" s="18">
        <v>0</v>
      </c>
      <c r="J29" s="18">
        <v>142444735</v>
      </c>
      <c r="K29" s="18">
        <v>142444735</v>
      </c>
      <c r="L29" s="18">
        <v>92525272</v>
      </c>
      <c r="M29" s="17">
        <f t="shared" si="7"/>
        <v>0.64955206663131493</v>
      </c>
      <c r="N29" s="18">
        <v>91472948</v>
      </c>
      <c r="O29" s="17">
        <f t="shared" si="6"/>
        <v>0.64216447171599567</v>
      </c>
      <c r="P29" s="18">
        <f>N29</f>
        <v>91472948</v>
      </c>
    </row>
    <row r="30" spans="1:16" x14ac:dyDescent="0.25">
      <c r="A30" s="29" t="s">
        <v>15</v>
      </c>
      <c r="B30" s="29" t="s">
        <v>16</v>
      </c>
      <c r="C30" s="29" t="s">
        <v>17</v>
      </c>
      <c r="D30" s="29" t="s">
        <v>16</v>
      </c>
      <c r="E30" s="29" t="s">
        <v>21</v>
      </c>
      <c r="F30" s="29" t="s">
        <v>57</v>
      </c>
      <c r="G30" s="30" t="s">
        <v>58</v>
      </c>
      <c r="H30" s="18">
        <v>500959119</v>
      </c>
      <c r="I30" s="18">
        <v>0</v>
      </c>
      <c r="J30" s="18">
        <v>500959119</v>
      </c>
      <c r="K30" s="18">
        <v>500959119</v>
      </c>
      <c r="L30" s="18">
        <v>273275673</v>
      </c>
      <c r="M30" s="17">
        <f t="shared" si="7"/>
        <v>0.54550493769931752</v>
      </c>
      <c r="N30" s="18">
        <v>273275673</v>
      </c>
      <c r="O30" s="17">
        <f t="shared" si="6"/>
        <v>0.54550493769931752</v>
      </c>
      <c r="P30" s="18">
        <v>4322305</v>
      </c>
    </row>
    <row r="31" spans="1:16" ht="47.25" x14ac:dyDescent="0.25">
      <c r="A31" s="33" t="s">
        <v>15</v>
      </c>
      <c r="B31" s="33" t="s">
        <v>16</v>
      </c>
      <c r="C31" s="33" t="s">
        <v>17</v>
      </c>
      <c r="D31" s="33" t="s">
        <v>16</v>
      </c>
      <c r="E31" s="33" t="s">
        <v>22</v>
      </c>
      <c r="F31" s="33"/>
      <c r="G31" s="34" t="s">
        <v>81</v>
      </c>
      <c r="H31" s="35">
        <f>H32+H33</f>
        <v>256800000</v>
      </c>
      <c r="I31" s="35">
        <f>I32+I33</f>
        <v>0</v>
      </c>
      <c r="J31" s="35">
        <f>J32+J33</f>
        <v>333582281</v>
      </c>
      <c r="K31" s="35">
        <f t="shared" ref="K31:P31" si="8">K32+K33</f>
        <v>333582281</v>
      </c>
      <c r="L31" s="35">
        <f t="shared" si="8"/>
        <v>210677931</v>
      </c>
      <c r="M31" s="36">
        <f>L31/J31</f>
        <v>0.63156211525515649</v>
      </c>
      <c r="N31" s="35">
        <f t="shared" si="8"/>
        <v>210677931</v>
      </c>
      <c r="O31" s="36">
        <f t="shared" si="6"/>
        <v>0.63156211525515649</v>
      </c>
      <c r="P31" s="35">
        <f t="shared" si="8"/>
        <v>210677931</v>
      </c>
    </row>
    <row r="32" spans="1:16" x14ac:dyDescent="0.25">
      <c r="A32" s="29" t="s">
        <v>15</v>
      </c>
      <c r="B32" s="29" t="s">
        <v>16</v>
      </c>
      <c r="C32" s="29" t="s">
        <v>17</v>
      </c>
      <c r="D32" s="29" t="s">
        <v>16</v>
      </c>
      <c r="E32" s="29" t="s">
        <v>22</v>
      </c>
      <c r="F32" s="29" t="s">
        <v>16</v>
      </c>
      <c r="G32" s="30" t="s">
        <v>59</v>
      </c>
      <c r="H32" s="18">
        <v>180017719</v>
      </c>
      <c r="I32" s="18">
        <v>0</v>
      </c>
      <c r="J32" s="18">
        <v>150162347</v>
      </c>
      <c r="K32" s="18">
        <v>150162347</v>
      </c>
      <c r="L32" s="18">
        <v>80461469</v>
      </c>
      <c r="M32" s="17">
        <f>+L32/J32</f>
        <v>0.53582985753412604</v>
      </c>
      <c r="N32" s="18">
        <v>80461469</v>
      </c>
      <c r="O32" s="17">
        <f t="shared" si="6"/>
        <v>0.53582985753412604</v>
      </c>
      <c r="P32" s="18">
        <v>80461469</v>
      </c>
    </row>
    <row r="33" spans="1:17" ht="30" x14ac:dyDescent="0.25">
      <c r="A33" s="29" t="s">
        <v>15</v>
      </c>
      <c r="B33" s="29" t="s">
        <v>16</v>
      </c>
      <c r="C33" s="29" t="s">
        <v>17</v>
      </c>
      <c r="D33" s="29" t="s">
        <v>16</v>
      </c>
      <c r="E33" s="29" t="s">
        <v>22</v>
      </c>
      <c r="F33" s="29">
        <v>3</v>
      </c>
      <c r="G33" s="30" t="s">
        <v>94</v>
      </c>
      <c r="H33" s="18">
        <v>76782281</v>
      </c>
      <c r="I33" s="18">
        <v>0</v>
      </c>
      <c r="J33" s="18">
        <v>183419934</v>
      </c>
      <c r="K33" s="18">
        <v>183419934</v>
      </c>
      <c r="L33" s="18">
        <v>130216462</v>
      </c>
      <c r="M33" s="17">
        <f>+L33/J33</f>
        <v>0.70993626025402456</v>
      </c>
      <c r="N33" s="18">
        <v>130216462</v>
      </c>
      <c r="O33" s="17">
        <f t="shared" si="6"/>
        <v>0.70993626025402456</v>
      </c>
      <c r="P33" s="18">
        <v>130216462</v>
      </c>
    </row>
    <row r="34" spans="1:17" ht="31.5" x14ac:dyDescent="0.25">
      <c r="A34" s="33" t="s">
        <v>15</v>
      </c>
      <c r="B34" s="33" t="s">
        <v>16</v>
      </c>
      <c r="C34" s="33" t="s">
        <v>17</v>
      </c>
      <c r="D34" s="33" t="s">
        <v>23</v>
      </c>
      <c r="E34" s="33"/>
      <c r="F34" s="33"/>
      <c r="G34" s="34" t="s">
        <v>82</v>
      </c>
      <c r="H34" s="35">
        <f>H35+H36+H37</f>
        <v>1827189000</v>
      </c>
      <c r="I34" s="35">
        <f>I35+I36+I37</f>
        <v>91359450</v>
      </c>
      <c r="J34" s="35">
        <f>J35+J36+J37</f>
        <v>1735829549</v>
      </c>
      <c r="K34" s="35">
        <f t="shared" ref="K34:P34" si="9">K35+K36+K37</f>
        <v>1735828918</v>
      </c>
      <c r="L34" s="35">
        <f t="shared" si="9"/>
        <v>1442022862</v>
      </c>
      <c r="M34" s="57">
        <f>L34/H34</f>
        <v>0.78920290238174595</v>
      </c>
      <c r="N34" s="35">
        <f t="shared" si="9"/>
        <v>953685329</v>
      </c>
      <c r="O34" s="36">
        <f>N34/H34</f>
        <v>0.52194126004480101</v>
      </c>
      <c r="P34" s="35">
        <f t="shared" si="9"/>
        <v>953685329</v>
      </c>
    </row>
    <row r="35" spans="1:17" ht="15.75" x14ac:dyDescent="0.25">
      <c r="A35" s="29" t="s">
        <v>15</v>
      </c>
      <c r="B35" s="29" t="s">
        <v>16</v>
      </c>
      <c r="C35" s="29" t="s">
        <v>17</v>
      </c>
      <c r="D35" s="29" t="s">
        <v>23</v>
      </c>
      <c r="E35" s="29">
        <v>12</v>
      </c>
      <c r="F35" s="29"/>
      <c r="G35" s="32" t="s">
        <v>93</v>
      </c>
      <c r="H35" s="18">
        <v>632431153</v>
      </c>
      <c r="I35" s="18">
        <v>91359450</v>
      </c>
      <c r="J35" s="18">
        <f>H35-I35</f>
        <v>541071703</v>
      </c>
      <c r="K35" s="18">
        <v>541071072</v>
      </c>
      <c r="L35" s="18">
        <v>271500000</v>
      </c>
      <c r="M35" s="57">
        <f>L35/H35</f>
        <v>0.42929574027483114</v>
      </c>
      <c r="N35" s="18">
        <v>271500000</v>
      </c>
      <c r="O35" s="17">
        <f t="shared" si="6"/>
        <v>0.50178192371667973</v>
      </c>
      <c r="P35" s="18">
        <v>271500000</v>
      </c>
    </row>
    <row r="36" spans="1:17" ht="30" x14ac:dyDescent="0.25">
      <c r="A36" s="29" t="s">
        <v>15</v>
      </c>
      <c r="B36" s="29" t="s">
        <v>16</v>
      </c>
      <c r="C36" s="29" t="s">
        <v>17</v>
      </c>
      <c r="D36" s="29" t="s">
        <v>23</v>
      </c>
      <c r="E36" s="29" t="s">
        <v>45</v>
      </c>
      <c r="F36" s="29"/>
      <c r="G36" s="30" t="s">
        <v>60</v>
      </c>
      <c r="H36" s="18">
        <v>113106091</v>
      </c>
      <c r="I36" s="18">
        <v>0</v>
      </c>
      <c r="J36" s="18">
        <v>113106090</v>
      </c>
      <c r="K36" s="18">
        <v>113106090</v>
      </c>
      <c r="L36" s="18">
        <v>88871106</v>
      </c>
      <c r="M36" s="17">
        <f>+L36/J36</f>
        <v>0.78573228019817498</v>
      </c>
      <c r="N36" s="18">
        <v>56237106</v>
      </c>
      <c r="O36" s="17">
        <f t="shared" si="6"/>
        <v>0.49720670213248463</v>
      </c>
      <c r="P36" s="18">
        <v>56237106</v>
      </c>
      <c r="Q36" s="2"/>
    </row>
    <row r="37" spans="1:17" ht="30" x14ac:dyDescent="0.25">
      <c r="A37" s="29" t="s">
        <v>15</v>
      </c>
      <c r="B37" s="29" t="s">
        <v>16</v>
      </c>
      <c r="C37" s="29" t="s">
        <v>17</v>
      </c>
      <c r="D37" s="29" t="s">
        <v>23</v>
      </c>
      <c r="E37" s="29" t="s">
        <v>61</v>
      </c>
      <c r="F37" s="29"/>
      <c r="G37" s="30" t="s">
        <v>62</v>
      </c>
      <c r="H37" s="18">
        <v>1081651756</v>
      </c>
      <c r="I37" s="18">
        <v>0</v>
      </c>
      <c r="J37" s="18">
        <v>1081651756</v>
      </c>
      <c r="K37" s="18">
        <v>1081651756</v>
      </c>
      <c r="L37" s="18">
        <v>1081651756</v>
      </c>
      <c r="M37" s="17">
        <f>+L37/J37</f>
        <v>1</v>
      </c>
      <c r="N37" s="18">
        <v>625948223</v>
      </c>
      <c r="O37" s="17">
        <f t="shared" si="6"/>
        <v>0.57869662719800552</v>
      </c>
      <c r="P37" s="18">
        <v>625948223</v>
      </c>
    </row>
    <row r="38" spans="1:17" ht="47.25" x14ac:dyDescent="0.25">
      <c r="A38" s="33" t="s">
        <v>15</v>
      </c>
      <c r="B38" s="33" t="s">
        <v>16</v>
      </c>
      <c r="C38" s="33" t="s">
        <v>17</v>
      </c>
      <c r="D38" s="33" t="s">
        <v>21</v>
      </c>
      <c r="E38" s="33"/>
      <c r="F38" s="33"/>
      <c r="G38" s="34" t="s">
        <v>83</v>
      </c>
      <c r="H38" s="35">
        <f>SUM(H39:H48)</f>
        <v>7822000000</v>
      </c>
      <c r="I38" s="35">
        <f>SUM(I39:I48)</f>
        <v>496003370</v>
      </c>
      <c r="J38" s="35">
        <f>SUM(J39:J48)</f>
        <v>7325996630</v>
      </c>
      <c r="K38" s="35">
        <f t="shared" ref="K38:P38" si="10">SUM(K39:K48)</f>
        <v>7325996630</v>
      </c>
      <c r="L38" s="35">
        <f t="shared" si="10"/>
        <v>3640826199</v>
      </c>
      <c r="M38" s="36">
        <f>L38/H38</f>
        <v>0.46545975441063664</v>
      </c>
      <c r="N38" s="35">
        <f t="shared" si="10"/>
        <v>3627663759</v>
      </c>
      <c r="O38" s="36">
        <f>N38/H38</f>
        <v>0.46377700830989516</v>
      </c>
      <c r="P38" s="35">
        <f t="shared" si="10"/>
        <v>3610069869.21</v>
      </c>
    </row>
    <row r="39" spans="1:17" s="1" customFormat="1" ht="30" x14ac:dyDescent="0.3">
      <c r="A39" s="29" t="s">
        <v>15</v>
      </c>
      <c r="B39" s="29" t="s">
        <v>16</v>
      </c>
      <c r="C39" s="29" t="s">
        <v>17</v>
      </c>
      <c r="D39" s="29" t="s">
        <v>21</v>
      </c>
      <c r="E39" s="29" t="s">
        <v>16</v>
      </c>
      <c r="F39" s="29" t="s">
        <v>16</v>
      </c>
      <c r="G39" s="30" t="s">
        <v>63</v>
      </c>
      <c r="H39" s="18">
        <v>867115658</v>
      </c>
      <c r="I39" s="18">
        <v>0</v>
      </c>
      <c r="J39" s="18">
        <v>867115658</v>
      </c>
      <c r="K39" s="18">
        <v>867115658</v>
      </c>
      <c r="L39" s="18">
        <v>363536900</v>
      </c>
      <c r="M39" s="17">
        <f t="shared" si="1"/>
        <v>0.41924845508902114</v>
      </c>
      <c r="N39" s="18">
        <v>363536900</v>
      </c>
      <c r="O39" s="17">
        <f t="shared" si="6"/>
        <v>0.41924845508902114</v>
      </c>
      <c r="P39" s="18">
        <v>363536900</v>
      </c>
      <c r="Q39" s="14"/>
    </row>
    <row r="40" spans="1:17" ht="30" x14ac:dyDescent="0.25">
      <c r="A40" s="29" t="s">
        <v>15</v>
      </c>
      <c r="B40" s="29" t="s">
        <v>16</v>
      </c>
      <c r="C40" s="29" t="s">
        <v>17</v>
      </c>
      <c r="D40" s="29" t="s">
        <v>21</v>
      </c>
      <c r="E40" s="29" t="s">
        <v>16</v>
      </c>
      <c r="F40" s="29" t="s">
        <v>24</v>
      </c>
      <c r="G40" s="30" t="s">
        <v>64</v>
      </c>
      <c r="H40" s="18">
        <v>1259993088</v>
      </c>
      <c r="I40" s="18">
        <v>100000000</v>
      </c>
      <c r="J40" s="18">
        <f>H40-I40</f>
        <v>1159993088</v>
      </c>
      <c r="K40" s="18">
        <v>1159993088</v>
      </c>
      <c r="L40" s="18">
        <v>586741490</v>
      </c>
      <c r="M40" s="17">
        <f t="shared" si="1"/>
        <v>0.46567040374113544</v>
      </c>
      <c r="N40" s="18">
        <v>586741490</v>
      </c>
      <c r="O40" s="17">
        <f t="shared" si="6"/>
        <v>0.50581464326794334</v>
      </c>
      <c r="P40" s="18">
        <v>586741490</v>
      </c>
    </row>
    <row r="41" spans="1:17" s="1" customFormat="1" ht="30" x14ac:dyDescent="0.3">
      <c r="A41" s="29" t="s">
        <v>15</v>
      </c>
      <c r="B41" s="29" t="s">
        <v>16</v>
      </c>
      <c r="C41" s="29" t="s">
        <v>17</v>
      </c>
      <c r="D41" s="29" t="s">
        <v>21</v>
      </c>
      <c r="E41" s="29" t="s">
        <v>16</v>
      </c>
      <c r="F41" s="29" t="s">
        <v>19</v>
      </c>
      <c r="G41" s="30" t="s">
        <v>65</v>
      </c>
      <c r="H41" s="18">
        <v>1606284278</v>
      </c>
      <c r="I41" s="18">
        <v>70000000</v>
      </c>
      <c r="J41" s="18">
        <f>H41-I41</f>
        <v>1536284278</v>
      </c>
      <c r="K41" s="18">
        <v>1536284278</v>
      </c>
      <c r="L41" s="18">
        <v>762867582</v>
      </c>
      <c r="M41" s="17">
        <f t="shared" si="1"/>
        <v>0.47492688090669338</v>
      </c>
      <c r="N41" s="18">
        <v>762867582</v>
      </c>
      <c r="O41" s="17">
        <f t="shared" si="6"/>
        <v>0.49656667904792551</v>
      </c>
      <c r="P41" s="18">
        <v>762867582</v>
      </c>
    </row>
    <row r="42" spans="1:17" ht="60" x14ac:dyDescent="0.25">
      <c r="A42" s="29" t="s">
        <v>15</v>
      </c>
      <c r="B42" s="29" t="s">
        <v>16</v>
      </c>
      <c r="C42" s="29" t="s">
        <v>17</v>
      </c>
      <c r="D42" s="29" t="s">
        <v>21</v>
      </c>
      <c r="E42" s="29" t="s">
        <v>16</v>
      </c>
      <c r="F42" s="29" t="s">
        <v>21</v>
      </c>
      <c r="G42" s="30" t="s">
        <v>66</v>
      </c>
      <c r="H42" s="18">
        <v>104053871</v>
      </c>
      <c r="I42" s="18">
        <v>0</v>
      </c>
      <c r="J42" s="18">
        <v>104053871</v>
      </c>
      <c r="K42" s="18">
        <v>104053871</v>
      </c>
      <c r="L42" s="18">
        <v>57369913</v>
      </c>
      <c r="M42" s="17">
        <f t="shared" si="1"/>
        <v>0.55134818578734091</v>
      </c>
      <c r="N42" s="18">
        <v>44207473</v>
      </c>
      <c r="O42" s="17">
        <f t="shared" si="6"/>
        <v>0.42485178662887035</v>
      </c>
      <c r="P42" s="18">
        <v>44207473</v>
      </c>
    </row>
    <row r="43" spans="1:17" x14ac:dyDescent="0.25">
      <c r="A43" s="29" t="s">
        <v>15</v>
      </c>
      <c r="B43" s="29" t="s">
        <v>16</v>
      </c>
      <c r="C43" s="29" t="s">
        <v>17</v>
      </c>
      <c r="D43" s="29" t="s">
        <v>21</v>
      </c>
      <c r="E43" s="29" t="s">
        <v>23</v>
      </c>
      <c r="F43" s="29" t="s">
        <v>23</v>
      </c>
      <c r="G43" s="30" t="s">
        <v>67</v>
      </c>
      <c r="H43" s="18">
        <v>1776188854</v>
      </c>
      <c r="I43" s="18">
        <v>206003370</v>
      </c>
      <c r="J43" s="18">
        <f>H43-I43</f>
        <v>1570185484</v>
      </c>
      <c r="K43" s="18">
        <v>1570185484</v>
      </c>
      <c r="L43" s="18">
        <v>925627782</v>
      </c>
      <c r="M43" s="17">
        <f t="shared" si="1"/>
        <v>0.52113139878987214</v>
      </c>
      <c r="N43" s="18">
        <v>925627782</v>
      </c>
      <c r="O43" s="17">
        <f t="shared" si="6"/>
        <v>0.58950219030301521</v>
      </c>
      <c r="P43" s="18">
        <v>908033892.21000004</v>
      </c>
    </row>
    <row r="44" spans="1:17" ht="30" x14ac:dyDescent="0.25">
      <c r="A44" s="29" t="s">
        <v>15</v>
      </c>
      <c r="B44" s="29" t="s">
        <v>16</v>
      </c>
      <c r="C44" s="29" t="s">
        <v>17</v>
      </c>
      <c r="D44" s="29" t="s">
        <v>21</v>
      </c>
      <c r="E44" s="29" t="s">
        <v>23</v>
      </c>
      <c r="F44" s="29" t="s">
        <v>24</v>
      </c>
      <c r="G44" s="30" t="s">
        <v>68</v>
      </c>
      <c r="H44" s="18">
        <v>1124469683</v>
      </c>
      <c r="I44" s="18">
        <v>120000000</v>
      </c>
      <c r="J44" s="18">
        <f>H44-I44</f>
        <v>1004469683</v>
      </c>
      <c r="K44" s="18">
        <v>1004469683</v>
      </c>
      <c r="L44" s="18">
        <v>490291392</v>
      </c>
      <c r="M44" s="17">
        <f t="shared" si="1"/>
        <v>0.43602010744472869</v>
      </c>
      <c r="N44" s="18">
        <v>490291392</v>
      </c>
      <c r="O44" s="17">
        <f t="shared" si="6"/>
        <v>0.48810969638791973</v>
      </c>
      <c r="P44" s="18">
        <v>490291392</v>
      </c>
    </row>
    <row r="45" spans="1:17" x14ac:dyDescent="0.25">
      <c r="A45" s="29" t="s">
        <v>15</v>
      </c>
      <c r="B45" s="29" t="s">
        <v>16</v>
      </c>
      <c r="C45" s="29" t="s">
        <v>17</v>
      </c>
      <c r="D45" s="29" t="s">
        <v>21</v>
      </c>
      <c r="E45" s="29" t="s">
        <v>26</v>
      </c>
      <c r="F45" s="29"/>
      <c r="G45" s="30" t="s">
        <v>69</v>
      </c>
      <c r="H45" s="18">
        <v>650336742</v>
      </c>
      <c r="I45" s="18">
        <v>0</v>
      </c>
      <c r="J45" s="18">
        <v>650336742</v>
      </c>
      <c r="K45" s="18">
        <v>650336742</v>
      </c>
      <c r="L45" s="18">
        <v>272648000</v>
      </c>
      <c r="M45" s="17">
        <f t="shared" si="1"/>
        <v>0.41924126747247503</v>
      </c>
      <c r="N45" s="18">
        <v>272648000</v>
      </c>
      <c r="O45" s="17">
        <f t="shared" si="6"/>
        <v>0.41924126747247503</v>
      </c>
      <c r="P45" s="18">
        <v>272648000</v>
      </c>
    </row>
    <row r="46" spans="1:17" x14ac:dyDescent="0.25">
      <c r="A46" s="29" t="s">
        <v>15</v>
      </c>
      <c r="B46" s="29" t="s">
        <v>16</v>
      </c>
      <c r="C46" s="29" t="s">
        <v>17</v>
      </c>
      <c r="D46" s="29" t="s">
        <v>21</v>
      </c>
      <c r="E46" s="29" t="s">
        <v>25</v>
      </c>
      <c r="F46" s="29"/>
      <c r="G46" s="30" t="s">
        <v>70</v>
      </c>
      <c r="H46" s="18">
        <v>108389456</v>
      </c>
      <c r="I46" s="18">
        <v>0</v>
      </c>
      <c r="J46" s="18">
        <v>108389456</v>
      </c>
      <c r="K46" s="18">
        <v>108389456</v>
      </c>
      <c r="L46" s="18">
        <v>45434210</v>
      </c>
      <c r="M46" s="17">
        <f t="shared" si="1"/>
        <v>0.41917555154073288</v>
      </c>
      <c r="N46" s="18">
        <v>45434210</v>
      </c>
      <c r="O46" s="17">
        <f t="shared" si="6"/>
        <v>0.41917555154073288</v>
      </c>
      <c r="P46" s="18">
        <v>45434210</v>
      </c>
    </row>
    <row r="47" spans="1:17" x14ac:dyDescent="0.25">
      <c r="A47" s="29" t="s">
        <v>15</v>
      </c>
      <c r="B47" s="29" t="s">
        <v>16</v>
      </c>
      <c r="C47" s="29" t="s">
        <v>17</v>
      </c>
      <c r="D47" s="29" t="s">
        <v>21</v>
      </c>
      <c r="E47" s="29" t="s">
        <v>71</v>
      </c>
      <c r="F47" s="29"/>
      <c r="G47" s="30" t="s">
        <v>72</v>
      </c>
      <c r="H47" s="18">
        <v>108389456</v>
      </c>
      <c r="I47" s="18">
        <v>0</v>
      </c>
      <c r="J47" s="18">
        <v>108389456</v>
      </c>
      <c r="K47" s="18">
        <v>108389456</v>
      </c>
      <c r="L47" s="18">
        <v>45434210</v>
      </c>
      <c r="M47" s="17">
        <f t="shared" si="1"/>
        <v>0.41917555154073288</v>
      </c>
      <c r="N47" s="18">
        <v>45434210</v>
      </c>
      <c r="O47" s="17">
        <f t="shared" si="6"/>
        <v>0.41917555154073288</v>
      </c>
      <c r="P47" s="18">
        <v>45434210</v>
      </c>
    </row>
    <row r="48" spans="1:17" ht="45" x14ac:dyDescent="0.25">
      <c r="A48" s="29" t="s">
        <v>15</v>
      </c>
      <c r="B48" s="29" t="s">
        <v>16</v>
      </c>
      <c r="C48" s="29" t="s">
        <v>17</v>
      </c>
      <c r="D48" s="29" t="s">
        <v>21</v>
      </c>
      <c r="E48" s="29" t="s">
        <v>22</v>
      </c>
      <c r="F48" s="29"/>
      <c r="G48" s="30" t="s">
        <v>73</v>
      </c>
      <c r="H48" s="18">
        <v>216778914</v>
      </c>
      <c r="I48" s="18">
        <v>0</v>
      </c>
      <c r="J48" s="18">
        <v>216778914</v>
      </c>
      <c r="K48" s="18">
        <v>216778914</v>
      </c>
      <c r="L48" s="18">
        <v>90874720</v>
      </c>
      <c r="M48" s="17">
        <f t="shared" si="1"/>
        <v>0.41920460954057553</v>
      </c>
      <c r="N48" s="18">
        <v>90874720</v>
      </c>
      <c r="O48" s="17">
        <f t="shared" si="6"/>
        <v>0.41920460954057553</v>
      </c>
      <c r="P48" s="18">
        <v>90874720</v>
      </c>
    </row>
    <row r="49" spans="1:16" ht="18.75" x14ac:dyDescent="0.25">
      <c r="A49" s="37" t="s">
        <v>15</v>
      </c>
      <c r="B49" s="9">
        <v>2</v>
      </c>
      <c r="C49" s="9"/>
      <c r="D49" s="9"/>
      <c r="E49" s="9"/>
      <c r="F49" s="9"/>
      <c r="G49" s="10" t="s">
        <v>74</v>
      </c>
      <c r="H49" s="11">
        <f>H50</f>
        <v>1661416000</v>
      </c>
      <c r="I49" s="11">
        <f>I50</f>
        <v>83070800</v>
      </c>
      <c r="J49" s="11">
        <f>J50</f>
        <v>1578345200</v>
      </c>
      <c r="K49" s="11">
        <f t="shared" ref="K49:P49" si="11">K50</f>
        <v>1578345200</v>
      </c>
      <c r="L49" s="11">
        <f t="shared" si="11"/>
        <v>1445722229</v>
      </c>
      <c r="M49" s="17">
        <f t="shared" si="1"/>
        <v>0.87017473588794136</v>
      </c>
      <c r="N49" s="11">
        <f t="shared" si="11"/>
        <v>654328638.63999999</v>
      </c>
      <c r="O49" s="12">
        <f>+N49/H49</f>
        <v>0.39383793019929986</v>
      </c>
      <c r="P49" s="11">
        <f t="shared" si="11"/>
        <v>587871998.63999999</v>
      </c>
    </row>
    <row r="50" spans="1:16" ht="31.5" x14ac:dyDescent="0.25">
      <c r="A50" s="46" t="s">
        <v>15</v>
      </c>
      <c r="B50" s="46">
        <v>2</v>
      </c>
      <c r="C50" s="46">
        <v>0</v>
      </c>
      <c r="D50" s="46">
        <v>4</v>
      </c>
      <c r="E50" s="46"/>
      <c r="F50" s="46"/>
      <c r="G50" s="47" t="s">
        <v>79</v>
      </c>
      <c r="H50" s="48">
        <f>SUM(H51:H52)</f>
        <v>1661416000</v>
      </c>
      <c r="I50" s="48">
        <f>SUM(I51:I52)</f>
        <v>83070800</v>
      </c>
      <c r="J50" s="48">
        <f>SUM(J51:J52)</f>
        <v>1578345200</v>
      </c>
      <c r="K50" s="48">
        <f>SUM(K51:K52)</f>
        <v>1578345200</v>
      </c>
      <c r="L50" s="48">
        <f>SUM(L51:L52)</f>
        <v>1445722229</v>
      </c>
      <c r="M50" s="17">
        <f t="shared" si="1"/>
        <v>0.87017473588794136</v>
      </c>
      <c r="N50" s="48">
        <f>SUM(N51:N52)</f>
        <v>654328638.63999999</v>
      </c>
      <c r="O50" s="13">
        <f>+N50/J50</f>
        <v>0.41456624231505251</v>
      </c>
      <c r="P50" s="48">
        <f>SUM(P51:P52)</f>
        <v>587871998.63999999</v>
      </c>
    </row>
    <row r="51" spans="1:16" x14ac:dyDescent="0.25">
      <c r="A51" s="27" t="s">
        <v>15</v>
      </c>
      <c r="B51" s="27" t="s">
        <v>23</v>
      </c>
      <c r="C51" s="27" t="s">
        <v>17</v>
      </c>
      <c r="D51" s="27" t="s">
        <v>19</v>
      </c>
      <c r="E51" s="27" t="s">
        <v>75</v>
      </c>
      <c r="F51" s="27" t="s">
        <v>19</v>
      </c>
      <c r="G51" s="28" t="s">
        <v>76</v>
      </c>
      <c r="H51" s="19">
        <v>215693771</v>
      </c>
      <c r="I51" s="19">
        <v>83070800</v>
      </c>
      <c r="J51" s="19">
        <f>H51-I51</f>
        <v>132622971</v>
      </c>
      <c r="K51" s="19">
        <v>132622971</v>
      </c>
      <c r="L51" s="19">
        <v>0</v>
      </c>
      <c r="M51" s="17">
        <f t="shared" si="1"/>
        <v>0</v>
      </c>
      <c r="N51" s="19">
        <v>0</v>
      </c>
      <c r="O51" s="26">
        <f>+N51/J51</f>
        <v>0</v>
      </c>
      <c r="P51" s="19">
        <v>0</v>
      </c>
    </row>
    <row r="52" spans="1:16" ht="30" x14ac:dyDescent="0.25">
      <c r="A52" s="27" t="s">
        <v>15</v>
      </c>
      <c r="B52" s="27" t="s">
        <v>23</v>
      </c>
      <c r="C52" s="27" t="s">
        <v>17</v>
      </c>
      <c r="D52" s="27" t="s">
        <v>19</v>
      </c>
      <c r="E52" s="27" t="s">
        <v>77</v>
      </c>
      <c r="F52" s="27" t="s">
        <v>43</v>
      </c>
      <c r="G52" s="28" t="s">
        <v>78</v>
      </c>
      <c r="H52" s="19">
        <v>1445722229</v>
      </c>
      <c r="I52" s="19">
        <v>0</v>
      </c>
      <c r="J52" s="19">
        <v>1445722229</v>
      </c>
      <c r="K52" s="19">
        <v>1445722229</v>
      </c>
      <c r="L52" s="19">
        <v>1445722229</v>
      </c>
      <c r="M52" s="17">
        <f t="shared" si="1"/>
        <v>1</v>
      </c>
      <c r="N52" s="19">
        <v>654328638.63999999</v>
      </c>
      <c r="O52" s="26">
        <f>+N52/J52</f>
        <v>0.45259637398851948</v>
      </c>
      <c r="P52" s="19">
        <v>587871998.63999999</v>
      </c>
    </row>
    <row r="53" spans="1:16" ht="37.5" x14ac:dyDescent="0.25">
      <c r="A53" s="9" t="s">
        <v>15</v>
      </c>
      <c r="B53" s="9">
        <v>3</v>
      </c>
      <c r="C53" s="9"/>
      <c r="D53" s="9"/>
      <c r="E53" s="9"/>
      <c r="F53" s="27"/>
      <c r="G53" s="10" t="s">
        <v>84</v>
      </c>
      <c r="H53" s="52">
        <f>H54+H55+H57+H59+H58</f>
        <v>11193328000</v>
      </c>
      <c r="I53" s="52">
        <f t="shared" ref="I53:P53" si="12">I54+I55+I57+I59+I58</f>
        <v>0</v>
      </c>
      <c r="J53" s="52">
        <f t="shared" si="12"/>
        <v>11943328000</v>
      </c>
      <c r="K53" s="52">
        <f t="shared" si="12"/>
        <v>7652298400.4399996</v>
      </c>
      <c r="L53" s="52">
        <f t="shared" si="12"/>
        <v>3890782052.8600001</v>
      </c>
      <c r="M53" s="60">
        <f>L53/J53</f>
        <v>0.32577034247573206</v>
      </c>
      <c r="N53" s="52">
        <f t="shared" si="12"/>
        <v>3435788328.6500001</v>
      </c>
      <c r="O53" s="38">
        <f>N53/H53</f>
        <v>0.30694966936106938</v>
      </c>
      <c r="P53" s="58">
        <f t="shared" si="12"/>
        <v>3432118009.6500001</v>
      </c>
    </row>
    <row r="54" spans="1:16" ht="31.5" x14ac:dyDescent="0.25">
      <c r="A54" s="31" t="s">
        <v>15</v>
      </c>
      <c r="B54" s="31" t="s">
        <v>24</v>
      </c>
      <c r="C54" s="31" t="s">
        <v>23</v>
      </c>
      <c r="D54" s="31" t="s">
        <v>16</v>
      </c>
      <c r="E54" s="31" t="s">
        <v>16</v>
      </c>
      <c r="F54" s="27"/>
      <c r="G54" s="32" t="s">
        <v>85</v>
      </c>
      <c r="H54" s="25">
        <v>313100000</v>
      </c>
      <c r="I54" s="25">
        <v>0</v>
      </c>
      <c r="J54" s="25">
        <v>313100000</v>
      </c>
      <c r="K54" s="24">
        <v>0</v>
      </c>
      <c r="L54" s="24">
        <v>0</v>
      </c>
      <c r="M54" s="17">
        <f t="shared" si="1"/>
        <v>0</v>
      </c>
      <c r="N54" s="24">
        <v>0</v>
      </c>
      <c r="O54" s="26">
        <f t="shared" ref="O54:O58" si="13">+N54/J54</f>
        <v>0</v>
      </c>
      <c r="P54" s="24">
        <v>0</v>
      </c>
    </row>
    <row r="55" spans="1:16" ht="15.75" x14ac:dyDescent="0.25">
      <c r="A55" s="33" t="s">
        <v>15</v>
      </c>
      <c r="B55" s="33" t="s">
        <v>24</v>
      </c>
      <c r="C55" s="33" t="s">
        <v>21</v>
      </c>
      <c r="D55" s="33" t="s">
        <v>24</v>
      </c>
      <c r="E55" s="33" t="s">
        <v>25</v>
      </c>
      <c r="F55" s="54"/>
      <c r="G55" s="34" t="s">
        <v>86</v>
      </c>
      <c r="H55" s="55">
        <f>H56</f>
        <v>91700000</v>
      </c>
      <c r="I55" s="55">
        <f>I56</f>
        <v>0</v>
      </c>
      <c r="J55" s="55">
        <f>J56</f>
        <v>91700000</v>
      </c>
      <c r="K55" s="56">
        <v>0</v>
      </c>
      <c r="L55" s="56">
        <v>0</v>
      </c>
      <c r="M55" s="17">
        <f t="shared" si="1"/>
        <v>0</v>
      </c>
      <c r="N55" s="56">
        <v>0</v>
      </c>
      <c r="O55" s="26">
        <f t="shared" si="13"/>
        <v>0</v>
      </c>
      <c r="P55" s="56">
        <v>0</v>
      </c>
    </row>
    <row r="56" spans="1:16" ht="31.5" x14ac:dyDescent="0.25">
      <c r="A56" s="31" t="s">
        <v>15</v>
      </c>
      <c r="B56" s="31" t="s">
        <v>24</v>
      </c>
      <c r="C56" s="31" t="s">
        <v>21</v>
      </c>
      <c r="D56" s="31" t="s">
        <v>24</v>
      </c>
      <c r="E56" s="31" t="s">
        <v>25</v>
      </c>
      <c r="F56" s="27">
        <v>0</v>
      </c>
      <c r="G56" s="32" t="s">
        <v>91</v>
      </c>
      <c r="H56" s="25">
        <v>91700000</v>
      </c>
      <c r="I56" s="25">
        <v>0</v>
      </c>
      <c r="J56" s="25">
        <v>91700000</v>
      </c>
      <c r="K56" s="24">
        <v>0</v>
      </c>
      <c r="L56" s="24">
        <v>0</v>
      </c>
      <c r="M56" s="17">
        <f t="shared" si="1"/>
        <v>0</v>
      </c>
      <c r="N56" s="24">
        <v>0</v>
      </c>
      <c r="O56" s="26">
        <f t="shared" si="13"/>
        <v>0</v>
      </c>
      <c r="P56" s="24">
        <v>0</v>
      </c>
    </row>
    <row r="57" spans="1:16" ht="31.5" x14ac:dyDescent="0.25">
      <c r="A57" s="31" t="s">
        <v>15</v>
      </c>
      <c r="B57" s="31" t="s">
        <v>24</v>
      </c>
      <c r="C57" s="31" t="s">
        <v>21</v>
      </c>
      <c r="D57" s="31" t="s">
        <v>24</v>
      </c>
      <c r="E57" s="31" t="s">
        <v>87</v>
      </c>
      <c r="F57" s="27"/>
      <c r="G57" s="32" t="s">
        <v>88</v>
      </c>
      <c r="H57" s="25">
        <v>6744400000</v>
      </c>
      <c r="I57" s="25">
        <v>0</v>
      </c>
      <c r="J57" s="25">
        <v>6744400000</v>
      </c>
      <c r="K57" s="24">
        <v>6744400000</v>
      </c>
      <c r="L57" s="24">
        <v>3233911887</v>
      </c>
      <c r="M57" s="17">
        <f t="shared" si="1"/>
        <v>0.47949586130715854</v>
      </c>
      <c r="N57" s="24">
        <v>3014071724.6500001</v>
      </c>
      <c r="O57" s="26">
        <f t="shared" si="13"/>
        <v>0.44689990579591959</v>
      </c>
      <c r="P57" s="24">
        <v>3014071724.6500001</v>
      </c>
    </row>
    <row r="58" spans="1:16" ht="15.75" x14ac:dyDescent="0.25">
      <c r="A58" s="31" t="s">
        <v>15</v>
      </c>
      <c r="B58" s="31" t="s">
        <v>24</v>
      </c>
      <c r="C58" s="31" t="s">
        <v>21</v>
      </c>
      <c r="D58" s="31" t="s">
        <v>24</v>
      </c>
      <c r="E58" s="31">
        <v>51</v>
      </c>
      <c r="F58" s="27"/>
      <c r="G58" s="32" t="s">
        <v>96</v>
      </c>
      <c r="H58" s="25">
        <v>0</v>
      </c>
      <c r="I58" s="25">
        <v>0</v>
      </c>
      <c r="J58" s="25">
        <v>750000000</v>
      </c>
      <c r="K58" s="25">
        <v>82991518.439999998</v>
      </c>
      <c r="L58" s="25">
        <v>74781824.859999999</v>
      </c>
      <c r="M58" s="17" t="e">
        <f t="shared" si="1"/>
        <v>#DIV/0!</v>
      </c>
      <c r="N58" s="25">
        <v>0</v>
      </c>
      <c r="O58" s="26">
        <f t="shared" si="13"/>
        <v>0</v>
      </c>
      <c r="P58" s="24">
        <v>0</v>
      </c>
    </row>
    <row r="59" spans="1:16" ht="31.5" x14ac:dyDescent="0.25">
      <c r="A59" s="31" t="s">
        <v>15</v>
      </c>
      <c r="B59" s="33" t="s">
        <v>24</v>
      </c>
      <c r="C59" s="33" t="s">
        <v>26</v>
      </c>
      <c r="D59" s="33" t="s">
        <v>16</v>
      </c>
      <c r="E59" s="33" t="s">
        <v>16</v>
      </c>
      <c r="F59" s="54"/>
      <c r="G59" s="34" t="s">
        <v>89</v>
      </c>
      <c r="H59" s="55">
        <f>H60</f>
        <v>4044128000</v>
      </c>
      <c r="I59" s="55">
        <f>I60</f>
        <v>0</v>
      </c>
      <c r="J59" s="55">
        <f>J60</f>
        <v>4044128000</v>
      </c>
      <c r="K59" s="55">
        <f t="shared" ref="K59:P59" si="14">K60</f>
        <v>824906882</v>
      </c>
      <c r="L59" s="55">
        <f t="shared" si="14"/>
        <v>582088341</v>
      </c>
      <c r="M59" s="17">
        <f t="shared" si="1"/>
        <v>0.14393420312116728</v>
      </c>
      <c r="N59" s="55">
        <f t="shared" si="14"/>
        <v>421716604</v>
      </c>
      <c r="O59" s="59">
        <f t="shared" si="14"/>
        <v>0.10427874785367822</v>
      </c>
      <c r="P59" s="56">
        <f t="shared" si="14"/>
        <v>418046285</v>
      </c>
    </row>
    <row r="60" spans="1:16" ht="15.75" x14ac:dyDescent="0.25">
      <c r="A60" s="39" t="s">
        <v>15</v>
      </c>
      <c r="B60" s="39" t="s">
        <v>24</v>
      </c>
      <c r="C60" s="39" t="s">
        <v>26</v>
      </c>
      <c r="D60" s="39">
        <v>1</v>
      </c>
      <c r="E60" s="39">
        <v>2</v>
      </c>
      <c r="F60" s="27"/>
      <c r="G60" s="40" t="s">
        <v>92</v>
      </c>
      <c r="H60" s="41">
        <v>4044128000</v>
      </c>
      <c r="I60" s="41">
        <v>0</v>
      </c>
      <c r="J60" s="41">
        <v>4044128000</v>
      </c>
      <c r="K60" s="24">
        <v>824906882</v>
      </c>
      <c r="L60" s="24">
        <v>582088341</v>
      </c>
      <c r="M60" s="17">
        <f t="shared" si="1"/>
        <v>0.14393420312116728</v>
      </c>
      <c r="N60" s="24">
        <v>421716604</v>
      </c>
      <c r="O60" s="45">
        <f t="shared" ref="O60" si="15">N60/H60</f>
        <v>0.10427874785367822</v>
      </c>
      <c r="P60" s="24">
        <v>418046285</v>
      </c>
    </row>
    <row r="61" spans="1:16" x14ac:dyDescent="0.25">
      <c r="A61" s="42"/>
      <c r="B61" s="43"/>
      <c r="C61" s="43"/>
      <c r="D61" s="43"/>
      <c r="E61" s="43"/>
      <c r="F61" s="43"/>
      <c r="G61" s="44"/>
      <c r="H61" s="19"/>
      <c r="I61" s="19"/>
      <c r="J61" s="19"/>
      <c r="K61" s="19"/>
      <c r="L61" s="19"/>
      <c r="M61" s="17"/>
      <c r="N61" s="19"/>
      <c r="O61" s="20"/>
      <c r="P61" s="19"/>
    </row>
    <row r="62" spans="1:16" s="1" customFormat="1" ht="18.75" x14ac:dyDescent="0.3">
      <c r="A62" s="64" t="s">
        <v>32</v>
      </c>
      <c r="B62" s="65"/>
      <c r="C62" s="65"/>
      <c r="D62" s="65"/>
      <c r="E62" s="65"/>
      <c r="F62" s="65"/>
      <c r="G62" s="66"/>
      <c r="H62" s="49">
        <f>H9</f>
        <v>49600333000</v>
      </c>
      <c r="I62" s="49">
        <f>I9</f>
        <v>670433620</v>
      </c>
      <c r="J62" s="49">
        <f>J9</f>
        <v>49679899380</v>
      </c>
      <c r="K62" s="50">
        <f>K9</f>
        <v>45388867150.440002</v>
      </c>
      <c r="L62" s="50">
        <f>L9</f>
        <v>24163395878.860001</v>
      </c>
      <c r="M62" s="60">
        <f t="shared" si="1"/>
        <v>0.48716196882912055</v>
      </c>
      <c r="N62" s="50">
        <f>N9</f>
        <v>22304890916.290001</v>
      </c>
      <c r="O62" s="51">
        <f>N62/H62</f>
        <v>0.44969236227285009</v>
      </c>
      <c r="P62" s="50">
        <f>P9</f>
        <v>21134404212.5</v>
      </c>
    </row>
    <row r="63" spans="1:16" x14ac:dyDescent="0.25"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25">
      <c r="H64" s="21"/>
      <c r="I64" s="21"/>
      <c r="J64" s="21"/>
      <c r="K64" s="21"/>
      <c r="L64" s="21"/>
      <c r="M64" s="21"/>
      <c r="N64" s="21"/>
      <c r="O64" s="21"/>
      <c r="P64" s="21"/>
    </row>
    <row r="65" spans="8:16" x14ac:dyDescent="0.25">
      <c r="H65" s="21"/>
      <c r="I65" s="21"/>
      <c r="J65" s="21"/>
      <c r="K65" s="21"/>
      <c r="L65" s="22"/>
      <c r="M65" s="23"/>
      <c r="N65" s="22"/>
      <c r="O65" s="23"/>
      <c r="P65" s="21"/>
    </row>
    <row r="66" spans="8:16" x14ac:dyDescent="0.25">
      <c r="H66" s="22"/>
      <c r="I66" s="22"/>
      <c r="J66" s="22"/>
      <c r="K66" s="21"/>
      <c r="L66" s="22"/>
      <c r="M66" s="23"/>
      <c r="N66" s="22"/>
      <c r="O66" s="23"/>
      <c r="P66" s="22"/>
    </row>
    <row r="67" spans="8:16" x14ac:dyDescent="0.25">
      <c r="H67" s="22"/>
      <c r="I67" s="22"/>
      <c r="J67" s="22"/>
      <c r="K67" s="22"/>
      <c r="L67" s="22"/>
      <c r="M67" s="23"/>
      <c r="N67" s="22"/>
      <c r="O67" s="23"/>
      <c r="P67" s="22"/>
    </row>
    <row r="68" spans="8:16" x14ac:dyDescent="0.25">
      <c r="H68" s="21"/>
      <c r="I68" s="22"/>
      <c r="J68" s="22"/>
      <c r="K68" s="21"/>
      <c r="L68" s="22"/>
      <c r="M68" s="23"/>
      <c r="N68" s="22"/>
      <c r="O68" s="23"/>
      <c r="P68" s="22"/>
    </row>
    <row r="69" spans="8:16" x14ac:dyDescent="0.25">
      <c r="H69" s="22"/>
      <c r="I69" s="22"/>
      <c r="J69" s="22"/>
      <c r="K69" s="22"/>
      <c r="L69" s="22"/>
      <c r="M69" s="23"/>
      <c r="N69" s="22"/>
      <c r="O69" s="23"/>
      <c r="P69" s="22"/>
    </row>
    <row r="70" spans="8:16" x14ac:dyDescent="0.25">
      <c r="H70" s="22"/>
      <c r="I70" s="22"/>
      <c r="J70" s="22"/>
      <c r="K70" s="22"/>
      <c r="L70" s="22"/>
      <c r="M70" s="23"/>
      <c r="N70" s="22"/>
      <c r="O70" s="23"/>
      <c r="P70" s="22"/>
    </row>
    <row r="71" spans="8:16" x14ac:dyDescent="0.25">
      <c r="H71" s="22"/>
      <c r="I71" s="22"/>
      <c r="J71" s="22"/>
      <c r="K71" s="22"/>
      <c r="L71" s="22"/>
      <c r="M71" s="23"/>
      <c r="N71" s="22"/>
      <c r="O71" s="23"/>
      <c r="P71" s="22"/>
    </row>
    <row r="72" spans="8:16" x14ac:dyDescent="0.25">
      <c r="H72" s="22"/>
      <c r="I72" s="22"/>
      <c r="J72" s="22"/>
      <c r="K72" s="22"/>
      <c r="L72" s="22"/>
      <c r="M72" s="23"/>
      <c r="N72" s="22"/>
      <c r="O72" s="23"/>
      <c r="P72" s="22"/>
    </row>
    <row r="73" spans="8:16" x14ac:dyDescent="0.25">
      <c r="H73" s="22"/>
      <c r="I73" s="22"/>
      <c r="J73" s="22"/>
      <c r="K73" s="22"/>
      <c r="L73" s="22"/>
      <c r="M73" s="23"/>
      <c r="N73" s="22"/>
      <c r="O73" s="23"/>
      <c r="P73" s="22"/>
    </row>
    <row r="74" spans="8:16" x14ac:dyDescent="0.25">
      <c r="H74" s="22"/>
      <c r="I74" s="22"/>
      <c r="J74" s="22"/>
      <c r="K74" s="22"/>
      <c r="L74" s="22"/>
      <c r="M74" s="23"/>
      <c r="N74" s="22"/>
      <c r="O74" s="23"/>
      <c r="P74" s="22"/>
    </row>
  </sheetData>
  <mergeCells count="2">
    <mergeCell ref="G2:N2"/>
    <mergeCell ref="A62:G62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2016-04-04T18:58:03Z</cp:lastPrinted>
  <dcterms:created xsi:type="dcterms:W3CDTF">2014-10-20T16:10:32Z</dcterms:created>
  <dcterms:modified xsi:type="dcterms:W3CDTF">2016-07-26T23:03:58Z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