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\Documents\INFORMES MINTIC 2017\"/>
    </mc:Choice>
  </mc:AlternateContent>
  <bookViews>
    <workbookView xWindow="0" yWindow="0" windowWidth="21600" windowHeight="9435"/>
  </bookViews>
  <sheets>
    <sheet name="REP_EPG034_EjecucionPresupuesta" sheetId="1" r:id="rId1"/>
  </sheets>
  <definedNames>
    <definedName name="_xlnm.Print_Titles" localSheetId="0">REP_EPG034_EjecucionPresupuesta!$1:$8</definedName>
  </definedNames>
  <calcPr calcId="171027"/>
</workbook>
</file>

<file path=xl/calcChain.xml><?xml version="1.0" encoding="utf-8"?>
<calcChain xmlns="http://schemas.openxmlformats.org/spreadsheetml/2006/main">
  <c r="N50" i="1" l="1"/>
  <c r="L50" i="1"/>
  <c r="I48" i="1" l="1"/>
  <c r="K48" i="1"/>
  <c r="H49" i="1"/>
  <c r="H48" i="1" s="1"/>
  <c r="O49" i="1" l="1"/>
  <c r="O48" i="1" s="1"/>
  <c r="H14" i="1"/>
  <c r="M53" i="1" l="1"/>
  <c r="M49" i="1"/>
  <c r="M48" i="1" s="1"/>
  <c r="I49" i="1"/>
  <c r="J49" i="1"/>
  <c r="J48" i="1" s="1"/>
  <c r="K49" i="1"/>
  <c r="N32" i="1" l="1"/>
  <c r="O30" i="1" l="1"/>
  <c r="M30" i="1"/>
  <c r="K30" i="1" l="1"/>
  <c r="L32" i="1"/>
  <c r="J30" i="1" l="1"/>
  <c r="H30" i="1"/>
  <c r="N12" i="1" l="1"/>
  <c r="N13" i="1"/>
  <c r="N15" i="1"/>
  <c r="N16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4" i="1"/>
  <c r="N35" i="1"/>
  <c r="N36" i="1"/>
  <c r="N38" i="1"/>
  <c r="N39" i="1"/>
  <c r="N40" i="1"/>
  <c r="N41" i="1"/>
  <c r="N42" i="1"/>
  <c r="N43" i="1"/>
  <c r="N44" i="1"/>
  <c r="N45" i="1"/>
  <c r="N46" i="1"/>
  <c r="N47" i="1"/>
  <c r="N51" i="1"/>
  <c r="N52" i="1"/>
  <c r="N54" i="1"/>
  <c r="N55" i="1"/>
  <c r="N56" i="1"/>
  <c r="N57" i="1"/>
  <c r="N58" i="1"/>
  <c r="L12" i="1" l="1"/>
  <c r="L13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51" i="1"/>
  <c r="L52" i="1"/>
  <c r="L54" i="1"/>
  <c r="L55" i="1"/>
  <c r="L56" i="1"/>
  <c r="L57" i="1"/>
  <c r="L58" i="1"/>
  <c r="I58" i="1" l="1"/>
  <c r="I53" i="1" s="1"/>
  <c r="J53" i="1"/>
  <c r="K53" i="1"/>
  <c r="O53" i="1"/>
  <c r="H53" i="1"/>
  <c r="P48" i="1"/>
  <c r="Q48" i="1"/>
  <c r="I37" i="1"/>
  <c r="J37" i="1"/>
  <c r="K37" i="1"/>
  <c r="M37" i="1"/>
  <c r="O37" i="1"/>
  <c r="H37" i="1"/>
  <c r="I33" i="1"/>
  <c r="J33" i="1"/>
  <c r="K33" i="1"/>
  <c r="M33" i="1"/>
  <c r="O33" i="1"/>
  <c r="P33" i="1"/>
  <c r="Q33" i="1"/>
  <c r="H33" i="1"/>
  <c r="I30" i="1"/>
  <c r="I17" i="1"/>
  <c r="J17" i="1"/>
  <c r="K17" i="1"/>
  <c r="M17" i="1"/>
  <c r="O17" i="1"/>
  <c r="H17" i="1"/>
  <c r="I14" i="1"/>
  <c r="J14" i="1"/>
  <c r="K14" i="1"/>
  <c r="M14" i="1"/>
  <c r="O14" i="1"/>
  <c r="K11" i="1"/>
  <c r="M11" i="1"/>
  <c r="O11" i="1"/>
  <c r="P11" i="1"/>
  <c r="Q11" i="1"/>
  <c r="Q10" i="1" s="1"/>
  <c r="I11" i="1"/>
  <c r="J11" i="1"/>
  <c r="H11" i="1"/>
  <c r="H10" i="1" l="1"/>
  <c r="N33" i="1"/>
  <c r="N17" i="1"/>
  <c r="L17" i="1"/>
  <c r="L49" i="1"/>
  <c r="N11" i="1"/>
  <c r="N14" i="1"/>
  <c r="P10" i="1"/>
  <c r="P9" i="1" s="1"/>
  <c r="N37" i="1"/>
  <c r="L48" i="1"/>
  <c r="N49" i="1"/>
  <c r="N53" i="1"/>
  <c r="L11" i="1"/>
  <c r="L14" i="1"/>
  <c r="L37" i="1"/>
  <c r="L53" i="1"/>
  <c r="N30" i="1"/>
  <c r="L30" i="1"/>
  <c r="I10" i="1"/>
  <c r="I9" i="1" s="1"/>
  <c r="I59" i="1" s="1"/>
  <c r="M10" i="1"/>
  <c r="J10" i="1"/>
  <c r="J9" i="1" s="1"/>
  <c r="J59" i="1" s="1"/>
  <c r="Q9" i="1"/>
  <c r="O10" i="1"/>
  <c r="O9" i="1" s="1"/>
  <c r="O59" i="1" s="1"/>
  <c r="K10" i="1"/>
  <c r="L33" i="1"/>
  <c r="P51" i="1"/>
  <c r="Q51" i="1"/>
  <c r="N48" i="1" l="1"/>
  <c r="H9" i="1"/>
  <c r="H59" i="1" s="1"/>
  <c r="M9" i="1"/>
  <c r="N10" i="1"/>
  <c r="K9" i="1"/>
  <c r="L10" i="1"/>
  <c r="N9" i="1" l="1"/>
  <c r="N59" i="1" s="1"/>
  <c r="M59" i="1"/>
  <c r="L9" i="1"/>
  <c r="L59" i="1" s="1"/>
  <c r="K59" i="1"/>
</calcChain>
</file>

<file path=xl/sharedStrings.xml><?xml version="1.0" encoding="utf-8"?>
<sst xmlns="http://schemas.openxmlformats.org/spreadsheetml/2006/main" count="304" uniqueCount="92">
  <si>
    <t>Año Fiscal:</t>
  </si>
  <si>
    <t/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</si>
  <si>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</si>
  <si>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</si>
  <si>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</si>
  <si>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</si>
  <si>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</si>
  <si>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</si>
  <si>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</si>
  <si>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</si>
  <si>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</si>
  <si>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</si>
  <si>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</si>
  <si>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</si>
  <si>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</si>
  <si>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COMPROMISO</t>
  </si>
  <si>
    <t>OBLIGACION</t>
  </si>
  <si>
    <t>PAGOS</t>
  </si>
  <si>
    <t>A</t>
  </si>
  <si>
    <t>1</t>
  </si>
  <si>
    <t>0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</si>
  <si>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</si>
  <si>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</si>
  <si>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</si>
  <si>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</si>
  <si>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</si>
  <si>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</si>
  <si>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</si>
  <si>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</si>
  <si>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</si>
  <si>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</si>
  <si>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</si>
  <si>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</si>
  <si>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</si>
  <si>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</si>
  <si>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</si>
  <si>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</si>
  <si>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</si>
  <si>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</si>
  <si>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</si>
  <si>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</si>
  <si>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</si>
  <si>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</si>
  <si>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</si>
  <si>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</si>
  <si>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</si>
  <si>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</si>
  <si>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</si>
  <si>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</si>
  <si>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9</t>
  </si>
  <si>
    <t>HORAS EXTRAS</t>
  </si>
  <si>
    <t>CAJAS DE COMPENSACION PRIVADAS</t>
  </si>
  <si>
    <t>3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</si>
  <si>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</si>
  <si>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</si>
  <si>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</si>
  <si>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</si>
  <si>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</si>
  <si>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</si>
  <si>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</si>
  <si>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</si>
  <si>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</si>
  <si>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</si>
  <si>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</si>
  <si>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</si>
  <si>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MINISTERIO DE TECNOLOGIAS DE LA INFORMACION Y LAS COMUNICACIONES</t>
  </si>
  <si>
    <t>HONORARIOS</t>
  </si>
  <si>
    <t>REMUNERACION SERVICIOS TECNICOS</t>
  </si>
  <si>
    <t>OTROS SERVICIOS PERSONALES INDIRECTOS</t>
  </si>
  <si>
    <t>SERVICIOS DE CAPACITACION</t>
  </si>
  <si>
    <t>OTROS GASTOS POR ADQUISICION DE SERVICIOS</t>
  </si>
  <si>
    <t>CUOTA DE AUDITAJE CONTRANAL</t>
  </si>
  <si>
    <t>AUXILIOS FUNERARIOS</t>
  </si>
  <si>
    <t>CUOTAS PARTES PENSIONALES</t>
  </si>
  <si>
    <t xml:space="preserve">SENTENCIAS </t>
  </si>
  <si>
    <t>PROVISION PARA GASTOS INSTITUCIONALES Y/O SECTORIALES CONTINGENTES - PREVIO CONCEPTO DGPPN</t>
  </si>
  <si>
    <t>SUELDO DE PERSONAL DE NOMINA</t>
  </si>
  <si>
    <t>PRIMA TECNICA</t>
  </si>
  <si>
    <t>OTROS</t>
  </si>
  <si>
    <t>HORAS EXTRAS, DIAS FESTIVOS E INDEMNIZACION  POR VACACIONES</t>
  </si>
  <si>
    <t>SERVICIOS PERSONALES INDIRECTOS</t>
  </si>
  <si>
    <t>CONTRIBUCIONES INHERENTES A LA NOMINA SECTOR PRIVADO Y PUBLICO</t>
  </si>
  <si>
    <t>FUNCIONAMIENTO</t>
  </si>
  <si>
    <t>GASTOS DE PERSONAL</t>
  </si>
  <si>
    <t>GASTOS GENERALES</t>
  </si>
  <si>
    <t>ADQUISICION DE BIENES Y SERVICIOS</t>
  </si>
  <si>
    <t>TRANSFERENCIAS CORRIENTES</t>
  </si>
  <si>
    <t>% COMP.</t>
  </si>
  <si>
    <t>% OBL</t>
  </si>
  <si>
    <t>INDEMNIZACION POR VACACIONES</t>
  </si>
  <si>
    <t>Enero-Septiembre</t>
  </si>
  <si>
    <t>GASTOS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</si>
</sst>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.00_);\(&quot;$&quot;\ #,##0.00\)"/>
    <numFmt numFmtId="165" formatCode="[$-1240A]&quot;$&quot;\ #,##0.00;\(&quot;$&quot;\ #,##0.00\)"/>
    <numFmt numFmtId="166" formatCode="&quot;$&quot;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165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65" fontId="0" fillId="0" borderId="1" xfId="0" applyNumberFormat="1" applyFont="1" applyFill="1" applyBorder="1" applyAlignment="1">
      <alignment horizontal="right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165" fontId="6" fillId="0" borderId="5" xfId="0" applyNumberFormat="1" applyFont="1" applyFill="1" applyBorder="1" applyAlignment="1">
      <alignment horizontal="right" vertical="center" wrapText="1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0" fontId="7" fillId="0" borderId="1" xfId="0" applyFont="1" applyFill="1" applyBorder="1"/>
    <xf numFmtId="4" fontId="7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0" applyNumberFormat="1" applyFont="1" applyFill="1" applyBorder="1" applyAlignment="1">
      <alignment horizontal="right" vertical="center" wrapText="1" readingOrder="1"/>
    </xf>
    <xf numFmtId="0" fontId="5" fillId="0" borderId="2" xfId="0" applyFont="1" applyFill="1" applyBorder="1"/>
    <xf numFmtId="4" fontId="5" fillId="0" borderId="2" xfId="0" applyNumberFormat="1" applyFont="1" applyFill="1" applyBorder="1"/>
    <xf numFmtId="4" fontId="7" fillId="0" borderId="7" xfId="0" applyNumberFormat="1" applyFont="1" applyFill="1" applyBorder="1"/>
    <xf numFmtId="4" fontId="7" fillId="0" borderId="8" xfId="0" applyNumberFormat="1" applyFont="1" applyFill="1" applyBorder="1"/>
    <xf numFmtId="0" fontId="5" fillId="0" borderId="9" xfId="0" applyFont="1" applyFill="1" applyBorder="1"/>
    <xf numFmtId="4" fontId="7" fillId="0" borderId="10" xfId="0" applyNumberFormat="1" applyFont="1" applyFill="1" applyBorder="1"/>
    <xf numFmtId="0" fontId="5" fillId="0" borderId="6" xfId="0" applyFont="1" applyFill="1" applyBorder="1"/>
    <xf numFmtId="0" fontId="5" fillId="0" borderId="10" xfId="0" applyFont="1" applyFill="1" applyBorder="1"/>
    <xf numFmtId="10" fontId="0" fillId="0" borderId="2" xfId="0" applyNumberFormat="1" applyFont="1" applyFill="1" applyBorder="1" applyAlignment="1">
      <alignment horizontal="right" vertical="center" wrapText="1" readingOrder="1"/>
    </xf>
    <xf numFmtId="10" fontId="7" fillId="0" borderId="7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 vertical="center" wrapText="1" readingOrder="1"/>
    </xf>
    <xf numFmtId="4" fontId="1" fillId="0" borderId="0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 readingOrder="1"/>
    </xf>
    <xf numFmtId="166" fontId="1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right" vertical="center" wrapText="1" readingOrder="1"/>
    </xf>
    <xf numFmtId="4" fontId="7" fillId="0" borderId="9" xfId="0" applyNumberFormat="1" applyFont="1" applyFill="1" applyBorder="1"/>
    <xf numFmtId="4" fontId="7" fillId="0" borderId="6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0</xdr:rowOff>
    </xdr:from>
    <xdr:to>
      <xdr:col>14</xdr:col>
      <xdr:colOff>465455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0"/>
          <a:ext cx="1951355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1</xdr:row>
      <xdr:rowOff>95250</xdr:rowOff>
    </xdr:from>
    <xdr:to>
      <xdr:col>5</xdr:col>
      <xdr:colOff>78105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2"/>
  <sheetViews>
    <sheetView showGridLines="0" tabSelected="1" topLeftCell="A38" workbookViewId="0">
      <selection activeCell="L51" sqref="L51"/>
    </sheetView>
  </sheetViews>
  <sheetFormatPr baseColWidth="10" defaultRowHeight="15" x14ac:dyDescent="0.25"/>
  <cols>
    <col min="1" max="6" width="5.42578125" customWidth="1"/>
    <col min="7" max="7" width="46.5703125" customWidth="1"/>
    <col min="8" max="11" width="18.85546875" customWidth="1"/>
    <col min="12" max="12" width="11" customWidth="1"/>
    <col min="13" max="13" width="18.85546875" customWidth="1"/>
    <col min="14" max="14" width="10.28515625" customWidth="1"/>
    <col min="15" max="15" width="18.5703125" customWidth="1"/>
    <col min="16" max="16" width="0" hidden="1" customWidth="1"/>
    <col min="17" max="17" width="0.42578125" hidden="1" customWidth="1"/>
    <col min="18" max="18" width="15.140625" bestFit="1" customWidth="1"/>
  </cols>
  <sheetData>
    <row r="2" spans="1:18" ht="18.75" x14ac:dyDescent="0.3">
      <c r="G2" s="45" t="s">
        <v>65</v>
      </c>
      <c r="H2" s="45"/>
      <c r="I2" s="45"/>
      <c r="J2" s="45"/>
      <c r="K2" s="45"/>
      <c r="L2" s="7"/>
    </row>
    <row r="3" spans="1:18" ht="18.75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7"/>
    </row>
    <row r="5" spans="1:18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/>
      <c r="H5" s="2" t="s">
        <v>0</v>
      </c>
      <c r="I5" s="2">
        <v>2017</v>
      </c>
      <c r="J5" s="1" t="s">
        <v>1</v>
      </c>
      <c r="K5" s="1"/>
      <c r="L5" s="1"/>
      <c r="M5" s="1"/>
      <c r="N5" s="1"/>
      <c r="O5" s="1" t="s">
        <v>1</v>
      </c>
    </row>
    <row r="6" spans="1:18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/>
      <c r="H6" s="2" t="s">
        <v>2</v>
      </c>
      <c r="I6" s="2" t="s">
        <v>3</v>
      </c>
      <c r="J6" s="1" t="s">
        <v>1</v>
      </c>
      <c r="K6" s="1"/>
      <c r="L6" s="1"/>
      <c r="M6" s="1"/>
      <c r="N6" s="1"/>
      <c r="O6" s="1" t="s">
        <v>1</v>
      </c>
    </row>
    <row r="7" spans="1:18" x14ac:dyDescent="0.2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6"/>
      <c r="H7" s="2" t="s">
        <v>4</v>
      </c>
      <c r="I7" s="3" t="s">
        <v>90</v>
      </c>
      <c r="J7" s="1" t="s">
        <v>1</v>
      </c>
      <c r="K7" s="36"/>
      <c r="L7" s="1"/>
      <c r="M7" s="1"/>
      <c r="N7" s="1"/>
      <c r="O7" s="1" t="s">
        <v>1</v>
      </c>
    </row>
    <row r="8" spans="1:18" ht="30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15</v>
      </c>
      <c r="L8" s="11" t="s">
        <v>87</v>
      </c>
      <c r="M8" s="43" t="s">
        <v>16</v>
      </c>
      <c r="N8" s="11" t="s">
        <v>88</v>
      </c>
      <c r="O8" s="11" t="s">
        <v>17</v>
      </c>
      <c r="P8" s="4"/>
      <c r="Q8" s="4"/>
    </row>
    <row r="9" spans="1:18" x14ac:dyDescent="0.25">
      <c r="A9" s="11" t="s">
        <v>18</v>
      </c>
      <c r="B9" s="11"/>
      <c r="C9" s="11"/>
      <c r="D9" s="11"/>
      <c r="E9" s="11"/>
      <c r="F9" s="11"/>
      <c r="G9" s="16" t="s">
        <v>82</v>
      </c>
      <c r="H9" s="15">
        <f>H10+H48+H53</f>
        <v>49078019616</v>
      </c>
      <c r="I9" s="23">
        <f>I10+I48+I53</f>
        <v>3744400000</v>
      </c>
      <c r="J9" s="15">
        <f>J10+J48+J53</f>
        <v>43396120456.650002</v>
      </c>
      <c r="K9" s="15">
        <f>K10+K48+K53</f>
        <v>31428213734.07</v>
      </c>
      <c r="L9" s="25">
        <f>K9/H9</f>
        <v>0.64037249220675641</v>
      </c>
      <c r="M9" s="15">
        <f>M10+M48+M53</f>
        <v>30624291199.799999</v>
      </c>
      <c r="N9" s="25">
        <f>M9/H9</f>
        <v>0.6239919915149984</v>
      </c>
      <c r="O9" s="15">
        <f>O10+O48+O53</f>
        <v>30290007233.799999</v>
      </c>
      <c r="P9" s="15">
        <f>P10+P48+P53</f>
        <v>0</v>
      </c>
      <c r="Q9" s="15">
        <f>Q10+Q48+Q53</f>
        <v>0</v>
      </c>
    </row>
    <row r="10" spans="1:18" x14ac:dyDescent="0.25">
      <c r="A10" s="11" t="s">
        <v>18</v>
      </c>
      <c r="B10" s="11">
        <v>1</v>
      </c>
      <c r="C10" s="11"/>
      <c r="D10" s="11"/>
      <c r="E10" s="11"/>
      <c r="F10" s="11"/>
      <c r="G10" s="16" t="s">
        <v>83</v>
      </c>
      <c r="H10" s="15">
        <f>H11+H14+H17+H30+H33+H37</f>
        <v>40770729858</v>
      </c>
      <c r="I10" s="23">
        <f t="shared" ref="I10:Q10" si="0">I11+I14+I17+I30+I33+I37</f>
        <v>0</v>
      </c>
      <c r="J10" s="15">
        <f t="shared" si="0"/>
        <v>40770729858</v>
      </c>
      <c r="K10" s="15">
        <f>K11+K14+K17+K30+K33+K37</f>
        <v>28865711939</v>
      </c>
      <c r="L10" s="25">
        <f t="shared" ref="L10:L58" si="1">K10/H10</f>
        <v>0.70800086335309975</v>
      </c>
      <c r="M10" s="15">
        <f t="shared" si="0"/>
        <v>28521909274</v>
      </c>
      <c r="N10" s="25">
        <f t="shared" ref="N10:N58" si="2">M10/H10</f>
        <v>0.6995682778635236</v>
      </c>
      <c r="O10" s="15">
        <f t="shared" si="0"/>
        <v>28442193524</v>
      </c>
      <c r="P10" s="15">
        <f t="shared" si="0"/>
        <v>0</v>
      </c>
      <c r="Q10" s="15">
        <f t="shared" si="0"/>
        <v>0</v>
      </c>
    </row>
    <row r="11" spans="1:18" x14ac:dyDescent="0.25">
      <c r="A11" s="11" t="s">
        <v>18</v>
      </c>
      <c r="B11" s="11">
        <v>1</v>
      </c>
      <c r="C11" s="11">
        <v>0</v>
      </c>
      <c r="D11" s="11">
        <v>1</v>
      </c>
      <c r="E11" s="11">
        <v>1</v>
      </c>
      <c r="F11" s="11"/>
      <c r="G11" s="16" t="s">
        <v>76</v>
      </c>
      <c r="H11" s="15">
        <f>H12+H13</f>
        <v>19667276636</v>
      </c>
      <c r="I11" s="23">
        <f t="shared" ref="I11:K11" si="3">I12+I13</f>
        <v>0</v>
      </c>
      <c r="J11" s="15">
        <f t="shared" si="3"/>
        <v>19667276636</v>
      </c>
      <c r="K11" s="15">
        <f t="shared" si="3"/>
        <v>15393517543</v>
      </c>
      <c r="L11" s="24">
        <f t="shared" si="1"/>
        <v>0.78269695534881067</v>
      </c>
      <c r="M11" s="15">
        <f t="shared" ref="M11" si="4">M12+M13</f>
        <v>15392861757</v>
      </c>
      <c r="N11" s="25">
        <f t="shared" si="2"/>
        <v>0.78266361133214091</v>
      </c>
      <c r="O11" s="15">
        <f t="shared" ref="O11" si="5">O12+O13</f>
        <v>15392861757</v>
      </c>
      <c r="P11" s="15">
        <f t="shared" ref="P11:Q11" si="6">P12+P13</f>
        <v>0</v>
      </c>
      <c r="Q11" s="15">
        <f t="shared" si="6"/>
        <v>0</v>
      </c>
    </row>
    <row r="12" spans="1:18" x14ac:dyDescent="0.25">
      <c r="A12" s="12" t="s">
        <v>18</v>
      </c>
      <c r="B12" s="12" t="s">
        <v>19</v>
      </c>
      <c r="C12" s="12" t="s">
        <v>20</v>
      </c>
      <c r="D12" s="12" t="s">
        <v>19</v>
      </c>
      <c r="E12" s="12" t="s">
        <v>19</v>
      </c>
      <c r="F12" s="12" t="s">
        <v>19</v>
      </c>
      <c r="G12" s="13" t="s">
        <v>21</v>
      </c>
      <c r="H12" s="14">
        <v>18600000000</v>
      </c>
      <c r="I12" s="14">
        <v>0</v>
      </c>
      <c r="J12" s="14">
        <v>18600000000</v>
      </c>
      <c r="K12" s="14">
        <v>14823486738</v>
      </c>
      <c r="L12" s="24">
        <f t="shared" si="1"/>
        <v>0.79696165258064511</v>
      </c>
      <c r="M12" s="14">
        <v>14822830952</v>
      </c>
      <c r="N12" s="24">
        <f t="shared" si="2"/>
        <v>0.79692639526881726</v>
      </c>
      <c r="O12" s="14">
        <v>14822830952</v>
      </c>
      <c r="P12" s="4"/>
      <c r="Q12" s="4"/>
    </row>
    <row r="13" spans="1:18" x14ac:dyDescent="0.25">
      <c r="A13" s="12" t="s">
        <v>18</v>
      </c>
      <c r="B13" s="12" t="s">
        <v>19</v>
      </c>
      <c r="C13" s="12" t="s">
        <v>20</v>
      </c>
      <c r="D13" s="12" t="s">
        <v>19</v>
      </c>
      <c r="E13" s="12" t="s">
        <v>19</v>
      </c>
      <c r="F13" s="12" t="s">
        <v>22</v>
      </c>
      <c r="G13" s="13" t="s">
        <v>23</v>
      </c>
      <c r="H13" s="14">
        <v>1067276636</v>
      </c>
      <c r="I13" s="14">
        <v>0</v>
      </c>
      <c r="J13" s="14">
        <v>1067276636</v>
      </c>
      <c r="K13" s="14">
        <v>570030805</v>
      </c>
      <c r="L13" s="24">
        <f t="shared" si="1"/>
        <v>0.53409845748745499</v>
      </c>
      <c r="M13" s="14">
        <v>570030805</v>
      </c>
      <c r="N13" s="24">
        <f t="shared" si="2"/>
        <v>0.53409845748745499</v>
      </c>
      <c r="O13" s="14">
        <v>570030805</v>
      </c>
      <c r="P13" s="4"/>
      <c r="Q13" s="4"/>
    </row>
    <row r="14" spans="1:18" x14ac:dyDescent="0.25">
      <c r="A14" s="11" t="s">
        <v>18</v>
      </c>
      <c r="B14" s="11">
        <v>1</v>
      </c>
      <c r="C14" s="11">
        <v>0</v>
      </c>
      <c r="D14" s="11">
        <v>1</v>
      </c>
      <c r="E14" s="11">
        <v>4</v>
      </c>
      <c r="F14" s="11"/>
      <c r="G14" s="16" t="s">
        <v>77</v>
      </c>
      <c r="H14" s="17">
        <f>H15+H16</f>
        <v>4263734802</v>
      </c>
      <c r="I14" s="17">
        <f t="shared" ref="I14:O14" si="7">I15+I16</f>
        <v>0</v>
      </c>
      <c r="J14" s="17">
        <f t="shared" si="7"/>
        <v>4263734802</v>
      </c>
      <c r="K14" s="17">
        <f t="shared" si="7"/>
        <v>2742777059</v>
      </c>
      <c r="L14" s="25">
        <f t="shared" si="1"/>
        <v>0.64328040705379685</v>
      </c>
      <c r="M14" s="17">
        <f t="shared" si="7"/>
        <v>2740627059</v>
      </c>
      <c r="N14" s="25">
        <f t="shared" si="2"/>
        <v>0.64277615430360435</v>
      </c>
      <c r="O14" s="17">
        <f t="shared" si="7"/>
        <v>2740627059</v>
      </c>
      <c r="P14" s="4"/>
      <c r="Q14" s="4"/>
    </row>
    <row r="15" spans="1:18" x14ac:dyDescent="0.25">
      <c r="A15" s="12" t="s">
        <v>18</v>
      </c>
      <c r="B15" s="12" t="s">
        <v>19</v>
      </c>
      <c r="C15" s="12" t="s">
        <v>20</v>
      </c>
      <c r="D15" s="12" t="s">
        <v>19</v>
      </c>
      <c r="E15" s="12" t="s">
        <v>24</v>
      </c>
      <c r="F15" s="12" t="s">
        <v>19</v>
      </c>
      <c r="G15" s="13" t="s">
        <v>25</v>
      </c>
      <c r="H15" s="14">
        <v>1250138910</v>
      </c>
      <c r="I15" s="14">
        <v>0</v>
      </c>
      <c r="J15" s="14">
        <v>1250138910</v>
      </c>
      <c r="K15" s="14">
        <v>915342748</v>
      </c>
      <c r="L15" s="24">
        <f t="shared" si="1"/>
        <v>0.73219283127504609</v>
      </c>
      <c r="M15" s="14">
        <v>913192748</v>
      </c>
      <c r="N15" s="24">
        <f t="shared" si="2"/>
        <v>0.73047302239396739</v>
      </c>
      <c r="O15" s="14">
        <v>913192748</v>
      </c>
      <c r="P15" s="4"/>
      <c r="Q15" s="4"/>
      <c r="R15" s="39"/>
    </row>
    <row r="16" spans="1:18" x14ac:dyDescent="0.25">
      <c r="A16" s="12" t="s">
        <v>18</v>
      </c>
      <c r="B16" s="12" t="s">
        <v>19</v>
      </c>
      <c r="C16" s="12" t="s">
        <v>20</v>
      </c>
      <c r="D16" s="12" t="s">
        <v>19</v>
      </c>
      <c r="E16" s="12" t="s">
        <v>24</v>
      </c>
      <c r="F16" s="12" t="s">
        <v>22</v>
      </c>
      <c r="G16" s="13" t="s">
        <v>26</v>
      </c>
      <c r="H16" s="14">
        <v>3013595892</v>
      </c>
      <c r="I16" s="14">
        <v>0</v>
      </c>
      <c r="J16" s="14">
        <v>3013595892</v>
      </c>
      <c r="K16" s="14">
        <v>1827434311</v>
      </c>
      <c r="L16" s="24">
        <f t="shared" si="1"/>
        <v>0.60639660275990315</v>
      </c>
      <c r="M16" s="14">
        <v>1827434311</v>
      </c>
      <c r="N16" s="24">
        <f t="shared" si="2"/>
        <v>0.60639660275990315</v>
      </c>
      <c r="O16" s="14">
        <v>1827434311</v>
      </c>
      <c r="P16" s="4"/>
      <c r="Q16" s="4"/>
    </row>
    <row r="17" spans="1:18" x14ac:dyDescent="0.25">
      <c r="A17" s="11" t="s">
        <v>18</v>
      </c>
      <c r="B17" s="11">
        <v>1</v>
      </c>
      <c r="C17" s="11">
        <v>0</v>
      </c>
      <c r="D17" s="11">
        <v>1</v>
      </c>
      <c r="E17" s="11">
        <v>5</v>
      </c>
      <c r="F17" s="11"/>
      <c r="G17" s="16" t="s">
        <v>78</v>
      </c>
      <c r="H17" s="17">
        <f>SUM(H18:H29)</f>
        <v>6584615819</v>
      </c>
      <c r="I17" s="17">
        <f t="shared" ref="I17:O17" si="8">SUM(I18:I29)</f>
        <v>0</v>
      </c>
      <c r="J17" s="17">
        <f t="shared" si="8"/>
        <v>6584615819</v>
      </c>
      <c r="K17" s="17">
        <f t="shared" si="8"/>
        <v>2688878802</v>
      </c>
      <c r="L17" s="25">
        <f t="shared" si="1"/>
        <v>0.4083577350467742</v>
      </c>
      <c r="M17" s="17">
        <f t="shared" si="8"/>
        <v>2688362484</v>
      </c>
      <c r="N17" s="25">
        <f t="shared" si="2"/>
        <v>0.40827932227157321</v>
      </c>
      <c r="O17" s="17">
        <f t="shared" si="8"/>
        <v>2688362484</v>
      </c>
      <c r="P17" s="4"/>
      <c r="Q17" s="4"/>
    </row>
    <row r="18" spans="1:18" x14ac:dyDescent="0.25">
      <c r="A18" s="12" t="s">
        <v>18</v>
      </c>
      <c r="B18" s="12" t="s">
        <v>19</v>
      </c>
      <c r="C18" s="12" t="s">
        <v>20</v>
      </c>
      <c r="D18" s="12" t="s">
        <v>19</v>
      </c>
      <c r="E18" s="12" t="s">
        <v>27</v>
      </c>
      <c r="F18" s="12" t="s">
        <v>19</v>
      </c>
      <c r="G18" s="13" t="s">
        <v>28</v>
      </c>
      <c r="H18" s="14">
        <v>197045698</v>
      </c>
      <c r="I18" s="14">
        <v>0</v>
      </c>
      <c r="J18" s="14">
        <v>197045698</v>
      </c>
      <c r="K18" s="14">
        <v>166702120</v>
      </c>
      <c r="L18" s="24">
        <f t="shared" si="1"/>
        <v>0.84600740687066411</v>
      </c>
      <c r="M18" s="14">
        <v>166702120</v>
      </c>
      <c r="N18" s="24">
        <f t="shared" si="2"/>
        <v>0.84600740687066411</v>
      </c>
      <c r="O18" s="14">
        <v>166702120</v>
      </c>
      <c r="P18" s="4"/>
      <c r="Q18" s="4"/>
    </row>
    <row r="19" spans="1:18" x14ac:dyDescent="0.25">
      <c r="A19" s="12" t="s">
        <v>18</v>
      </c>
      <c r="B19" s="12" t="s">
        <v>19</v>
      </c>
      <c r="C19" s="12" t="s">
        <v>20</v>
      </c>
      <c r="D19" s="12" t="s">
        <v>19</v>
      </c>
      <c r="E19" s="12" t="s">
        <v>27</v>
      </c>
      <c r="F19" s="12" t="s">
        <v>22</v>
      </c>
      <c r="G19" s="13" t="s">
        <v>29</v>
      </c>
      <c r="H19" s="14">
        <v>611923007</v>
      </c>
      <c r="I19" s="14">
        <v>0</v>
      </c>
      <c r="J19" s="14">
        <v>611923007</v>
      </c>
      <c r="K19" s="14">
        <v>478223440</v>
      </c>
      <c r="L19" s="24">
        <f t="shared" si="1"/>
        <v>0.78150916786823799</v>
      </c>
      <c r="M19" s="14">
        <v>478223440</v>
      </c>
      <c r="N19" s="24">
        <f t="shared" si="2"/>
        <v>0.78150916786823799</v>
      </c>
      <c r="O19" s="14">
        <v>478223440</v>
      </c>
      <c r="P19" s="4"/>
      <c r="Q19" s="4"/>
    </row>
    <row r="20" spans="1:18" x14ac:dyDescent="0.25">
      <c r="A20" s="12" t="s">
        <v>18</v>
      </c>
      <c r="B20" s="12" t="s">
        <v>19</v>
      </c>
      <c r="C20" s="12" t="s">
        <v>20</v>
      </c>
      <c r="D20" s="12" t="s">
        <v>19</v>
      </c>
      <c r="E20" s="12" t="s">
        <v>27</v>
      </c>
      <c r="F20" s="12" t="s">
        <v>27</v>
      </c>
      <c r="G20" s="13" t="s">
        <v>30</v>
      </c>
      <c r="H20" s="14">
        <v>110854638</v>
      </c>
      <c r="I20" s="14">
        <v>0</v>
      </c>
      <c r="J20" s="14">
        <v>110854638</v>
      </c>
      <c r="K20" s="14">
        <v>56535419</v>
      </c>
      <c r="L20" s="24">
        <f t="shared" si="1"/>
        <v>0.50999597328530355</v>
      </c>
      <c r="M20" s="14">
        <v>56535419</v>
      </c>
      <c r="N20" s="24">
        <f t="shared" si="2"/>
        <v>0.50999597328530355</v>
      </c>
      <c r="O20" s="14">
        <v>56535419</v>
      </c>
      <c r="P20" s="4"/>
      <c r="Q20" s="4"/>
    </row>
    <row r="21" spans="1:18" x14ac:dyDescent="0.25">
      <c r="A21" s="12" t="s">
        <v>18</v>
      </c>
      <c r="B21" s="12" t="s">
        <v>19</v>
      </c>
      <c r="C21" s="12" t="s">
        <v>20</v>
      </c>
      <c r="D21" s="12" t="s">
        <v>19</v>
      </c>
      <c r="E21" s="12" t="s">
        <v>27</v>
      </c>
      <c r="F21" s="12" t="s">
        <v>31</v>
      </c>
      <c r="G21" s="13" t="s">
        <v>32</v>
      </c>
      <c r="H21" s="14">
        <v>65712715</v>
      </c>
      <c r="I21" s="14">
        <v>0</v>
      </c>
      <c r="J21" s="14">
        <v>65712715</v>
      </c>
      <c r="K21" s="14">
        <v>51125859</v>
      </c>
      <c r="L21" s="24">
        <f t="shared" si="1"/>
        <v>0.77802079856234829</v>
      </c>
      <c r="M21" s="14">
        <v>51125859</v>
      </c>
      <c r="N21" s="24">
        <f t="shared" si="2"/>
        <v>0.77802079856234829</v>
      </c>
      <c r="O21" s="14">
        <v>51125859</v>
      </c>
      <c r="P21" s="4"/>
      <c r="Q21" s="4"/>
    </row>
    <row r="22" spans="1:18" x14ac:dyDescent="0.25">
      <c r="A22" s="12" t="s">
        <v>18</v>
      </c>
      <c r="B22" s="12" t="s">
        <v>19</v>
      </c>
      <c r="C22" s="12" t="s">
        <v>20</v>
      </c>
      <c r="D22" s="12" t="s">
        <v>19</v>
      </c>
      <c r="E22" s="12" t="s">
        <v>27</v>
      </c>
      <c r="F22" s="12" t="s">
        <v>33</v>
      </c>
      <c r="G22" s="13" t="s">
        <v>34</v>
      </c>
      <c r="H22" s="14">
        <v>33172217</v>
      </c>
      <c r="I22" s="14">
        <v>0</v>
      </c>
      <c r="J22" s="14">
        <v>33172217</v>
      </c>
      <c r="K22" s="14">
        <v>30135021</v>
      </c>
      <c r="L22" s="24">
        <f t="shared" si="1"/>
        <v>0.90844157325993613</v>
      </c>
      <c r="M22" s="14">
        <v>30135021</v>
      </c>
      <c r="N22" s="24">
        <f t="shared" si="2"/>
        <v>0.90844157325993613</v>
      </c>
      <c r="O22" s="14">
        <v>30135021</v>
      </c>
      <c r="P22" s="4"/>
      <c r="Q22" s="4"/>
    </row>
    <row r="23" spans="1:18" x14ac:dyDescent="0.25">
      <c r="A23" s="12" t="s">
        <v>18</v>
      </c>
      <c r="B23" s="12" t="s">
        <v>19</v>
      </c>
      <c r="C23" s="12" t="s">
        <v>20</v>
      </c>
      <c r="D23" s="12" t="s">
        <v>19</v>
      </c>
      <c r="E23" s="12" t="s">
        <v>27</v>
      </c>
      <c r="F23" s="12" t="s">
        <v>35</v>
      </c>
      <c r="G23" s="13" t="s">
        <v>36</v>
      </c>
      <c r="H23" s="14">
        <v>936722016</v>
      </c>
      <c r="I23" s="14">
        <v>0</v>
      </c>
      <c r="J23" s="14">
        <v>936722016</v>
      </c>
      <c r="K23" s="14">
        <v>929548767</v>
      </c>
      <c r="L23" s="24">
        <f t="shared" si="1"/>
        <v>0.99234217956077164</v>
      </c>
      <c r="M23" s="14">
        <v>929548767</v>
      </c>
      <c r="N23" s="24">
        <f t="shared" si="2"/>
        <v>0.99234217956077164</v>
      </c>
      <c r="O23" s="14">
        <v>929548767</v>
      </c>
      <c r="P23" s="4"/>
      <c r="Q23" s="4"/>
    </row>
    <row r="24" spans="1:18" x14ac:dyDescent="0.25">
      <c r="A24" s="12" t="s">
        <v>18</v>
      </c>
      <c r="B24" s="12" t="s">
        <v>19</v>
      </c>
      <c r="C24" s="12" t="s">
        <v>20</v>
      </c>
      <c r="D24" s="12" t="s">
        <v>19</v>
      </c>
      <c r="E24" s="12" t="s">
        <v>27</v>
      </c>
      <c r="F24" s="12" t="s">
        <v>37</v>
      </c>
      <c r="G24" s="13" t="s">
        <v>38</v>
      </c>
      <c r="H24" s="14">
        <v>1061726604</v>
      </c>
      <c r="I24" s="14">
        <v>0</v>
      </c>
      <c r="J24" s="14">
        <v>1061726604</v>
      </c>
      <c r="K24" s="14">
        <v>481154214</v>
      </c>
      <c r="L24" s="24">
        <f t="shared" si="1"/>
        <v>0.45318089627525243</v>
      </c>
      <c r="M24" s="14">
        <v>481154214</v>
      </c>
      <c r="N24" s="24">
        <f t="shared" si="2"/>
        <v>0.45318089627525243</v>
      </c>
      <c r="O24" s="14">
        <v>481154214</v>
      </c>
      <c r="P24" s="4"/>
      <c r="Q24" s="4"/>
    </row>
    <row r="25" spans="1:18" x14ac:dyDescent="0.25">
      <c r="A25" s="12" t="s">
        <v>18</v>
      </c>
      <c r="B25" s="12" t="s">
        <v>19</v>
      </c>
      <c r="C25" s="12" t="s">
        <v>20</v>
      </c>
      <c r="D25" s="12" t="s">
        <v>19</v>
      </c>
      <c r="E25" s="12" t="s">
        <v>27</v>
      </c>
      <c r="F25" s="12" t="s">
        <v>39</v>
      </c>
      <c r="G25" s="13" t="s">
        <v>40</v>
      </c>
      <c r="H25" s="14">
        <v>1830343156</v>
      </c>
      <c r="I25" s="14">
        <v>0</v>
      </c>
      <c r="J25" s="14">
        <v>1830343156</v>
      </c>
      <c r="K25" s="14">
        <v>36248441</v>
      </c>
      <c r="L25" s="24">
        <f t="shared" si="1"/>
        <v>1.9804177638042864E-2</v>
      </c>
      <c r="M25" s="14">
        <v>36248441</v>
      </c>
      <c r="N25" s="24">
        <f t="shared" si="2"/>
        <v>1.9804177638042864E-2</v>
      </c>
      <c r="O25" s="14">
        <v>36248441</v>
      </c>
      <c r="P25" s="4"/>
      <c r="Q25" s="4"/>
    </row>
    <row r="26" spans="1:18" x14ac:dyDescent="0.25">
      <c r="A26" s="12" t="s">
        <v>18</v>
      </c>
      <c r="B26" s="12" t="s">
        <v>19</v>
      </c>
      <c r="C26" s="12" t="s">
        <v>20</v>
      </c>
      <c r="D26" s="12" t="s">
        <v>19</v>
      </c>
      <c r="E26" s="12" t="s">
        <v>27</v>
      </c>
      <c r="F26" s="12" t="s">
        <v>41</v>
      </c>
      <c r="G26" s="13" t="s">
        <v>42</v>
      </c>
      <c r="H26" s="14">
        <v>861969509</v>
      </c>
      <c r="I26" s="14">
        <v>0</v>
      </c>
      <c r="J26" s="14">
        <v>861969509</v>
      </c>
      <c r="K26" s="14">
        <v>0</v>
      </c>
      <c r="L26" s="24">
        <f t="shared" si="1"/>
        <v>0</v>
      </c>
      <c r="M26" s="14">
        <v>0</v>
      </c>
      <c r="N26" s="24">
        <f t="shared" si="2"/>
        <v>0</v>
      </c>
      <c r="O26" s="14">
        <v>0</v>
      </c>
      <c r="P26" s="4"/>
      <c r="Q26" s="4"/>
    </row>
    <row r="27" spans="1:18" x14ac:dyDescent="0.25">
      <c r="A27" s="12" t="s">
        <v>18</v>
      </c>
      <c r="B27" s="12" t="s">
        <v>19</v>
      </c>
      <c r="C27" s="12" t="s">
        <v>20</v>
      </c>
      <c r="D27" s="12" t="s">
        <v>19</v>
      </c>
      <c r="E27" s="12" t="s">
        <v>27</v>
      </c>
      <c r="F27" s="12" t="s">
        <v>43</v>
      </c>
      <c r="G27" s="13" t="s">
        <v>44</v>
      </c>
      <c r="H27" s="14">
        <v>10545011</v>
      </c>
      <c r="I27" s="14">
        <v>0</v>
      </c>
      <c r="J27" s="14">
        <v>10545011</v>
      </c>
      <c r="K27" s="14">
        <v>7060012</v>
      </c>
      <c r="L27" s="24">
        <f t="shared" si="1"/>
        <v>0.66951205645968503</v>
      </c>
      <c r="M27" s="14">
        <v>7060012</v>
      </c>
      <c r="N27" s="24">
        <f t="shared" si="2"/>
        <v>0.66951205645968503</v>
      </c>
      <c r="O27" s="14">
        <v>7060012</v>
      </c>
      <c r="P27" s="4"/>
      <c r="Q27" s="4"/>
    </row>
    <row r="28" spans="1:18" x14ac:dyDescent="0.25">
      <c r="A28" s="12" t="s">
        <v>18</v>
      </c>
      <c r="B28" s="12" t="s">
        <v>19</v>
      </c>
      <c r="C28" s="12" t="s">
        <v>20</v>
      </c>
      <c r="D28" s="12" t="s">
        <v>19</v>
      </c>
      <c r="E28" s="12" t="s">
        <v>27</v>
      </c>
      <c r="F28" s="12" t="s">
        <v>45</v>
      </c>
      <c r="G28" s="13" t="s">
        <v>46</v>
      </c>
      <c r="H28" s="14">
        <v>234560540</v>
      </c>
      <c r="I28" s="14">
        <v>0</v>
      </c>
      <c r="J28" s="14">
        <v>234560540</v>
      </c>
      <c r="K28" s="14">
        <v>144845176</v>
      </c>
      <c r="L28" s="24">
        <f t="shared" si="1"/>
        <v>0.61751723456980445</v>
      </c>
      <c r="M28" s="14">
        <v>144328858</v>
      </c>
      <c r="N28" s="24">
        <f t="shared" si="2"/>
        <v>0.61531602033317279</v>
      </c>
      <c r="O28" s="14">
        <v>144328858</v>
      </c>
      <c r="P28" s="4"/>
      <c r="Q28" s="4"/>
    </row>
    <row r="29" spans="1:18" x14ac:dyDescent="0.25">
      <c r="A29" s="12" t="s">
        <v>18</v>
      </c>
      <c r="B29" s="12" t="s">
        <v>19</v>
      </c>
      <c r="C29" s="12" t="s">
        <v>20</v>
      </c>
      <c r="D29" s="12" t="s">
        <v>19</v>
      </c>
      <c r="E29" s="12" t="s">
        <v>27</v>
      </c>
      <c r="F29" s="12" t="s">
        <v>47</v>
      </c>
      <c r="G29" s="13" t="s">
        <v>48</v>
      </c>
      <c r="H29" s="14">
        <v>630040708</v>
      </c>
      <c r="I29" s="14">
        <v>0</v>
      </c>
      <c r="J29" s="14">
        <v>630040708</v>
      </c>
      <c r="K29" s="14">
        <v>307300333</v>
      </c>
      <c r="L29" s="24">
        <f t="shared" si="1"/>
        <v>0.48774679016454919</v>
      </c>
      <c r="M29" s="14">
        <v>307300333</v>
      </c>
      <c r="N29" s="24">
        <f t="shared" si="2"/>
        <v>0.48774679016454919</v>
      </c>
      <c r="O29" s="14">
        <v>307300333</v>
      </c>
      <c r="P29" s="4"/>
      <c r="Q29" s="4"/>
    </row>
    <row r="30" spans="1:18" ht="30" x14ac:dyDescent="0.25">
      <c r="A30" s="11" t="s">
        <v>18</v>
      </c>
      <c r="B30" s="11" t="s">
        <v>19</v>
      </c>
      <c r="C30" s="11" t="s">
        <v>20</v>
      </c>
      <c r="D30" s="11" t="s">
        <v>19</v>
      </c>
      <c r="E30" s="11" t="s">
        <v>49</v>
      </c>
      <c r="F30" s="12"/>
      <c r="G30" s="16" t="s">
        <v>79</v>
      </c>
      <c r="H30" s="17">
        <f>H31+H32</f>
        <v>356125618</v>
      </c>
      <c r="I30" s="17">
        <f t="shared" ref="I30" si="9">I31</f>
        <v>0</v>
      </c>
      <c r="J30" s="17">
        <f>J31+J32</f>
        <v>356125618</v>
      </c>
      <c r="K30" s="17">
        <f>K31+K32</f>
        <v>268008725</v>
      </c>
      <c r="L30" s="25">
        <f t="shared" si="1"/>
        <v>0.75256794640367597</v>
      </c>
      <c r="M30" s="17">
        <f>SUM(M31:M32)</f>
        <v>268008725</v>
      </c>
      <c r="N30" s="25">
        <f t="shared" si="2"/>
        <v>0.75256794640367597</v>
      </c>
      <c r="O30" s="17">
        <f>SUM(O31:O32)</f>
        <v>268008725</v>
      </c>
      <c r="P30" s="4"/>
      <c r="Q30" s="4"/>
    </row>
    <row r="31" spans="1:18" x14ac:dyDescent="0.25">
      <c r="A31" s="12" t="s">
        <v>18</v>
      </c>
      <c r="B31" s="12" t="s">
        <v>19</v>
      </c>
      <c r="C31" s="12" t="s">
        <v>20</v>
      </c>
      <c r="D31" s="12" t="s">
        <v>19</v>
      </c>
      <c r="E31" s="12" t="s">
        <v>49</v>
      </c>
      <c r="F31" s="12" t="s">
        <v>19</v>
      </c>
      <c r="G31" s="13" t="s">
        <v>50</v>
      </c>
      <c r="H31" s="14">
        <v>206107308</v>
      </c>
      <c r="I31" s="14">
        <v>0</v>
      </c>
      <c r="J31" s="14">
        <v>206107308</v>
      </c>
      <c r="K31" s="14">
        <v>133834071</v>
      </c>
      <c r="L31" s="24">
        <f t="shared" si="1"/>
        <v>0.64934170602043861</v>
      </c>
      <c r="M31" s="14">
        <v>133834071</v>
      </c>
      <c r="N31" s="25">
        <f t="shared" si="2"/>
        <v>0.64934170602043861</v>
      </c>
      <c r="O31" s="14">
        <v>133834071</v>
      </c>
      <c r="P31" s="4"/>
      <c r="Q31" s="4"/>
      <c r="R31" s="39"/>
    </row>
    <row r="32" spans="1:18" x14ac:dyDescent="0.25">
      <c r="A32" s="12" t="s">
        <v>18</v>
      </c>
      <c r="B32" s="12" t="s">
        <v>19</v>
      </c>
      <c r="C32" s="12" t="s">
        <v>20</v>
      </c>
      <c r="D32" s="12" t="s">
        <v>19</v>
      </c>
      <c r="E32" s="12" t="s">
        <v>49</v>
      </c>
      <c r="F32" s="12">
        <v>2</v>
      </c>
      <c r="G32" s="13" t="s">
        <v>89</v>
      </c>
      <c r="H32" s="14">
        <v>150018310</v>
      </c>
      <c r="I32" s="14"/>
      <c r="J32" s="14">
        <v>150018310</v>
      </c>
      <c r="K32" s="14">
        <v>134174654</v>
      </c>
      <c r="L32" s="24">
        <f t="shared" si="1"/>
        <v>0.89438851830819854</v>
      </c>
      <c r="M32" s="14">
        <v>134174654</v>
      </c>
      <c r="N32" s="24">
        <f t="shared" si="2"/>
        <v>0.89438851830819854</v>
      </c>
      <c r="O32" s="14">
        <v>134174654</v>
      </c>
      <c r="P32" s="4"/>
      <c r="Q32" s="4"/>
    </row>
    <row r="33" spans="1:18" x14ac:dyDescent="0.25">
      <c r="A33" s="11" t="s">
        <v>18</v>
      </c>
      <c r="B33" s="11" t="s">
        <v>19</v>
      </c>
      <c r="C33" s="11" t="s">
        <v>20</v>
      </c>
      <c r="D33" s="11">
        <v>2</v>
      </c>
      <c r="E33" s="11"/>
      <c r="F33" s="11"/>
      <c r="G33" s="16" t="s">
        <v>80</v>
      </c>
      <c r="H33" s="17">
        <f>H34+H35+H36</f>
        <v>1649038072</v>
      </c>
      <c r="I33" s="17">
        <f t="shared" ref="I33:Q33" si="10">I34+I35+I36</f>
        <v>0</v>
      </c>
      <c r="J33" s="17">
        <f t="shared" si="10"/>
        <v>1649038072</v>
      </c>
      <c r="K33" s="17">
        <f t="shared" si="10"/>
        <v>1648973712</v>
      </c>
      <c r="L33" s="25">
        <f t="shared" si="1"/>
        <v>0.99996097118611582</v>
      </c>
      <c r="M33" s="17">
        <f t="shared" si="10"/>
        <v>1318457651</v>
      </c>
      <c r="N33" s="25">
        <f t="shared" si="2"/>
        <v>0.79953135915227069</v>
      </c>
      <c r="O33" s="17">
        <f t="shared" si="10"/>
        <v>1238741901</v>
      </c>
      <c r="P33" s="17">
        <f t="shared" si="10"/>
        <v>0</v>
      </c>
      <c r="Q33" s="17">
        <f t="shared" si="10"/>
        <v>0</v>
      </c>
    </row>
    <row r="34" spans="1:18" x14ac:dyDescent="0.25">
      <c r="A34" s="12" t="s">
        <v>18</v>
      </c>
      <c r="B34" s="12" t="s">
        <v>19</v>
      </c>
      <c r="C34" s="12" t="s">
        <v>20</v>
      </c>
      <c r="D34" s="12">
        <v>2</v>
      </c>
      <c r="E34" s="12">
        <v>12</v>
      </c>
      <c r="F34" s="12"/>
      <c r="G34" s="38" t="s">
        <v>66</v>
      </c>
      <c r="H34" s="14">
        <v>466244982</v>
      </c>
      <c r="I34" s="14">
        <v>0</v>
      </c>
      <c r="J34" s="14">
        <v>466244982</v>
      </c>
      <c r="K34" s="14">
        <v>466180622</v>
      </c>
      <c r="L34" s="24">
        <f t="shared" si="1"/>
        <v>0.99986196098084756</v>
      </c>
      <c r="M34" s="14">
        <v>436244982</v>
      </c>
      <c r="N34" s="24">
        <f t="shared" si="2"/>
        <v>0.93565614396253172</v>
      </c>
      <c r="O34" s="14">
        <v>436244982</v>
      </c>
      <c r="P34" s="4"/>
      <c r="Q34" s="4"/>
    </row>
    <row r="35" spans="1:18" x14ac:dyDescent="0.25">
      <c r="A35" s="12" t="s">
        <v>18</v>
      </c>
      <c r="B35" s="12" t="s">
        <v>19</v>
      </c>
      <c r="C35" s="12" t="s">
        <v>20</v>
      </c>
      <c r="D35" s="12">
        <v>2</v>
      </c>
      <c r="E35" s="12">
        <v>14</v>
      </c>
      <c r="F35" s="12"/>
      <c r="G35" s="38" t="s">
        <v>67</v>
      </c>
      <c r="H35" s="14">
        <v>117150108</v>
      </c>
      <c r="I35" s="14">
        <v>0</v>
      </c>
      <c r="J35" s="14">
        <v>117150108</v>
      </c>
      <c r="K35" s="14">
        <v>117150108</v>
      </c>
      <c r="L35" s="24">
        <f t="shared" si="1"/>
        <v>1</v>
      </c>
      <c r="M35" s="14">
        <v>87862581</v>
      </c>
      <c r="N35" s="24">
        <f t="shared" si="2"/>
        <v>0.75</v>
      </c>
      <c r="O35" s="14">
        <v>87862581</v>
      </c>
      <c r="P35" s="4"/>
      <c r="Q35" s="4"/>
    </row>
    <row r="36" spans="1:18" x14ac:dyDescent="0.25">
      <c r="A36" s="12" t="s">
        <v>18</v>
      </c>
      <c r="B36" s="12" t="s">
        <v>19</v>
      </c>
      <c r="C36" s="12" t="s">
        <v>20</v>
      </c>
      <c r="D36" s="12">
        <v>2</v>
      </c>
      <c r="E36" s="12">
        <v>100</v>
      </c>
      <c r="F36" s="12"/>
      <c r="G36" s="38" t="s">
        <v>68</v>
      </c>
      <c r="H36" s="14">
        <v>1065642982</v>
      </c>
      <c r="I36" s="14">
        <v>0</v>
      </c>
      <c r="J36" s="14">
        <v>1065642982</v>
      </c>
      <c r="K36" s="14">
        <v>1065642982</v>
      </c>
      <c r="L36" s="24">
        <f t="shared" si="1"/>
        <v>1</v>
      </c>
      <c r="M36" s="14">
        <v>794350088</v>
      </c>
      <c r="N36" s="24">
        <f t="shared" si="2"/>
        <v>0.7454185889810514</v>
      </c>
      <c r="O36" s="14">
        <v>714634338</v>
      </c>
      <c r="P36" s="4"/>
      <c r="Q36" s="4"/>
    </row>
    <row r="37" spans="1:18" ht="30" x14ac:dyDescent="0.25">
      <c r="A37" s="11" t="s">
        <v>18</v>
      </c>
      <c r="B37" s="11">
        <v>1</v>
      </c>
      <c r="C37" s="11">
        <v>0</v>
      </c>
      <c r="D37" s="11">
        <v>5</v>
      </c>
      <c r="E37" s="11"/>
      <c r="F37" s="11"/>
      <c r="G37" s="16" t="s">
        <v>81</v>
      </c>
      <c r="H37" s="17">
        <f>SUM(H38:H47)</f>
        <v>8249938911</v>
      </c>
      <c r="I37" s="17">
        <f t="shared" ref="I37:O37" si="11">SUM(I38:I47)</f>
        <v>0</v>
      </c>
      <c r="J37" s="17">
        <f t="shared" si="11"/>
        <v>8249938911</v>
      </c>
      <c r="K37" s="17">
        <f t="shared" si="11"/>
        <v>6123556098</v>
      </c>
      <c r="L37" s="25">
        <f t="shared" si="1"/>
        <v>0.74225472019376992</v>
      </c>
      <c r="M37" s="17">
        <f t="shared" si="11"/>
        <v>6113591598</v>
      </c>
      <c r="N37" s="25">
        <f t="shared" si="2"/>
        <v>0.74104689306832128</v>
      </c>
      <c r="O37" s="17">
        <f t="shared" si="11"/>
        <v>6113591598</v>
      </c>
      <c r="P37" s="4"/>
      <c r="Q37" s="4"/>
    </row>
    <row r="38" spans="1:18" x14ac:dyDescent="0.25">
      <c r="A38" s="12" t="s">
        <v>18</v>
      </c>
      <c r="B38" s="12" t="s">
        <v>19</v>
      </c>
      <c r="C38" s="12" t="s">
        <v>20</v>
      </c>
      <c r="D38" s="12" t="s">
        <v>27</v>
      </c>
      <c r="E38" s="12" t="s">
        <v>19</v>
      </c>
      <c r="F38" s="12" t="s">
        <v>19</v>
      </c>
      <c r="G38" s="13" t="s">
        <v>51</v>
      </c>
      <c r="H38" s="14">
        <v>800000000</v>
      </c>
      <c r="I38" s="14">
        <v>0</v>
      </c>
      <c r="J38" s="14">
        <v>800000000</v>
      </c>
      <c r="K38" s="14">
        <v>627275800</v>
      </c>
      <c r="L38" s="24">
        <f t="shared" si="1"/>
        <v>0.78409474999999995</v>
      </c>
      <c r="M38" s="14">
        <v>627275800</v>
      </c>
      <c r="N38" s="24">
        <f t="shared" si="2"/>
        <v>0.78409474999999995</v>
      </c>
      <c r="O38" s="14">
        <v>627275800</v>
      </c>
      <c r="P38" s="4"/>
      <c r="Q38" s="4"/>
      <c r="R38" s="39"/>
    </row>
    <row r="39" spans="1:18" ht="30" x14ac:dyDescent="0.25">
      <c r="A39" s="12" t="s">
        <v>18</v>
      </c>
      <c r="B39" s="12" t="s">
        <v>19</v>
      </c>
      <c r="C39" s="12" t="s">
        <v>20</v>
      </c>
      <c r="D39" s="12" t="s">
        <v>27</v>
      </c>
      <c r="E39" s="12" t="s">
        <v>19</v>
      </c>
      <c r="F39" s="12" t="s">
        <v>52</v>
      </c>
      <c r="G39" s="13" t="s">
        <v>53</v>
      </c>
      <c r="H39" s="14">
        <v>1294458223</v>
      </c>
      <c r="I39" s="14">
        <v>0</v>
      </c>
      <c r="J39" s="14">
        <v>1294458223</v>
      </c>
      <c r="K39" s="14">
        <v>978828950</v>
      </c>
      <c r="L39" s="24">
        <f t="shared" si="1"/>
        <v>0.75616882229809901</v>
      </c>
      <c r="M39" s="14">
        <v>978828950</v>
      </c>
      <c r="N39" s="24">
        <f t="shared" si="2"/>
        <v>0.75616882229809901</v>
      </c>
      <c r="O39" s="14">
        <v>978828950</v>
      </c>
      <c r="P39" s="4"/>
      <c r="Q39" s="4"/>
      <c r="R39" s="44"/>
    </row>
    <row r="40" spans="1:18" x14ac:dyDescent="0.25">
      <c r="A40" s="12" t="s">
        <v>18</v>
      </c>
      <c r="B40" s="12" t="s">
        <v>19</v>
      </c>
      <c r="C40" s="12" t="s">
        <v>20</v>
      </c>
      <c r="D40" s="12" t="s">
        <v>27</v>
      </c>
      <c r="E40" s="12" t="s">
        <v>19</v>
      </c>
      <c r="F40" s="12" t="s">
        <v>24</v>
      </c>
      <c r="G40" s="13" t="s">
        <v>54</v>
      </c>
      <c r="H40" s="14">
        <v>1720683671</v>
      </c>
      <c r="I40" s="14">
        <v>0</v>
      </c>
      <c r="J40" s="14">
        <v>1720683671</v>
      </c>
      <c r="K40" s="14">
        <v>1263545702</v>
      </c>
      <c r="L40" s="24">
        <f t="shared" si="1"/>
        <v>0.73432771130191077</v>
      </c>
      <c r="M40" s="14">
        <v>1263545702</v>
      </c>
      <c r="N40" s="24">
        <f t="shared" si="2"/>
        <v>0.73432771130191077</v>
      </c>
      <c r="O40" s="14">
        <v>1263545702</v>
      </c>
      <c r="P40" s="4"/>
      <c r="Q40" s="4"/>
      <c r="R40" s="39"/>
    </row>
    <row r="41" spans="1:18" ht="45" x14ac:dyDescent="0.25">
      <c r="A41" s="12" t="s">
        <v>18</v>
      </c>
      <c r="B41" s="12" t="s">
        <v>19</v>
      </c>
      <c r="C41" s="12" t="s">
        <v>20</v>
      </c>
      <c r="D41" s="12" t="s">
        <v>27</v>
      </c>
      <c r="E41" s="12" t="s">
        <v>19</v>
      </c>
      <c r="F41" s="12" t="s">
        <v>27</v>
      </c>
      <c r="G41" s="13" t="s">
        <v>55</v>
      </c>
      <c r="H41" s="14">
        <v>119198017</v>
      </c>
      <c r="I41" s="14">
        <v>0</v>
      </c>
      <c r="J41" s="14">
        <v>119198017</v>
      </c>
      <c r="K41" s="14">
        <v>88122000</v>
      </c>
      <c r="L41" s="24">
        <f t="shared" si="1"/>
        <v>0.73929082226258847</v>
      </c>
      <c r="M41" s="14">
        <v>78157500</v>
      </c>
      <c r="N41" s="24">
        <f t="shared" si="2"/>
        <v>0.65569463290651886</v>
      </c>
      <c r="O41" s="14">
        <v>78157500</v>
      </c>
      <c r="P41" s="4"/>
      <c r="Q41" s="4"/>
      <c r="R41" s="39"/>
    </row>
    <row r="42" spans="1:18" x14ac:dyDescent="0.25">
      <c r="A42" s="12" t="s">
        <v>18</v>
      </c>
      <c r="B42" s="12" t="s">
        <v>19</v>
      </c>
      <c r="C42" s="12" t="s">
        <v>20</v>
      </c>
      <c r="D42" s="12" t="s">
        <v>27</v>
      </c>
      <c r="E42" s="12" t="s">
        <v>22</v>
      </c>
      <c r="F42" s="12" t="s">
        <v>22</v>
      </c>
      <c r="G42" s="13" t="s">
        <v>56</v>
      </c>
      <c r="H42" s="14">
        <v>2000000000</v>
      </c>
      <c r="I42" s="14">
        <v>0</v>
      </c>
      <c r="J42" s="14">
        <v>2000000000</v>
      </c>
      <c r="K42" s="14">
        <v>1576140888</v>
      </c>
      <c r="L42" s="24">
        <f t="shared" si="1"/>
        <v>0.78807044400000004</v>
      </c>
      <c r="M42" s="14">
        <v>1576140888</v>
      </c>
      <c r="N42" s="24">
        <f t="shared" si="2"/>
        <v>0.78807044400000004</v>
      </c>
      <c r="O42" s="14">
        <v>1576140888</v>
      </c>
      <c r="P42" s="4"/>
      <c r="Q42" s="4"/>
      <c r="R42" s="39"/>
    </row>
    <row r="43" spans="1:18" ht="30" x14ac:dyDescent="0.25">
      <c r="A43" s="12" t="s">
        <v>18</v>
      </c>
      <c r="B43" s="12" t="s">
        <v>19</v>
      </c>
      <c r="C43" s="12" t="s">
        <v>20</v>
      </c>
      <c r="D43" s="12" t="s">
        <v>27</v>
      </c>
      <c r="E43" s="12" t="s">
        <v>22</v>
      </c>
      <c r="F43" s="12" t="s">
        <v>52</v>
      </c>
      <c r="G43" s="13" t="s">
        <v>57</v>
      </c>
      <c r="H43" s="14">
        <v>1100000000</v>
      </c>
      <c r="I43" s="14">
        <v>0</v>
      </c>
      <c r="J43" s="14">
        <v>1100000000</v>
      </c>
      <c r="K43" s="14">
        <v>805193258</v>
      </c>
      <c r="L43" s="24">
        <f t="shared" si="1"/>
        <v>0.73199387090909096</v>
      </c>
      <c r="M43" s="14">
        <v>805193258</v>
      </c>
      <c r="N43" s="24">
        <f t="shared" si="2"/>
        <v>0.73199387090909096</v>
      </c>
      <c r="O43" s="14">
        <v>805193258</v>
      </c>
      <c r="P43" s="4"/>
      <c r="Q43" s="4"/>
      <c r="R43" s="39"/>
    </row>
    <row r="44" spans="1:18" x14ac:dyDescent="0.25">
      <c r="A44" s="12" t="s">
        <v>18</v>
      </c>
      <c r="B44" s="12" t="s">
        <v>19</v>
      </c>
      <c r="C44" s="12" t="s">
        <v>20</v>
      </c>
      <c r="D44" s="12" t="s">
        <v>27</v>
      </c>
      <c r="E44" s="12" t="s">
        <v>58</v>
      </c>
      <c r="F44" s="12"/>
      <c r="G44" s="13" t="s">
        <v>59</v>
      </c>
      <c r="H44" s="14">
        <v>729183600</v>
      </c>
      <c r="I44" s="14">
        <v>0</v>
      </c>
      <c r="J44" s="14">
        <v>729183600</v>
      </c>
      <c r="K44" s="14">
        <v>470428500</v>
      </c>
      <c r="L44" s="24">
        <f t="shared" si="1"/>
        <v>0.64514410362493069</v>
      </c>
      <c r="M44" s="14">
        <v>470428500</v>
      </c>
      <c r="N44" s="24">
        <f t="shared" si="2"/>
        <v>0.64514410362493069</v>
      </c>
      <c r="O44" s="14">
        <v>470428500</v>
      </c>
      <c r="P44" s="4"/>
      <c r="Q44" s="4"/>
      <c r="R44" s="39"/>
    </row>
    <row r="45" spans="1:18" x14ac:dyDescent="0.25">
      <c r="A45" s="12" t="s">
        <v>18</v>
      </c>
      <c r="B45" s="12" t="s">
        <v>19</v>
      </c>
      <c r="C45" s="12" t="s">
        <v>20</v>
      </c>
      <c r="D45" s="12" t="s">
        <v>27</v>
      </c>
      <c r="E45" s="12" t="s">
        <v>60</v>
      </c>
      <c r="F45" s="12"/>
      <c r="G45" s="13" t="s">
        <v>61</v>
      </c>
      <c r="H45" s="14">
        <v>121598875</v>
      </c>
      <c r="I45" s="14">
        <v>0</v>
      </c>
      <c r="J45" s="14">
        <v>121598875</v>
      </c>
      <c r="K45" s="14">
        <v>78535200</v>
      </c>
      <c r="L45" s="24">
        <f t="shared" si="1"/>
        <v>0.64585465942838693</v>
      </c>
      <c r="M45" s="14">
        <v>78535200</v>
      </c>
      <c r="N45" s="24">
        <f t="shared" si="2"/>
        <v>0.64585465942838693</v>
      </c>
      <c r="O45" s="14">
        <v>78535200</v>
      </c>
      <c r="P45" s="4"/>
      <c r="Q45" s="4"/>
      <c r="R45" s="39"/>
    </row>
    <row r="46" spans="1:18" x14ac:dyDescent="0.25">
      <c r="A46" s="12" t="s">
        <v>18</v>
      </c>
      <c r="B46" s="12" t="s">
        <v>19</v>
      </c>
      <c r="C46" s="12" t="s">
        <v>20</v>
      </c>
      <c r="D46" s="12" t="s">
        <v>27</v>
      </c>
      <c r="E46" s="12" t="s">
        <v>62</v>
      </c>
      <c r="F46" s="12"/>
      <c r="G46" s="13" t="s">
        <v>63</v>
      </c>
      <c r="H46" s="14">
        <v>121598875</v>
      </c>
      <c r="I46" s="14">
        <v>0</v>
      </c>
      <c r="J46" s="14">
        <v>121598875</v>
      </c>
      <c r="K46" s="14">
        <v>78548200</v>
      </c>
      <c r="L46" s="24">
        <f t="shared" si="1"/>
        <v>0.64596156831220686</v>
      </c>
      <c r="M46" s="14">
        <v>78548200</v>
      </c>
      <c r="N46" s="24">
        <f t="shared" si="2"/>
        <v>0.64596156831220686</v>
      </c>
      <c r="O46" s="14">
        <v>78548200</v>
      </c>
      <c r="P46" s="4"/>
      <c r="Q46" s="4"/>
      <c r="R46" s="39"/>
    </row>
    <row r="47" spans="1:18" ht="30" x14ac:dyDescent="0.25">
      <c r="A47" s="12" t="s">
        <v>18</v>
      </c>
      <c r="B47" s="12" t="s">
        <v>19</v>
      </c>
      <c r="C47" s="12" t="s">
        <v>20</v>
      </c>
      <c r="D47" s="12" t="s">
        <v>27</v>
      </c>
      <c r="E47" s="12" t="s">
        <v>49</v>
      </c>
      <c r="F47" s="12"/>
      <c r="G47" s="13" t="s">
        <v>64</v>
      </c>
      <c r="H47" s="14">
        <v>243217650</v>
      </c>
      <c r="I47" s="14">
        <v>0</v>
      </c>
      <c r="J47" s="14">
        <v>243217650</v>
      </c>
      <c r="K47" s="14">
        <v>156937600</v>
      </c>
      <c r="L47" s="24">
        <f t="shared" si="1"/>
        <v>0.6452558027758265</v>
      </c>
      <c r="M47" s="14">
        <v>156937600</v>
      </c>
      <c r="N47" s="24">
        <f t="shared" si="2"/>
        <v>0.6452558027758265</v>
      </c>
      <c r="O47" s="14">
        <v>156937600</v>
      </c>
      <c r="P47" s="4"/>
      <c r="Q47" s="4"/>
      <c r="R47" s="39"/>
    </row>
    <row r="48" spans="1:18" x14ac:dyDescent="0.25">
      <c r="A48" s="11" t="s">
        <v>18</v>
      </c>
      <c r="B48" s="11">
        <v>2</v>
      </c>
      <c r="C48" s="11"/>
      <c r="D48" s="11"/>
      <c r="E48" s="11"/>
      <c r="F48" s="11"/>
      <c r="G48" s="16" t="s">
        <v>84</v>
      </c>
      <c r="H48" s="17">
        <f>H49</f>
        <v>1499427940</v>
      </c>
      <c r="I48" s="17">
        <f t="shared" ref="I48:O48" si="12">I49</f>
        <v>0</v>
      </c>
      <c r="J48" s="17">
        <f t="shared" si="12"/>
        <v>1434871090</v>
      </c>
      <c r="K48" s="17">
        <f t="shared" si="12"/>
        <v>1434871090</v>
      </c>
      <c r="L48" s="25">
        <f t="shared" si="1"/>
        <v>0.95694568023055515</v>
      </c>
      <c r="M48" s="17">
        <f t="shared" si="12"/>
        <v>1074590021.73</v>
      </c>
      <c r="N48" s="25">
        <f t="shared" si="2"/>
        <v>0.71666666537506296</v>
      </c>
      <c r="O48" s="17">
        <f t="shared" si="12"/>
        <v>967131020.73000002</v>
      </c>
      <c r="P48" s="17">
        <f t="shared" ref="P48:Q48" si="13">P49</f>
        <v>0</v>
      </c>
      <c r="Q48" s="19">
        <f t="shared" si="13"/>
        <v>0</v>
      </c>
      <c r="R48" s="20"/>
    </row>
    <row r="49" spans="1:18" x14ac:dyDescent="0.25">
      <c r="A49" s="12" t="s">
        <v>18</v>
      </c>
      <c r="B49" s="12">
        <v>2</v>
      </c>
      <c r="C49" s="12">
        <v>0</v>
      </c>
      <c r="D49" s="12">
        <v>4</v>
      </c>
      <c r="E49" s="12"/>
      <c r="F49" s="12"/>
      <c r="G49" s="13" t="s">
        <v>85</v>
      </c>
      <c r="H49" s="14">
        <f>SUM(H50:H52)</f>
        <v>1499427940</v>
      </c>
      <c r="I49" s="14">
        <f>SUM(I51:I52)</f>
        <v>0</v>
      </c>
      <c r="J49" s="14">
        <f>SUM(J51:J52)</f>
        <v>1434871090</v>
      </c>
      <c r="K49" s="14">
        <f>SUM(K51:K52)</f>
        <v>1434871090</v>
      </c>
      <c r="L49" s="24">
        <f t="shared" si="1"/>
        <v>0.95694568023055515</v>
      </c>
      <c r="M49" s="14">
        <f>SUM(M51:M52)</f>
        <v>1074590021.73</v>
      </c>
      <c r="N49" s="24">
        <f t="shared" si="2"/>
        <v>0.71666666537506296</v>
      </c>
      <c r="O49" s="14">
        <f>SUM(O51:O52)</f>
        <v>967131020.73000002</v>
      </c>
      <c r="P49" s="18"/>
      <c r="Q49" s="4"/>
    </row>
    <row r="50" spans="1:18" x14ac:dyDescent="0.25">
      <c r="A50" s="12" t="s">
        <v>18</v>
      </c>
      <c r="B50" s="12">
        <v>2</v>
      </c>
      <c r="C50" s="12">
        <v>0</v>
      </c>
      <c r="D50" s="12">
        <v>4</v>
      </c>
      <c r="E50" s="12">
        <v>14</v>
      </c>
      <c r="F50" s="12"/>
      <c r="G50" s="13" t="s">
        <v>91</v>
      </c>
      <c r="H50" s="14">
        <v>1427171</v>
      </c>
      <c r="I50" s="14">
        <v>0</v>
      </c>
      <c r="J50" s="14"/>
      <c r="K50" s="14">
        <v>0</v>
      </c>
      <c r="L50" s="24">
        <f t="shared" si="1"/>
        <v>0</v>
      </c>
      <c r="M50" s="14">
        <v>0</v>
      </c>
      <c r="N50" s="24">
        <f t="shared" si="2"/>
        <v>0</v>
      </c>
      <c r="O50" s="14">
        <v>0</v>
      </c>
      <c r="P50" s="18"/>
      <c r="Q50" s="4"/>
    </row>
    <row r="51" spans="1:18" x14ac:dyDescent="0.25">
      <c r="A51" s="12" t="s">
        <v>18</v>
      </c>
      <c r="B51" s="12">
        <v>2</v>
      </c>
      <c r="C51" s="12">
        <v>0</v>
      </c>
      <c r="D51" s="12">
        <v>4</v>
      </c>
      <c r="E51" s="12">
        <v>21</v>
      </c>
      <c r="F51" s="12">
        <v>5</v>
      </c>
      <c r="G51" s="13" t="s">
        <v>69</v>
      </c>
      <c r="H51" s="14">
        <v>200000000</v>
      </c>
      <c r="I51" s="14">
        <v>0</v>
      </c>
      <c r="J51" s="14">
        <v>200000000</v>
      </c>
      <c r="K51" s="14">
        <v>200000000</v>
      </c>
      <c r="L51" s="24">
        <f t="shared" si="1"/>
        <v>1</v>
      </c>
      <c r="M51" s="14">
        <v>200000000</v>
      </c>
      <c r="N51" s="24">
        <f t="shared" si="2"/>
        <v>1</v>
      </c>
      <c r="O51" s="14">
        <v>200000000</v>
      </c>
      <c r="P51" s="8">
        <f t="shared" ref="P51:Q51" si="14">SUM(P12:P47)</f>
        <v>0</v>
      </c>
      <c r="Q51" s="5">
        <f t="shared" si="14"/>
        <v>0</v>
      </c>
    </row>
    <row r="52" spans="1:18" ht="13.5" customHeight="1" x14ac:dyDescent="0.25">
      <c r="A52" s="12" t="s">
        <v>18</v>
      </c>
      <c r="B52" s="12">
        <v>2</v>
      </c>
      <c r="C52" s="12">
        <v>0</v>
      </c>
      <c r="D52" s="12">
        <v>4</v>
      </c>
      <c r="E52" s="12">
        <v>41</v>
      </c>
      <c r="F52" s="12">
        <v>13</v>
      </c>
      <c r="G52" s="9" t="s">
        <v>70</v>
      </c>
      <c r="H52" s="10">
        <v>1298000769</v>
      </c>
      <c r="I52" s="10">
        <v>0</v>
      </c>
      <c r="J52" s="10">
        <v>1234871090</v>
      </c>
      <c r="K52" s="10">
        <v>1234871090</v>
      </c>
      <c r="L52" s="24">
        <f t="shared" si="1"/>
        <v>0.95136391248162655</v>
      </c>
      <c r="M52" s="10">
        <v>874590021.73000002</v>
      </c>
      <c r="N52" s="24">
        <f t="shared" si="2"/>
        <v>0.67379776855124496</v>
      </c>
      <c r="O52" s="10">
        <v>767131020.73000002</v>
      </c>
    </row>
    <row r="53" spans="1:18" ht="13.5" customHeight="1" x14ac:dyDescent="0.25">
      <c r="A53" s="11" t="s">
        <v>18</v>
      </c>
      <c r="B53" s="11">
        <v>3</v>
      </c>
      <c r="C53" s="11"/>
      <c r="D53" s="11"/>
      <c r="E53" s="11"/>
      <c r="F53" s="11"/>
      <c r="G53" s="21" t="s">
        <v>86</v>
      </c>
      <c r="H53" s="22">
        <f>SUM(H54:H58)</f>
        <v>6807861818</v>
      </c>
      <c r="I53" s="22">
        <f t="shared" ref="I53:O53" si="15">SUM(I54:I58)</f>
        <v>3744400000</v>
      </c>
      <c r="J53" s="22">
        <f t="shared" si="15"/>
        <v>1190519508.6500001</v>
      </c>
      <c r="K53" s="22">
        <f t="shared" si="15"/>
        <v>1127630705.0699999</v>
      </c>
      <c r="L53" s="25">
        <f t="shared" si="1"/>
        <v>0.16563654422135041</v>
      </c>
      <c r="M53" s="22">
        <f t="shared" si="15"/>
        <v>1027791904.0699999</v>
      </c>
      <c r="N53" s="24">
        <f t="shared" si="2"/>
        <v>0.15097132279514194</v>
      </c>
      <c r="O53" s="22">
        <f t="shared" si="15"/>
        <v>880682689.06999993</v>
      </c>
    </row>
    <row r="54" spans="1:18" x14ac:dyDescent="0.25">
      <c r="A54" s="9" t="s">
        <v>18</v>
      </c>
      <c r="B54" s="9" t="s">
        <v>52</v>
      </c>
      <c r="C54" s="9" t="s">
        <v>22</v>
      </c>
      <c r="D54" s="9" t="s">
        <v>19</v>
      </c>
      <c r="E54" s="9" t="s">
        <v>19</v>
      </c>
      <c r="F54" s="9"/>
      <c r="G54" s="9" t="s">
        <v>71</v>
      </c>
      <c r="H54" s="10">
        <v>313100000</v>
      </c>
      <c r="I54" s="10">
        <v>0</v>
      </c>
      <c r="J54" s="10">
        <v>0</v>
      </c>
      <c r="K54" s="10">
        <v>0</v>
      </c>
      <c r="L54" s="24">
        <f t="shared" si="1"/>
        <v>0</v>
      </c>
      <c r="M54" s="10">
        <v>0</v>
      </c>
      <c r="N54" s="24">
        <f t="shared" si="2"/>
        <v>0</v>
      </c>
      <c r="O54" s="10">
        <v>0</v>
      </c>
    </row>
    <row r="55" spans="1:18" x14ac:dyDescent="0.25">
      <c r="A55" s="9" t="s">
        <v>18</v>
      </c>
      <c r="B55" s="9" t="s">
        <v>52</v>
      </c>
      <c r="C55" s="9" t="s">
        <v>27</v>
      </c>
      <c r="D55" s="9" t="s">
        <v>52</v>
      </c>
      <c r="E55" s="9" t="s">
        <v>60</v>
      </c>
      <c r="F55" s="9"/>
      <c r="G55" s="9" t="s">
        <v>72</v>
      </c>
      <c r="H55" s="10">
        <v>91700000</v>
      </c>
      <c r="I55" s="10">
        <v>0</v>
      </c>
      <c r="J55" s="10">
        <v>0</v>
      </c>
      <c r="K55" s="10">
        <v>0</v>
      </c>
      <c r="L55" s="24">
        <f t="shared" si="1"/>
        <v>0</v>
      </c>
      <c r="M55" s="10">
        <v>0</v>
      </c>
      <c r="N55" s="24">
        <f t="shared" si="2"/>
        <v>0</v>
      </c>
      <c r="O55" s="10">
        <v>0</v>
      </c>
    </row>
    <row r="56" spans="1:18" x14ac:dyDescent="0.25">
      <c r="A56" s="9" t="s">
        <v>18</v>
      </c>
      <c r="B56" s="9">
        <v>3</v>
      </c>
      <c r="C56" s="9">
        <v>5</v>
      </c>
      <c r="D56" s="9">
        <v>3</v>
      </c>
      <c r="E56" s="9">
        <v>51</v>
      </c>
      <c r="F56" s="9">
        <v>1</v>
      </c>
      <c r="G56" s="9" t="s">
        <v>73</v>
      </c>
      <c r="H56" s="10">
        <v>721646353</v>
      </c>
      <c r="I56" s="10">
        <v>0</v>
      </c>
      <c r="J56" s="10">
        <v>385959377.64999998</v>
      </c>
      <c r="K56" s="10">
        <v>365761369.06999999</v>
      </c>
      <c r="L56" s="24">
        <f t="shared" si="1"/>
        <v>0.50684295368426813</v>
      </c>
      <c r="M56" s="10">
        <v>365761369.06999999</v>
      </c>
      <c r="N56" s="24">
        <f t="shared" si="2"/>
        <v>0.50684295368426813</v>
      </c>
      <c r="O56" s="10">
        <v>365761369.06999999</v>
      </c>
      <c r="R56" s="37"/>
    </row>
    <row r="57" spans="1:18" x14ac:dyDescent="0.25">
      <c r="A57" s="9" t="s">
        <v>18</v>
      </c>
      <c r="B57" s="9" t="s">
        <v>52</v>
      </c>
      <c r="C57" s="9" t="s">
        <v>58</v>
      </c>
      <c r="D57" s="9" t="s">
        <v>19</v>
      </c>
      <c r="E57" s="9" t="s">
        <v>19</v>
      </c>
      <c r="F57" s="9"/>
      <c r="G57" s="9" t="s">
        <v>74</v>
      </c>
      <c r="H57" s="10">
        <v>1937015465</v>
      </c>
      <c r="I57" s="10">
        <v>0</v>
      </c>
      <c r="J57" s="10">
        <v>804560131</v>
      </c>
      <c r="K57" s="10">
        <v>761869336</v>
      </c>
      <c r="L57" s="24">
        <f t="shared" si="1"/>
        <v>0.39332124588896866</v>
      </c>
      <c r="M57" s="10">
        <v>662030535</v>
      </c>
      <c r="N57" s="24">
        <f t="shared" si="2"/>
        <v>0.34177865224220089</v>
      </c>
      <c r="O57" s="10">
        <v>514921320</v>
      </c>
    </row>
    <row r="58" spans="1:18" ht="23.25" customHeight="1" thickBot="1" x14ac:dyDescent="0.3">
      <c r="A58" s="26" t="s">
        <v>18</v>
      </c>
      <c r="B58" s="26">
        <v>3</v>
      </c>
      <c r="C58" s="26">
        <v>6</v>
      </c>
      <c r="D58" s="26">
        <v>3</v>
      </c>
      <c r="E58" s="26">
        <v>26</v>
      </c>
      <c r="F58" s="26"/>
      <c r="G58" s="26" t="s">
        <v>75</v>
      </c>
      <c r="H58" s="27">
        <v>3744400000</v>
      </c>
      <c r="I58" s="27">
        <f>H58</f>
        <v>3744400000</v>
      </c>
      <c r="J58" s="27">
        <v>0</v>
      </c>
      <c r="K58" s="27">
        <v>0</v>
      </c>
      <c r="L58" s="34">
        <f t="shared" si="1"/>
        <v>0</v>
      </c>
      <c r="M58" s="27">
        <v>0</v>
      </c>
      <c r="N58" s="34">
        <f t="shared" si="2"/>
        <v>0</v>
      </c>
      <c r="O58" s="27">
        <v>0</v>
      </c>
    </row>
    <row r="59" spans="1:18" ht="15.75" thickBot="1" x14ac:dyDescent="0.3">
      <c r="A59" s="32"/>
      <c r="B59" s="32"/>
      <c r="C59" s="32"/>
      <c r="D59" s="32"/>
      <c r="E59" s="33"/>
      <c r="F59" s="30"/>
      <c r="G59" s="32"/>
      <c r="H59" s="31">
        <f>H9</f>
        <v>49078019616</v>
      </c>
      <c r="I59" s="41">
        <f t="shared" ref="I59:O59" si="16">I9</f>
        <v>3744400000</v>
      </c>
      <c r="J59" s="42">
        <f t="shared" si="16"/>
        <v>43396120456.650002</v>
      </c>
      <c r="K59" s="31">
        <f t="shared" si="16"/>
        <v>31428213734.07</v>
      </c>
      <c r="L59" s="35">
        <f t="shared" si="16"/>
        <v>0.64037249220675641</v>
      </c>
      <c r="M59" s="28">
        <f t="shared" si="16"/>
        <v>30624291199.799999</v>
      </c>
      <c r="N59" s="35">
        <f t="shared" si="16"/>
        <v>0.6239919915149984</v>
      </c>
      <c r="O59" s="29">
        <f t="shared" si="16"/>
        <v>30290007233.799999</v>
      </c>
    </row>
    <row r="60" spans="1:18" x14ac:dyDescent="0.25">
      <c r="J60" s="40"/>
    </row>
    <row r="61" spans="1:18" x14ac:dyDescent="0.25">
      <c r="J61" s="39"/>
    </row>
    <row r="62" spans="1:18" x14ac:dyDescent="0.25">
      <c r="H62" s="37"/>
    </row>
  </sheetData>
  <mergeCells count="2">
    <mergeCell ref="A3:K3"/>
    <mergeCell ref="G2:K2"/>
  </mergeCells>
  <pageMargins left="0.39370078740157483" right="0.39370078740157483" top="0.78740157480314965" bottom="0.78740157480314965" header="0.78740157480314965" footer="0.78740157480314965"/>
  <pageSetup paperSize="14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CM. Martta Herrera</dc:creator>
  <cp:lastModifiedBy>Claudia Marcela CM. Martta Herrera</cp:lastModifiedBy>
  <cp:lastPrinted>2017-09-11T21:59:12Z</cp:lastPrinted>
  <dcterms:created xsi:type="dcterms:W3CDTF">2017-02-10T20:34:14Z</dcterms:created>
  <dcterms:modified xsi:type="dcterms:W3CDTF">2017-10-17T21:59:53Z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