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imenez\Documents\Andres Felipe Jimenez Cortes\Ejecución Mintic Fontic\"/>
    </mc:Choice>
  </mc:AlternateContent>
  <bookViews>
    <workbookView xWindow="0" yWindow="0" windowWidth="19200" windowHeight="7230"/>
  </bookViews>
  <sheets>
    <sheet name="REP_EPG034_EjecucionPresupuesta" sheetId="1" r:id="rId1"/>
  </sheets>
  <definedNames>
    <definedName name="_xlnm.Print_Titles" localSheetId="0">REP_EPG034_EjecucionPresupuesta!$A:$P,REP_EPG034_EjecucionPresupuesta!$1:$8</definedName>
  </definedNames>
  <calcPr calcId="152511"/>
</workbook>
</file>

<file path=xl/calcChain.xml><?xml version="1.0" encoding="utf-8"?>
<calcChain xmlns="http://schemas.openxmlformats.org/spreadsheetml/2006/main">
  <c r="K25" i="1" l="1"/>
  <c r="O43" i="1"/>
  <c r="O21" i="1" l="1"/>
  <c r="O12" i="1"/>
  <c r="J35" i="1" l="1"/>
  <c r="J40" i="1"/>
  <c r="J41" i="1"/>
  <c r="J38" i="1" s="1"/>
  <c r="J43" i="1"/>
  <c r="J44" i="1"/>
  <c r="J51" i="1"/>
  <c r="J58" i="1"/>
  <c r="J55" i="1"/>
  <c r="J53" i="1" s="1"/>
  <c r="J50" i="1"/>
  <c r="J49" i="1" s="1"/>
  <c r="J34" i="1"/>
  <c r="J31" i="1"/>
  <c r="J17" i="1"/>
  <c r="J14" i="1"/>
  <c r="J11" i="1"/>
  <c r="J10" i="1" l="1"/>
  <c r="J9" i="1" s="1"/>
  <c r="J61" i="1" s="1"/>
  <c r="O33" i="1"/>
  <c r="I58" i="1"/>
  <c r="I53" i="1" s="1"/>
  <c r="I55" i="1"/>
  <c r="I50" i="1"/>
  <c r="I49" i="1"/>
  <c r="I38" i="1"/>
  <c r="I34" i="1"/>
  <c r="I31" i="1"/>
  <c r="I17" i="1"/>
  <c r="I14" i="1"/>
  <c r="I11" i="1"/>
  <c r="I10" i="1" l="1"/>
  <c r="I9" i="1" s="1"/>
  <c r="I61" i="1" s="1"/>
  <c r="O20" i="1"/>
  <c r="M33" i="1"/>
  <c r="P31" i="1"/>
  <c r="N31" i="1"/>
  <c r="K31" i="1"/>
  <c r="L31" i="1"/>
  <c r="H31" i="1"/>
  <c r="H53" i="1" l="1"/>
  <c r="H38" i="1" l="1"/>
  <c r="K34" i="1"/>
  <c r="L34" i="1"/>
  <c r="N34" i="1"/>
  <c r="P34" i="1"/>
  <c r="O35" i="1"/>
  <c r="M35" i="1"/>
  <c r="H34" i="1"/>
  <c r="K58" i="1"/>
  <c r="K53" i="1" s="1"/>
  <c r="L58" i="1"/>
  <c r="L53" i="1" s="1"/>
  <c r="N58" i="1"/>
  <c r="N53" i="1" s="1"/>
  <c r="P58" i="1"/>
  <c r="P53" i="1" s="1"/>
  <c r="H58" i="1"/>
  <c r="H55" i="1"/>
  <c r="M51" i="1"/>
  <c r="M52" i="1"/>
  <c r="M20" i="1"/>
  <c r="P29" i="1" l="1"/>
  <c r="P28" i="1"/>
  <c r="P22" i="1"/>
  <c r="N13" i="1"/>
  <c r="P13" i="1" s="1"/>
  <c r="N18" i="1"/>
  <c r="P18" i="1" s="1"/>
  <c r="N16" i="1"/>
  <c r="P16" i="1" s="1"/>
  <c r="N15" i="1"/>
  <c r="P15" i="1" s="1"/>
  <c r="H11" i="1"/>
  <c r="K11" i="1" l="1"/>
  <c r="H17" i="1" l="1"/>
  <c r="H10" i="1" s="1"/>
  <c r="O28" i="1"/>
  <c r="M28" i="1"/>
  <c r="M13" i="1"/>
  <c r="O52" i="1" l="1"/>
  <c r="O54" i="1"/>
  <c r="O55" i="1"/>
  <c r="O57" i="1"/>
  <c r="O59" i="1"/>
  <c r="O58" i="1" s="1"/>
  <c r="M54" i="1"/>
  <c r="M55" i="1"/>
  <c r="M57" i="1"/>
  <c r="M59" i="1"/>
  <c r="M58" i="1" s="1"/>
  <c r="M53" i="1" l="1"/>
  <c r="O53" i="1"/>
  <c r="P38" i="1"/>
  <c r="N38" i="1"/>
  <c r="K38" i="1"/>
  <c r="L38" i="1"/>
  <c r="P17" i="1"/>
  <c r="N17" i="1"/>
  <c r="K17" i="1"/>
  <c r="L17" i="1"/>
  <c r="K14" i="1"/>
  <c r="L14" i="1"/>
  <c r="N14" i="1"/>
  <c r="P14" i="1"/>
  <c r="O51" i="1"/>
  <c r="K50" i="1"/>
  <c r="K49" i="1" s="1"/>
  <c r="L50" i="1"/>
  <c r="L49" i="1" s="1"/>
  <c r="N50" i="1"/>
  <c r="P50" i="1"/>
  <c r="P49" i="1" s="1"/>
  <c r="H50" i="1"/>
  <c r="H49" i="1" s="1"/>
  <c r="O50" i="1" l="1"/>
  <c r="O38" i="1"/>
  <c r="M38" i="1"/>
  <c r="M31" i="1"/>
  <c r="O31" i="1"/>
  <c r="M17" i="1"/>
  <c r="O17" i="1"/>
  <c r="N49" i="1"/>
  <c r="H14" i="1"/>
  <c r="H9" i="1" s="1"/>
  <c r="P11" i="1"/>
  <c r="P10" i="1" s="1"/>
  <c r="P9" i="1" s="1"/>
  <c r="N11" i="1"/>
  <c r="L11" i="1"/>
  <c r="L10" i="1" s="1"/>
  <c r="L9" i="1" s="1"/>
  <c r="K10" i="1"/>
  <c r="K9" i="1" s="1"/>
  <c r="O22" i="1"/>
  <c r="O23" i="1"/>
  <c r="O25" i="1"/>
  <c r="O26" i="1"/>
  <c r="O27" i="1"/>
  <c r="O29" i="1"/>
  <c r="O30" i="1"/>
  <c r="O32" i="1"/>
  <c r="O36" i="1"/>
  <c r="O34" i="1" s="1"/>
  <c r="O37" i="1"/>
  <c r="O39" i="1"/>
  <c r="O40" i="1"/>
  <c r="O41" i="1"/>
  <c r="O42" i="1"/>
  <c r="O44" i="1"/>
  <c r="O45" i="1"/>
  <c r="O46" i="1"/>
  <c r="O47" i="1"/>
  <c r="O48" i="1"/>
  <c r="M21" i="1"/>
  <c r="M22" i="1"/>
  <c r="M23" i="1"/>
  <c r="M24" i="1"/>
  <c r="M25" i="1"/>
  <c r="M26" i="1"/>
  <c r="M27" i="1"/>
  <c r="M29" i="1"/>
  <c r="M30" i="1"/>
  <c r="M32" i="1"/>
  <c r="M36" i="1"/>
  <c r="M34" i="1" s="1"/>
  <c r="M37" i="1"/>
  <c r="M39" i="1"/>
  <c r="M40" i="1"/>
  <c r="M41" i="1"/>
  <c r="M42" i="1"/>
  <c r="M43" i="1"/>
  <c r="M44" i="1"/>
  <c r="M45" i="1"/>
  <c r="M46" i="1"/>
  <c r="M47" i="1"/>
  <c r="M48" i="1"/>
  <c r="N10" i="1" l="1"/>
  <c r="M14" i="1"/>
  <c r="O11" i="1"/>
  <c r="O14" i="1"/>
  <c r="M11" i="1"/>
  <c r="N9" i="1" l="1"/>
  <c r="O19" i="1"/>
  <c r="O18" i="1"/>
  <c r="O16" i="1"/>
  <c r="O15" i="1"/>
  <c r="O13" i="1"/>
  <c r="M19" i="1"/>
  <c r="M18" i="1"/>
  <c r="M16" i="1"/>
  <c r="M15" i="1"/>
  <c r="M12" i="1"/>
  <c r="K61" i="1" l="1"/>
  <c r="M10" i="1"/>
  <c r="O10" i="1"/>
  <c r="N61" i="1"/>
  <c r="H61" i="1"/>
  <c r="L61" i="1"/>
  <c r="P61" i="1"/>
  <c r="M61" i="1" l="1"/>
  <c r="O61" i="1"/>
  <c r="M9" i="1"/>
  <c r="O9" i="1"/>
  <c r="M49" i="1" l="1"/>
  <c r="M50" i="1" s="1"/>
  <c r="O49" i="1"/>
</calcChain>
</file>

<file path=xl/sharedStrings.xml><?xml version="1.0" encoding="utf-8"?>
<sst xmlns="http://schemas.openxmlformats.org/spreadsheetml/2006/main" count="330" uniqueCount="99">
  <si>
    <t>Año Fiscal:</t>
  </si>
  <si>
    <t>Vigencia:</t>
  </si>
  <si>
    <t>Actual</t>
  </si>
  <si>
    <t>Periodo:</t>
  </si>
  <si>
    <t>TIPO</t>
  </si>
  <si>
    <t>CTA</t>
  </si>
  <si>
    <t>SUB
CTA</t>
  </si>
  <si>
    <t>OBJ</t>
  </si>
  <si>
    <t>ORD</t>
  </si>
  <si>
    <t>DESCRIPCION</t>
  </si>
  <si>
    <t>APR. VIGENTE</t>
  </si>
  <si>
    <t>CDP</t>
  </si>
  <si>
    <t>COMPROMISO</t>
  </si>
  <si>
    <t>OBLIGACION</t>
  </si>
  <si>
    <t>PAGOS</t>
  </si>
  <si>
    <t>A</t>
  </si>
  <si>
    <t>1</t>
  </si>
  <si>
    <t>0</t>
  </si>
  <si>
    <t>SUELDOS DE PERSONAL DE NOMINA</t>
  </si>
  <si>
    <t>4</t>
  </si>
  <si>
    <t>PRIMA TECNICA</t>
  </si>
  <si>
    <t>5</t>
  </si>
  <si>
    <t>9</t>
  </si>
  <si>
    <t>2</t>
  </si>
  <si>
    <t>3</t>
  </si>
  <si>
    <t>7</t>
  </si>
  <si>
    <t>6</t>
  </si>
  <si>
    <t>FUNCIONAMIENTO</t>
  </si>
  <si>
    <t>GASTOS DE PERSONAL</t>
  </si>
  <si>
    <t>% COMP</t>
  </si>
  <si>
    <t>% OBLIG</t>
  </si>
  <si>
    <t>MINISTERIO DE TECNOLOGIAS DE LA INFORMACION Y LAS COMUNICACIONES</t>
  </si>
  <si>
    <t>*Fuente: Subdireccion Financiera - Grupo de Presupuesto</t>
  </si>
  <si>
    <t>SUBROE</t>
  </si>
  <si>
    <t>SUELDOS</t>
  </si>
  <si>
    <t>SUELDOS DE VACACIONES</t>
  </si>
  <si>
    <t>PRIMA TECNICA SALARIAL</t>
  </si>
  <si>
    <t>PRIMA TECNICA NO SALARIAL</t>
  </si>
  <si>
    <t>GASTOS DE REPRESENTACION</t>
  </si>
  <si>
    <t>BONIFICACION POR SERVICIOS PRESTADOS</t>
  </si>
  <si>
    <t>BONIFICACION ESPECIAL DE RECREACION</t>
  </si>
  <si>
    <t>12</t>
  </si>
  <si>
    <t>SUBSIDIO DE ALIMENTACION</t>
  </si>
  <si>
    <t>13</t>
  </si>
  <si>
    <t>AUXILIO DE TRANSPORTE</t>
  </si>
  <si>
    <t>14</t>
  </si>
  <si>
    <t>PRIMA DE SERVICIO</t>
  </si>
  <si>
    <t>15</t>
  </si>
  <si>
    <t>PRIMA DE VACACIONES</t>
  </si>
  <si>
    <t>16</t>
  </si>
  <si>
    <t>PRIMA DE NAVIDAD</t>
  </si>
  <si>
    <t>17</t>
  </si>
  <si>
    <t>PRIMAS EXTRAORDINARIAS</t>
  </si>
  <si>
    <t>19</t>
  </si>
  <si>
    <t>PRIMA DE RIESGO</t>
  </si>
  <si>
    <t>47</t>
  </si>
  <si>
    <t>PRIMA DE COORDINACION</t>
  </si>
  <si>
    <t>92</t>
  </si>
  <si>
    <t>BONIFICACION DE DIRECCION</t>
  </si>
  <si>
    <t>HORAS EXTRAS</t>
  </si>
  <si>
    <t>REMUNERACION SERVICIOS TECNICOS</t>
  </si>
  <si>
    <t>100</t>
  </si>
  <si>
    <t>OTROS SERVICIOS PERSONALES INDIRECTOS</t>
  </si>
  <si>
    <t>CAJAS DE COMPENSACION PRIVADAS</t>
  </si>
  <si>
    <t>FONDOS ADMINISTRADORES DE PENSIONES PRIVADOS</t>
  </si>
  <si>
    <t>EMPRESAS PRIVADAS PROMOTORAS DE SALUD</t>
  </si>
  <si>
    <t>ADMINISTRADORAS PRIVADAS DE APORTES PARA ACCIDENTES DE TRABAJO Y ENFERMEDADES PROFESIONALES</t>
  </si>
  <si>
    <t>FONDO NACIONAL DEL AHORRO</t>
  </si>
  <si>
    <t>FONDOS ADMINISTRADORES DE PENSIONES PUBLICOS</t>
  </si>
  <si>
    <t>APORTES AL ICBF</t>
  </si>
  <si>
    <t>APORTES AL SENA</t>
  </si>
  <si>
    <t>8</t>
  </si>
  <si>
    <t>APORTES A LA ESAP</t>
  </si>
  <si>
    <t>APORTES A ESCUELAS INDUSTRIALES E INSTITUTOS TECNICOS</t>
  </si>
  <si>
    <t>GASTOS GENERALES</t>
  </si>
  <si>
    <t>21</t>
  </si>
  <si>
    <t>SERVICIOS DE BIENESTAR SOCIAL</t>
  </si>
  <si>
    <t>41</t>
  </si>
  <si>
    <t>OTROS GASTOS POR ADQUISICION DE SERVICIOS</t>
  </si>
  <si>
    <t>ADQUISICION DE BIENES Y SERVICIOS</t>
  </si>
  <si>
    <t>OTROS</t>
  </si>
  <si>
    <t>HORAS EXTRAS, DIAS FESTIVOS E INDEMNIZACION POR VACACIONES</t>
  </si>
  <si>
    <t>SERVICIOS PERSONALES INDIRECTOS</t>
  </si>
  <si>
    <t>CONTRIBUCIONES INHERETES A LA NOMINA SECTOR PRIVADO Y PUBLICO</t>
  </si>
  <si>
    <t>TRANSFERENCIAS CORRIENTES</t>
  </si>
  <si>
    <t>CUOTA DE AUDITAJE CONTRANAL</t>
  </si>
  <si>
    <t>AUXILIOS FUNERARIOS</t>
  </si>
  <si>
    <t>33</t>
  </si>
  <si>
    <t>PLANES COMPLEMENTARIOS DE SALUD LEY 314 DE 1996</t>
  </si>
  <si>
    <t>SENTENCIAS Y CONCILIACIONES</t>
  </si>
  <si>
    <t>PRIMA DE DIRECCION</t>
  </si>
  <si>
    <t>AUXILIOS FUNERARIOS A CARGO A LA ENTIDAD</t>
  </si>
  <si>
    <t>SENTENCIAS</t>
  </si>
  <si>
    <t>HONORARIOS</t>
  </si>
  <si>
    <t>INDEMNIZACION POR VACACIONES</t>
  </si>
  <si>
    <t>APR. REDUCIDA</t>
  </si>
  <si>
    <t>APR.  INICIAL</t>
  </si>
  <si>
    <t>Enero - Marzo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</si>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</sst>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\ #,##0.00_);\(&quot;$&quot;\ #,##0.00\)"/>
    <numFmt numFmtId="164" formatCode="[$-1240A]&quot;$&quot;\ #,##0.00;\(&quot;$&quot;\ #,##0.00\)"/>
  </numFmts>
  <fonts count="1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b/>
      <sz val="16"/>
      <color rgb="FF000000"/>
      <name val="Times New Roman"/>
      <family val="1"/>
    </font>
    <font>
      <sz val="10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 applyFont="1" applyFill="1" applyBorder="1"/>
    <xf numFmtId="0" fontId="2" fillId="2" borderId="0" xfId="0" applyFont="1" applyFill="1" applyBorder="1"/>
    <xf numFmtId="7" fontId="3" fillId="0" borderId="0" xfId="0" applyNumberFormat="1" applyFont="1" applyFill="1" applyBorder="1"/>
    <xf numFmtId="10" fontId="3" fillId="0" borderId="0" xfId="1" applyNumberFormat="1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/>
    <xf numFmtId="0" fontId="5" fillId="0" borderId="0" xfId="0" applyFont="1" applyFill="1" applyBorder="1"/>
    <xf numFmtId="0" fontId="7" fillId="0" borderId="1" xfId="0" applyNumberFormat="1" applyFont="1" applyFill="1" applyBorder="1" applyAlignment="1">
      <alignment horizontal="center" vertical="center" wrapText="1" readingOrder="1"/>
    </xf>
    <xf numFmtId="10" fontId="7" fillId="0" borderId="1" xfId="1" applyNumberFormat="1" applyFont="1" applyFill="1" applyBorder="1" applyAlignment="1">
      <alignment horizontal="center" vertical="center" wrapText="1" readingOrder="1"/>
    </xf>
    <xf numFmtId="0" fontId="8" fillId="2" borderId="1" xfId="0" applyNumberFormat="1" applyFont="1" applyFill="1" applyBorder="1" applyAlignment="1">
      <alignment horizontal="center" vertical="center" wrapText="1" readingOrder="1"/>
    </xf>
    <xf numFmtId="0" fontId="8" fillId="2" borderId="1" xfId="0" applyNumberFormat="1" applyFont="1" applyFill="1" applyBorder="1" applyAlignment="1">
      <alignment horizontal="left" vertical="center" wrapText="1" readingOrder="1"/>
    </xf>
    <xf numFmtId="164" fontId="8" fillId="2" borderId="1" xfId="0" applyNumberFormat="1" applyFont="1" applyFill="1" applyBorder="1" applyAlignment="1">
      <alignment horizontal="right" vertical="center" wrapText="1" readingOrder="1"/>
    </xf>
    <xf numFmtId="10" fontId="8" fillId="2" borderId="1" xfId="1" applyNumberFormat="1" applyFont="1" applyFill="1" applyBorder="1" applyAlignment="1">
      <alignment horizontal="right" vertical="center" wrapText="1" readingOrder="1"/>
    </xf>
    <xf numFmtId="10" fontId="9" fillId="2" borderId="1" xfId="1" applyNumberFormat="1" applyFont="1" applyFill="1" applyBorder="1" applyAlignment="1">
      <alignment horizontal="right" vertical="center" wrapText="1" readingOrder="1"/>
    </xf>
    <xf numFmtId="7" fontId="2" fillId="2" borderId="0" xfId="0" applyNumberFormat="1" applyFont="1" applyFill="1" applyBorder="1"/>
    <xf numFmtId="0" fontId="4" fillId="0" borderId="0" xfId="0" applyNumberFormat="1" applyFont="1" applyFill="1" applyBorder="1" applyAlignment="1">
      <alignment horizontal="center" vertical="center" wrapText="1" readingOrder="1"/>
    </xf>
    <xf numFmtId="0" fontId="4" fillId="0" borderId="5" xfId="0" applyNumberFormat="1" applyFont="1" applyFill="1" applyBorder="1" applyAlignment="1">
      <alignment horizontal="center" vertical="center" wrapText="1" readingOrder="1"/>
    </xf>
    <xf numFmtId="10" fontId="10" fillId="0" borderId="1" xfId="1" applyNumberFormat="1" applyFont="1" applyFill="1" applyBorder="1" applyAlignment="1">
      <alignment horizontal="right" vertical="center" wrapText="1" readingOrder="1"/>
    </xf>
    <xf numFmtId="164" fontId="10" fillId="0" borderId="1" xfId="0" applyNumberFormat="1" applyFont="1" applyFill="1" applyBorder="1" applyAlignment="1">
      <alignment horizontal="right" vertical="center" wrapText="1" readingOrder="1"/>
    </xf>
    <xf numFmtId="164" fontId="0" fillId="0" borderId="1" xfId="0" applyNumberFormat="1" applyFont="1" applyFill="1" applyBorder="1" applyAlignment="1">
      <alignment horizontal="right" vertical="center" wrapText="1" readingOrder="1"/>
    </xf>
    <xf numFmtId="10" fontId="0" fillId="0" borderId="1" xfId="1" applyNumberFormat="1" applyFont="1" applyFill="1" applyBorder="1" applyAlignment="1">
      <alignment horizontal="right" vertical="center" wrapText="1" readingOrder="1"/>
    </xf>
    <xf numFmtId="7" fontId="11" fillId="0" borderId="0" xfId="0" applyNumberFormat="1" applyFont="1" applyFill="1" applyBorder="1"/>
    <xf numFmtId="0" fontId="11" fillId="0" borderId="0" xfId="0" applyFont="1" applyFill="1" applyBorder="1"/>
    <xf numFmtId="10" fontId="11" fillId="0" borderId="0" xfId="1" applyNumberFormat="1" applyFont="1" applyFill="1" applyBorder="1"/>
    <xf numFmtId="164" fontId="12" fillId="0" borderId="1" xfId="0" applyNumberFormat="1" applyFont="1" applyFill="1" applyBorder="1" applyAlignment="1">
      <alignment horizontal="right" vertical="center" wrapText="1" readingOrder="1"/>
    </xf>
    <xf numFmtId="164" fontId="12" fillId="0" borderId="2" xfId="0" applyNumberFormat="1" applyFont="1" applyFill="1" applyBorder="1" applyAlignment="1">
      <alignment horizontal="right" vertical="center" wrapText="1" readingOrder="1"/>
    </xf>
    <xf numFmtId="10" fontId="8" fillId="2" borderId="2" xfId="0" applyNumberFormat="1" applyFont="1" applyFill="1" applyBorder="1" applyAlignment="1">
      <alignment horizontal="right" vertical="center" wrapText="1" readingOrder="1"/>
    </xf>
    <xf numFmtId="10" fontId="10" fillId="2" borderId="1" xfId="1" applyNumberFormat="1" applyFont="1" applyFill="1" applyBorder="1" applyAlignment="1">
      <alignment horizontal="right" vertical="center" wrapText="1" readingOrder="1"/>
    </xf>
    <xf numFmtId="10" fontId="8" fillId="2" borderId="6" xfId="0" applyNumberFormat="1" applyFont="1" applyFill="1" applyBorder="1" applyAlignment="1">
      <alignment horizontal="right" vertical="center" wrapText="1" readingOrder="1"/>
    </xf>
    <xf numFmtId="0" fontId="0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Fill="1" applyBorder="1" applyAlignment="1">
      <alignment horizontal="left" vertical="center" wrapText="1" readingOrder="1"/>
    </xf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10" fillId="0" borderId="1" xfId="0" applyNumberFormat="1" applyFont="1" applyFill="1" applyBorder="1" applyAlignment="1">
      <alignment horizontal="left" vertical="center" wrapText="1" readingOrder="1"/>
    </xf>
    <xf numFmtId="0" fontId="13" fillId="0" borderId="1" xfId="0" applyNumberFormat="1" applyFont="1" applyFill="1" applyBorder="1" applyAlignment="1">
      <alignment horizontal="center" vertical="center" wrapText="1" readingOrder="1"/>
    </xf>
    <xf numFmtId="0" fontId="13" fillId="0" borderId="1" xfId="0" applyNumberFormat="1" applyFont="1" applyFill="1" applyBorder="1" applyAlignment="1">
      <alignment horizontal="left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left" vertical="center" wrapText="1" readingOrder="1"/>
    </xf>
    <xf numFmtId="164" fontId="9" fillId="0" borderId="1" xfId="0" applyNumberFormat="1" applyFont="1" applyFill="1" applyBorder="1" applyAlignment="1">
      <alignment horizontal="right" vertical="center" wrapText="1" readingOrder="1"/>
    </xf>
    <xf numFmtId="10" fontId="9" fillId="0" borderId="1" xfId="1" applyNumberFormat="1" applyFont="1" applyFill="1" applyBorder="1" applyAlignment="1">
      <alignment horizontal="right" vertical="center" wrapText="1" readingOrder="1"/>
    </xf>
    <xf numFmtId="0" fontId="14" fillId="2" borderId="1" xfId="0" applyNumberFormat="1" applyFont="1" applyFill="1" applyBorder="1" applyAlignment="1">
      <alignment horizontal="center" vertical="center" wrapText="1" readingOrder="1"/>
    </xf>
    <xf numFmtId="10" fontId="9" fillId="2" borderId="1" xfId="0" applyNumberFormat="1" applyFont="1" applyFill="1" applyBorder="1" applyAlignment="1">
      <alignment horizontal="right" vertical="center" wrapText="1" readingOrder="1"/>
    </xf>
    <xf numFmtId="10" fontId="14" fillId="0" borderId="5" xfId="1" applyNumberFormat="1" applyFont="1" applyFill="1" applyBorder="1" applyAlignment="1">
      <alignment horizontal="right" vertical="center" wrapText="1" readingOrder="1"/>
    </xf>
    <xf numFmtId="0" fontId="13" fillId="0" borderId="7" xfId="0" applyNumberFormat="1" applyFont="1" applyFill="1" applyBorder="1" applyAlignment="1">
      <alignment horizontal="center" vertical="center" wrapText="1" readingOrder="1"/>
    </xf>
    <xf numFmtId="0" fontId="13" fillId="0" borderId="7" xfId="0" applyNumberFormat="1" applyFont="1" applyFill="1" applyBorder="1" applyAlignment="1">
      <alignment horizontal="left" vertical="center" wrapText="1" readingOrder="1"/>
    </xf>
    <xf numFmtId="164" fontId="12" fillId="0" borderId="8" xfId="0" applyNumberFormat="1" applyFont="1" applyFill="1" applyBorder="1" applyAlignment="1">
      <alignment horizontal="right" vertical="center" wrapText="1" readingOrder="1"/>
    </xf>
    <xf numFmtId="0" fontId="0" fillId="0" borderId="2" xfId="0" applyNumberFormat="1" applyFont="1" applyFill="1" applyBorder="1" applyAlignment="1">
      <alignment horizontal="center" vertical="center" wrapText="1" readingOrder="1"/>
    </xf>
    <xf numFmtId="0" fontId="0" fillId="0" borderId="3" xfId="0" applyNumberFormat="1" applyFont="1" applyFill="1" applyBorder="1" applyAlignment="1">
      <alignment horizontal="center" vertical="center" wrapText="1" readingOrder="1"/>
    </xf>
    <xf numFmtId="0" fontId="0" fillId="0" borderId="3" xfId="0" applyNumberFormat="1" applyFont="1" applyFill="1" applyBorder="1" applyAlignment="1">
      <alignment horizontal="left" vertical="center" wrapText="1" readingOrder="1"/>
    </xf>
    <xf numFmtId="10" fontId="10" fillId="2" borderId="6" xfId="0" applyNumberFormat="1" applyFont="1" applyFill="1" applyBorder="1" applyAlignment="1">
      <alignment horizontal="right" vertical="center" wrapText="1" readingOrder="1"/>
    </xf>
    <xf numFmtId="10" fontId="1" fillId="0" borderId="5" xfId="1" applyNumberFormat="1" applyFont="1" applyFill="1" applyBorder="1" applyAlignment="1">
      <alignment horizontal="right" vertical="center" wrapText="1" readingOrder="1"/>
    </xf>
    <xf numFmtId="0" fontId="9" fillId="2" borderId="1" xfId="0" applyNumberFormat="1" applyFont="1" applyFill="1" applyBorder="1" applyAlignment="1">
      <alignment horizontal="center" vertical="center" wrapText="1" readingOrder="1"/>
    </xf>
    <xf numFmtId="0" fontId="9" fillId="2" borderId="1" xfId="0" applyNumberFormat="1" applyFont="1" applyFill="1" applyBorder="1" applyAlignment="1">
      <alignment horizontal="left" vertical="center" wrapText="1" readingOrder="1"/>
    </xf>
    <xf numFmtId="164" fontId="9" fillId="2" borderId="1" xfId="0" applyNumberFormat="1" applyFont="1" applyFill="1" applyBorder="1" applyAlignment="1">
      <alignment horizontal="right" vertical="center" wrapText="1" readingOrder="1"/>
    </xf>
    <xf numFmtId="164" fontId="14" fillId="2" borderId="2" xfId="0" applyNumberFormat="1" applyFont="1" applyFill="1" applyBorder="1" applyAlignment="1">
      <alignment horizontal="right" vertical="center" wrapText="1" readingOrder="1"/>
    </xf>
    <xf numFmtId="164" fontId="14" fillId="2" borderId="1" xfId="0" applyNumberFormat="1" applyFont="1" applyFill="1" applyBorder="1" applyAlignment="1">
      <alignment horizontal="right" vertical="center" wrapText="1" readingOrder="1"/>
    </xf>
    <xf numFmtId="10" fontId="14" fillId="2" borderId="1" xfId="1" applyNumberFormat="1" applyFont="1" applyFill="1" applyBorder="1" applyAlignment="1">
      <alignment horizontal="right" vertical="center" wrapText="1" readingOrder="1"/>
    </xf>
    <xf numFmtId="164" fontId="14" fillId="0" borderId="2" xfId="0" applyNumberFormat="1" applyFont="1" applyFill="1" applyBorder="1" applyAlignment="1">
      <alignment horizontal="right" vertical="center" wrapText="1" readingOrder="1"/>
    </xf>
    <xf numFmtId="7" fontId="4" fillId="0" borderId="0" xfId="0" applyNumberFormat="1" applyFont="1" applyFill="1" applyBorder="1" applyAlignment="1">
      <alignment horizontal="center" vertical="center" wrapText="1" readingOrder="1"/>
    </xf>
    <xf numFmtId="0" fontId="15" fillId="0" borderId="1" xfId="0" applyNumberFormat="1" applyFont="1" applyFill="1" applyBorder="1" applyAlignment="1">
      <alignment horizontal="center" vertical="center" wrapText="1" readingOrder="1"/>
    </xf>
    <xf numFmtId="164" fontId="16" fillId="0" borderId="2" xfId="0" applyNumberFormat="1" applyFont="1" applyFill="1" applyBorder="1" applyAlignment="1">
      <alignment horizontal="right" vertical="center" wrapText="1" readingOrder="1"/>
    </xf>
    <xf numFmtId="164" fontId="16" fillId="0" borderId="1" xfId="0" applyNumberFormat="1" applyFont="1" applyFill="1" applyBorder="1" applyAlignment="1">
      <alignment horizontal="right" vertical="center" wrapText="1" readingOrder="1"/>
    </xf>
    <xf numFmtId="10" fontId="17" fillId="2" borderId="6" xfId="0" applyNumberFormat="1" applyFont="1" applyFill="1" applyBorder="1" applyAlignment="1">
      <alignment horizontal="right" vertical="center" wrapText="1" readingOrder="1"/>
    </xf>
    <xf numFmtId="10" fontId="15" fillId="0" borderId="5" xfId="1" applyNumberFormat="1" applyFont="1" applyFill="1" applyBorder="1" applyAlignment="1">
      <alignment horizontal="right" vertical="center" wrapText="1" readingOrder="1"/>
    </xf>
    <xf numFmtId="10" fontId="17" fillId="0" borderId="1" xfId="1" applyNumberFormat="1" applyFont="1" applyFill="1" applyBorder="1" applyAlignment="1">
      <alignment horizontal="right" vertical="center" wrapText="1" readingOrder="1"/>
    </xf>
    <xf numFmtId="164" fontId="14" fillId="0" borderId="1" xfId="0" applyNumberFormat="1" applyFont="1" applyFill="1" applyBorder="1" applyAlignment="1">
      <alignment horizontal="right" vertical="center" wrapText="1" readingOrder="1"/>
    </xf>
    <xf numFmtId="0" fontId="4" fillId="0" borderId="2" xfId="0" applyNumberFormat="1" applyFont="1" applyFill="1" applyBorder="1" applyAlignment="1">
      <alignment horizontal="center" vertical="center" readingOrder="1"/>
    </xf>
    <xf numFmtId="0" fontId="4" fillId="0" borderId="3" xfId="0" applyNumberFormat="1" applyFont="1" applyFill="1" applyBorder="1" applyAlignment="1">
      <alignment horizontal="center" vertical="center" readingOrder="1"/>
    </xf>
    <xf numFmtId="0" fontId="4" fillId="0" borderId="4" xfId="0" applyNumberFormat="1" applyFont="1" applyFill="1" applyBorder="1" applyAlignment="1">
      <alignment horizontal="center" vertical="center" readingOrder="1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289560</xdr:colOff>
      <xdr:row>0</xdr:row>
      <xdr:rowOff>60960</xdr:rowOff>
    </xdr:from>
    <xdr:to>
      <xdr:col>15</xdr:col>
      <xdr:colOff>1297940</xdr:colOff>
      <xdr:row>6</xdr:row>
      <xdr:rowOff>110490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8540" y="60960"/>
          <a:ext cx="2006600" cy="1706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180975</xdr:colOff>
      <xdr:row>1</xdr:row>
      <xdr:rowOff>171450</xdr:rowOff>
    </xdr:from>
    <xdr:to>
      <xdr:col>5</xdr:col>
      <xdr:colOff>154305</xdr:colOff>
      <xdr:row>3</xdr:row>
      <xdr:rowOff>209550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61950"/>
          <a:ext cx="172593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3"/>
  <sheetViews>
    <sheetView showGridLines="0" tabSelected="1" topLeftCell="H1" workbookViewId="0">
      <selection activeCell="N5" sqref="N5"/>
    </sheetView>
  </sheetViews>
  <sheetFormatPr baseColWidth="10" defaultColWidth="11.5703125" defaultRowHeight="15" x14ac:dyDescent="0.25"/>
  <cols>
    <col min="1" max="1" width="4.5703125" style="5" customWidth="1"/>
    <col min="2" max="6" width="5.42578125" style="5" customWidth="1"/>
    <col min="7" max="7" width="30" style="5" customWidth="1"/>
    <col min="8" max="8" width="25.7109375" style="5" customWidth="1"/>
    <col min="9" max="9" width="23.7109375" style="5" customWidth="1"/>
    <col min="10" max="10" width="25.7109375" style="5" customWidth="1"/>
    <col min="11" max="11" width="24.7109375" style="5" customWidth="1"/>
    <col min="12" max="12" width="25.140625" style="5" customWidth="1"/>
    <col min="13" max="13" width="9.7109375" style="3" customWidth="1"/>
    <col min="14" max="14" width="24.5703125" style="5" customWidth="1"/>
    <col min="15" max="15" width="14.140625" style="3" bestFit="1" customWidth="1"/>
    <col min="16" max="16" width="23.7109375" style="5" customWidth="1"/>
    <col min="17" max="17" width="15.5703125" style="5" customWidth="1"/>
    <col min="18" max="16384" width="11.5703125" style="5"/>
  </cols>
  <sheetData>
    <row r="2" spans="1:16" ht="20.25" x14ac:dyDescent="0.25">
      <c r="G2" s="65" t="s">
        <v>31</v>
      </c>
      <c r="H2" s="66"/>
      <c r="I2" s="66"/>
      <c r="J2" s="66"/>
      <c r="K2" s="66"/>
      <c r="L2" s="66"/>
      <c r="M2" s="66"/>
      <c r="N2" s="67"/>
    </row>
    <row r="3" spans="1:16" ht="20.25" x14ac:dyDescent="0.25">
      <c r="H3" s="15"/>
      <c r="I3" s="15"/>
      <c r="J3" s="15"/>
      <c r="K3" s="16" t="s">
        <v>0</v>
      </c>
      <c r="L3" s="16">
        <v>2016</v>
      </c>
    </row>
    <row r="4" spans="1:16" ht="20.25" x14ac:dyDescent="0.25">
      <c r="H4" s="15"/>
      <c r="I4" s="15"/>
      <c r="J4" s="15"/>
      <c r="K4" s="4" t="s">
        <v>1</v>
      </c>
      <c r="L4" s="4" t="s">
        <v>2</v>
      </c>
    </row>
    <row r="5" spans="1:16" ht="20.25" x14ac:dyDescent="0.25">
      <c r="H5" s="57"/>
      <c r="I5" s="57"/>
      <c r="J5" s="57"/>
      <c r="K5" s="4" t="s">
        <v>3</v>
      </c>
      <c r="L5" s="4" t="s">
        <v>97</v>
      </c>
    </row>
    <row r="6" spans="1:16" x14ac:dyDescent="0.25">
      <c r="H6" s="2"/>
      <c r="I6" s="2"/>
      <c r="J6" s="2"/>
      <c r="L6" s="2"/>
    </row>
    <row r="8" spans="1:16" s="6" customFormat="1" ht="25.5" x14ac:dyDescent="0.2">
      <c r="A8" s="7" t="s">
        <v>4</v>
      </c>
      <c r="B8" s="7" t="s">
        <v>5</v>
      </c>
      <c r="C8" s="7" t="s">
        <v>6</v>
      </c>
      <c r="D8" s="7" t="s">
        <v>7</v>
      </c>
      <c r="E8" s="7" t="s">
        <v>8</v>
      </c>
      <c r="F8" s="7" t="s">
        <v>33</v>
      </c>
      <c r="G8" s="7" t="s">
        <v>9</v>
      </c>
      <c r="H8" s="7" t="s">
        <v>96</v>
      </c>
      <c r="I8" s="7" t="s">
        <v>95</v>
      </c>
      <c r="J8" s="7" t="s">
        <v>10</v>
      </c>
      <c r="K8" s="7" t="s">
        <v>11</v>
      </c>
      <c r="L8" s="7" t="s">
        <v>12</v>
      </c>
      <c r="M8" s="8" t="s">
        <v>29</v>
      </c>
      <c r="N8" s="7" t="s">
        <v>13</v>
      </c>
      <c r="O8" s="8" t="s">
        <v>30</v>
      </c>
      <c r="P8" s="7" t="s">
        <v>14</v>
      </c>
    </row>
    <row r="9" spans="1:16" s="1" customFormat="1" ht="18.75" x14ac:dyDescent="0.3">
      <c r="A9" s="9" t="s">
        <v>15</v>
      </c>
      <c r="B9" s="9"/>
      <c r="C9" s="9"/>
      <c r="D9" s="9"/>
      <c r="E9" s="9"/>
      <c r="F9" s="9"/>
      <c r="G9" s="10" t="s">
        <v>27</v>
      </c>
      <c r="H9" s="11">
        <f>H10+H49+H53</f>
        <v>49600333000</v>
      </c>
      <c r="I9" s="11">
        <f>I10+I49+I53</f>
        <v>670433620</v>
      </c>
      <c r="J9" s="11">
        <f>J10+J49+J53</f>
        <v>48929899380</v>
      </c>
      <c r="K9" s="11">
        <f t="shared" ref="K9:L9" si="0">K10+K49+K53</f>
        <v>44255135051</v>
      </c>
      <c r="L9" s="11">
        <f t="shared" si="0"/>
        <v>13579600924</v>
      </c>
      <c r="M9" s="13">
        <f t="shared" ref="M9:M48" si="1">+L9/H9</f>
        <v>0.27378043861116819</v>
      </c>
      <c r="N9" s="11">
        <f>N10+N49+N53</f>
        <v>9937358272</v>
      </c>
      <c r="O9" s="12">
        <f t="shared" ref="O9:O48" si="2">+N9/H9</f>
        <v>0.20034862007882084</v>
      </c>
      <c r="P9" s="11">
        <f>P10+P49+P53</f>
        <v>9324254024</v>
      </c>
    </row>
    <row r="10" spans="1:16" s="1" customFormat="1" ht="18.75" x14ac:dyDescent="0.3">
      <c r="A10" s="9" t="s">
        <v>15</v>
      </c>
      <c r="B10" s="9">
        <v>1</v>
      </c>
      <c r="C10" s="9"/>
      <c r="D10" s="9"/>
      <c r="E10" s="9"/>
      <c r="F10" s="9"/>
      <c r="G10" s="10" t="s">
        <v>28</v>
      </c>
      <c r="H10" s="11">
        <f>H11+H14+H17+H31+H34+H38</f>
        <v>36745589000</v>
      </c>
      <c r="I10" s="11">
        <f>I11+I14+I17+I31+I34+I38</f>
        <v>587362820</v>
      </c>
      <c r="J10" s="11">
        <f>J11+J14+J17+J31+J34+J38</f>
        <v>36158226180</v>
      </c>
      <c r="K10" s="11">
        <f>K11+K14+K17+K31+K34+K38</f>
        <v>35831783494</v>
      </c>
      <c r="L10" s="11">
        <f>L11+L14+L17+L31+L34+L38</f>
        <v>8659409202</v>
      </c>
      <c r="M10" s="13">
        <f t="shared" si="1"/>
        <v>0.23565846779595775</v>
      </c>
      <c r="N10" s="11">
        <f>N11+N14+N17+N31+N34+N38</f>
        <v>7794109660</v>
      </c>
      <c r="O10" s="12">
        <f t="shared" si="2"/>
        <v>0.21211007557941172</v>
      </c>
      <c r="P10" s="11">
        <f>P11+P14+P17+P31+P34+P38</f>
        <v>7789758137</v>
      </c>
    </row>
    <row r="11" spans="1:16" s="1" customFormat="1" ht="31.5" x14ac:dyDescent="0.3">
      <c r="A11" s="33" t="s">
        <v>15</v>
      </c>
      <c r="B11" s="33" t="s">
        <v>16</v>
      </c>
      <c r="C11" s="33" t="s">
        <v>17</v>
      </c>
      <c r="D11" s="33" t="s">
        <v>16</v>
      </c>
      <c r="E11" s="33" t="s">
        <v>16</v>
      </c>
      <c r="F11" s="50"/>
      <c r="G11" s="51" t="s">
        <v>18</v>
      </c>
      <c r="H11" s="52">
        <f>H12+H13</f>
        <v>16933600000</v>
      </c>
      <c r="I11" s="52">
        <f>I12+I13</f>
        <v>0</v>
      </c>
      <c r="J11" s="52">
        <f>J12+J13</f>
        <v>16933600000</v>
      </c>
      <c r="K11" s="52">
        <f>K12+K13</f>
        <v>16933600000</v>
      </c>
      <c r="L11" s="52">
        <f>L12+L13</f>
        <v>4472022106</v>
      </c>
      <c r="M11" s="13">
        <f t="shared" si="1"/>
        <v>0.2640916347380356</v>
      </c>
      <c r="N11" s="52">
        <f>N12+N13</f>
        <v>4472022106</v>
      </c>
      <c r="O11" s="13">
        <f t="shared" si="2"/>
        <v>0.2640916347380356</v>
      </c>
      <c r="P11" s="52">
        <f>P12+P13</f>
        <v>4472022106</v>
      </c>
    </row>
    <row r="12" spans="1:16" x14ac:dyDescent="0.25">
      <c r="A12" s="31" t="s">
        <v>15</v>
      </c>
      <c r="B12" s="31" t="s">
        <v>16</v>
      </c>
      <c r="C12" s="31" t="s">
        <v>17</v>
      </c>
      <c r="D12" s="31" t="s">
        <v>16</v>
      </c>
      <c r="E12" s="31" t="s">
        <v>16</v>
      </c>
      <c r="F12" s="31" t="s">
        <v>16</v>
      </c>
      <c r="G12" s="32" t="s">
        <v>34</v>
      </c>
      <c r="H12" s="18">
        <v>16000600000</v>
      </c>
      <c r="I12" s="18">
        <v>0</v>
      </c>
      <c r="J12" s="18">
        <v>16000600000</v>
      </c>
      <c r="K12" s="18">
        <v>16000600000</v>
      </c>
      <c r="L12" s="18">
        <v>4357937961</v>
      </c>
      <c r="M12" s="17">
        <f t="shared" si="1"/>
        <v>0.27236090902841142</v>
      </c>
      <c r="N12" s="18">
        <v>4357937961</v>
      </c>
      <c r="O12" s="17">
        <f t="shared" si="2"/>
        <v>0.27236090902841142</v>
      </c>
      <c r="P12" s="18">
        <v>4357937961</v>
      </c>
    </row>
    <row r="13" spans="1:16" x14ac:dyDescent="0.25">
      <c r="A13" s="31" t="s">
        <v>15</v>
      </c>
      <c r="B13" s="31" t="s">
        <v>16</v>
      </c>
      <c r="C13" s="31" t="s">
        <v>17</v>
      </c>
      <c r="D13" s="31" t="s">
        <v>16</v>
      </c>
      <c r="E13" s="31" t="s">
        <v>16</v>
      </c>
      <c r="F13" s="31" t="s">
        <v>23</v>
      </c>
      <c r="G13" s="32" t="s">
        <v>35</v>
      </c>
      <c r="H13" s="18">
        <v>933000000</v>
      </c>
      <c r="I13" s="18">
        <v>0</v>
      </c>
      <c r="J13" s="18">
        <v>933000000</v>
      </c>
      <c r="K13" s="18">
        <v>933000000</v>
      </c>
      <c r="L13" s="18">
        <v>114084145</v>
      </c>
      <c r="M13" s="17">
        <f>L13/H13</f>
        <v>0.12227668274383709</v>
      </c>
      <c r="N13" s="18">
        <f>L13</f>
        <v>114084145</v>
      </c>
      <c r="O13" s="17">
        <f t="shared" si="2"/>
        <v>0.12227668274383709</v>
      </c>
      <c r="P13" s="18">
        <f>N13</f>
        <v>114084145</v>
      </c>
    </row>
    <row r="14" spans="1:16" ht="15.75" x14ac:dyDescent="0.25">
      <c r="A14" s="35" t="s">
        <v>15</v>
      </c>
      <c r="B14" s="35" t="s">
        <v>16</v>
      </c>
      <c r="C14" s="35" t="s">
        <v>17</v>
      </c>
      <c r="D14" s="35" t="s">
        <v>16</v>
      </c>
      <c r="E14" s="35" t="s">
        <v>19</v>
      </c>
      <c r="F14" s="35"/>
      <c r="G14" s="36" t="s">
        <v>20</v>
      </c>
      <c r="H14" s="37">
        <f>H15+H16</f>
        <v>3963700000</v>
      </c>
      <c r="I14" s="37">
        <f>I15+I16</f>
        <v>0</v>
      </c>
      <c r="J14" s="37">
        <f>J15+J16</f>
        <v>3963700000</v>
      </c>
      <c r="K14" s="37">
        <f t="shared" ref="K14:P14" si="3">K15+K16</f>
        <v>3963700000</v>
      </c>
      <c r="L14" s="37">
        <f t="shared" si="3"/>
        <v>775474623</v>
      </c>
      <c r="M14" s="38">
        <f t="shared" si="1"/>
        <v>0.19564412619522165</v>
      </c>
      <c r="N14" s="37">
        <f t="shared" si="3"/>
        <v>775474623</v>
      </c>
      <c r="O14" s="38">
        <f t="shared" si="2"/>
        <v>0.19564412619522165</v>
      </c>
      <c r="P14" s="37">
        <f t="shared" si="3"/>
        <v>775474623</v>
      </c>
    </row>
    <row r="15" spans="1:16" x14ac:dyDescent="0.25">
      <c r="A15" s="31" t="s">
        <v>15</v>
      </c>
      <c r="B15" s="31" t="s">
        <v>16</v>
      </c>
      <c r="C15" s="31" t="s">
        <v>17</v>
      </c>
      <c r="D15" s="31" t="s">
        <v>16</v>
      </c>
      <c r="E15" s="31" t="s">
        <v>19</v>
      </c>
      <c r="F15" s="31" t="s">
        <v>16</v>
      </c>
      <c r="G15" s="32" t="s">
        <v>36</v>
      </c>
      <c r="H15" s="18">
        <v>1224191145</v>
      </c>
      <c r="I15" s="18">
        <v>0</v>
      </c>
      <c r="J15" s="18">
        <v>1224191145</v>
      </c>
      <c r="K15" s="18">
        <v>1224191145</v>
      </c>
      <c r="L15" s="18">
        <v>204178640</v>
      </c>
      <c r="M15" s="17">
        <f t="shared" si="1"/>
        <v>0.16678656828546165</v>
      </c>
      <c r="N15" s="18">
        <f>L15</f>
        <v>204178640</v>
      </c>
      <c r="O15" s="17">
        <f t="shared" si="2"/>
        <v>0.16678656828546165</v>
      </c>
      <c r="P15" s="18">
        <f>N15</f>
        <v>204178640</v>
      </c>
    </row>
    <row r="16" spans="1:16" x14ac:dyDescent="0.25">
      <c r="A16" s="31" t="s">
        <v>15</v>
      </c>
      <c r="B16" s="31" t="s">
        <v>16</v>
      </c>
      <c r="C16" s="31" t="s">
        <v>17</v>
      </c>
      <c r="D16" s="31" t="s">
        <v>16</v>
      </c>
      <c r="E16" s="31" t="s">
        <v>19</v>
      </c>
      <c r="F16" s="31" t="s">
        <v>23</v>
      </c>
      <c r="G16" s="32" t="s">
        <v>37</v>
      </c>
      <c r="H16" s="18">
        <v>2739508855</v>
      </c>
      <c r="I16" s="18">
        <v>0</v>
      </c>
      <c r="J16" s="18">
        <v>2739508855</v>
      </c>
      <c r="K16" s="18">
        <v>2739508855</v>
      </c>
      <c r="L16" s="18">
        <v>571295983</v>
      </c>
      <c r="M16" s="17">
        <f t="shared" si="1"/>
        <v>0.20853956429354195</v>
      </c>
      <c r="N16" s="18">
        <f>L16</f>
        <v>571295983</v>
      </c>
      <c r="O16" s="17">
        <f t="shared" si="2"/>
        <v>0.20853956429354195</v>
      </c>
      <c r="P16" s="18">
        <f>N16</f>
        <v>571295983</v>
      </c>
    </row>
    <row r="17" spans="1:16" ht="15.75" x14ac:dyDescent="0.25">
      <c r="A17" s="35" t="s">
        <v>15</v>
      </c>
      <c r="B17" s="35" t="s">
        <v>16</v>
      </c>
      <c r="C17" s="35" t="s">
        <v>17</v>
      </c>
      <c r="D17" s="35" t="s">
        <v>16</v>
      </c>
      <c r="E17" s="35" t="s">
        <v>21</v>
      </c>
      <c r="F17" s="35"/>
      <c r="G17" s="36" t="s">
        <v>80</v>
      </c>
      <c r="H17" s="37">
        <f t="shared" ref="H17:P17" si="4">SUM(H18:H30)</f>
        <v>5942300000</v>
      </c>
      <c r="I17" s="37">
        <f t="shared" si="4"/>
        <v>0</v>
      </c>
      <c r="J17" s="37">
        <f t="shared" ref="J17" si="5">SUM(J18:J30)</f>
        <v>5942300000</v>
      </c>
      <c r="K17" s="37">
        <f t="shared" si="4"/>
        <v>5942298002</v>
      </c>
      <c r="L17" s="37">
        <f t="shared" si="4"/>
        <v>467740585</v>
      </c>
      <c r="M17" s="38">
        <f>L17/H17</f>
        <v>7.8713727849485896E-2</v>
      </c>
      <c r="N17" s="37">
        <f t="shared" si="4"/>
        <v>467740585</v>
      </c>
      <c r="O17" s="38">
        <f>N17/H17</f>
        <v>7.8713727849485896E-2</v>
      </c>
      <c r="P17" s="37">
        <f t="shared" si="4"/>
        <v>467740585</v>
      </c>
    </row>
    <row r="18" spans="1:16" x14ac:dyDescent="0.25">
      <c r="A18" s="31" t="s">
        <v>15</v>
      </c>
      <c r="B18" s="31" t="s">
        <v>16</v>
      </c>
      <c r="C18" s="31" t="s">
        <v>17</v>
      </c>
      <c r="D18" s="31" t="s">
        <v>16</v>
      </c>
      <c r="E18" s="31" t="s">
        <v>21</v>
      </c>
      <c r="F18" s="31" t="s">
        <v>16</v>
      </c>
      <c r="G18" s="32" t="s">
        <v>38</v>
      </c>
      <c r="H18" s="18">
        <v>178937592</v>
      </c>
      <c r="I18" s="18">
        <v>0</v>
      </c>
      <c r="J18" s="18">
        <v>178937592</v>
      </c>
      <c r="K18" s="18">
        <v>178937592</v>
      </c>
      <c r="L18" s="18">
        <v>47188878</v>
      </c>
      <c r="M18" s="17">
        <f t="shared" si="1"/>
        <v>0.26371696116263821</v>
      </c>
      <c r="N18" s="18">
        <f>L18</f>
        <v>47188878</v>
      </c>
      <c r="O18" s="17">
        <f t="shared" si="2"/>
        <v>0.26371696116263821</v>
      </c>
      <c r="P18" s="18">
        <f>N18</f>
        <v>47188878</v>
      </c>
    </row>
    <row r="19" spans="1:16" ht="30" x14ac:dyDescent="0.25">
      <c r="A19" s="31" t="s">
        <v>15</v>
      </c>
      <c r="B19" s="31" t="s">
        <v>16</v>
      </c>
      <c r="C19" s="31" t="s">
        <v>17</v>
      </c>
      <c r="D19" s="31" t="s">
        <v>16</v>
      </c>
      <c r="E19" s="31" t="s">
        <v>21</v>
      </c>
      <c r="F19" s="31" t="s">
        <v>23</v>
      </c>
      <c r="G19" s="32" t="s">
        <v>39</v>
      </c>
      <c r="H19" s="18">
        <v>631471676</v>
      </c>
      <c r="I19" s="18">
        <v>0</v>
      </c>
      <c r="J19" s="18">
        <v>631471676</v>
      </c>
      <c r="K19" s="18">
        <v>631471676</v>
      </c>
      <c r="L19" s="18">
        <v>229166783</v>
      </c>
      <c r="M19" s="17">
        <f t="shared" si="1"/>
        <v>0.36290904518732525</v>
      </c>
      <c r="N19" s="18">
        <v>229166783</v>
      </c>
      <c r="O19" s="17">
        <f t="shared" si="2"/>
        <v>0.36290904518732525</v>
      </c>
      <c r="P19" s="18">
        <v>229166783</v>
      </c>
    </row>
    <row r="20" spans="1:16" ht="30" x14ac:dyDescent="0.25">
      <c r="A20" s="31" t="s">
        <v>15</v>
      </c>
      <c r="B20" s="31" t="s">
        <v>16</v>
      </c>
      <c r="C20" s="31" t="s">
        <v>17</v>
      </c>
      <c r="D20" s="31" t="s">
        <v>16</v>
      </c>
      <c r="E20" s="31" t="s">
        <v>21</v>
      </c>
      <c r="F20" s="31" t="s">
        <v>21</v>
      </c>
      <c r="G20" s="32" t="s">
        <v>40</v>
      </c>
      <c r="H20" s="18">
        <v>82610980</v>
      </c>
      <c r="I20" s="18">
        <v>0</v>
      </c>
      <c r="J20" s="18">
        <v>82610980</v>
      </c>
      <c r="K20" s="18">
        <v>82610980</v>
      </c>
      <c r="L20" s="18">
        <v>11437958</v>
      </c>
      <c r="M20" s="17">
        <f t="shared" si="1"/>
        <v>0.13845566291551076</v>
      </c>
      <c r="N20" s="18">
        <v>11437958</v>
      </c>
      <c r="O20" s="17">
        <f t="shared" si="2"/>
        <v>0.13845566291551076</v>
      </c>
      <c r="P20" s="18">
        <v>11437958</v>
      </c>
    </row>
    <row r="21" spans="1:16" x14ac:dyDescent="0.25">
      <c r="A21" s="31" t="s">
        <v>15</v>
      </c>
      <c r="B21" s="31" t="s">
        <v>16</v>
      </c>
      <c r="C21" s="31" t="s">
        <v>17</v>
      </c>
      <c r="D21" s="31" t="s">
        <v>16</v>
      </c>
      <c r="E21" s="31" t="s">
        <v>21</v>
      </c>
      <c r="F21" s="31" t="s">
        <v>41</v>
      </c>
      <c r="G21" s="32" t="s">
        <v>42</v>
      </c>
      <c r="H21" s="18">
        <v>59327822</v>
      </c>
      <c r="I21" s="18">
        <v>0</v>
      </c>
      <c r="J21" s="18">
        <v>59327822</v>
      </c>
      <c r="K21" s="18">
        <v>59327822</v>
      </c>
      <c r="L21" s="18">
        <v>14519649</v>
      </c>
      <c r="M21" s="17">
        <f t="shared" si="1"/>
        <v>0.24473591833524583</v>
      </c>
      <c r="N21" s="18">
        <v>14519649</v>
      </c>
      <c r="O21" s="17">
        <f t="shared" si="2"/>
        <v>0.24473591833524583</v>
      </c>
      <c r="P21" s="18">
        <v>14519649</v>
      </c>
    </row>
    <row r="22" spans="1:16" x14ac:dyDescent="0.25">
      <c r="A22" s="31" t="s">
        <v>15</v>
      </c>
      <c r="B22" s="31" t="s">
        <v>16</v>
      </c>
      <c r="C22" s="31" t="s">
        <v>17</v>
      </c>
      <c r="D22" s="31" t="s">
        <v>16</v>
      </c>
      <c r="E22" s="31" t="s">
        <v>21</v>
      </c>
      <c r="F22" s="31" t="s">
        <v>43</v>
      </c>
      <c r="G22" s="32" t="s">
        <v>44</v>
      </c>
      <c r="H22" s="18">
        <v>41405427</v>
      </c>
      <c r="I22" s="18">
        <v>0</v>
      </c>
      <c r="J22" s="18">
        <v>41405427</v>
      </c>
      <c r="K22" s="18">
        <v>41405427</v>
      </c>
      <c r="L22" s="18">
        <v>8831900</v>
      </c>
      <c r="M22" s="17">
        <f t="shared" si="1"/>
        <v>0.21330295663899324</v>
      </c>
      <c r="N22" s="18">
        <v>8831900</v>
      </c>
      <c r="O22" s="17">
        <f t="shared" si="2"/>
        <v>0.21330295663899324</v>
      </c>
      <c r="P22" s="18">
        <f>N22</f>
        <v>8831900</v>
      </c>
    </row>
    <row r="23" spans="1:16" x14ac:dyDescent="0.25">
      <c r="A23" s="31" t="s">
        <v>15</v>
      </c>
      <c r="B23" s="31" t="s">
        <v>16</v>
      </c>
      <c r="C23" s="31" t="s">
        <v>17</v>
      </c>
      <c r="D23" s="31" t="s">
        <v>16</v>
      </c>
      <c r="E23" s="31" t="s">
        <v>21</v>
      </c>
      <c r="F23" s="31" t="s">
        <v>45</v>
      </c>
      <c r="G23" s="32" t="s">
        <v>46</v>
      </c>
      <c r="H23" s="18">
        <v>745790300</v>
      </c>
      <c r="I23" s="18">
        <v>0</v>
      </c>
      <c r="J23" s="18">
        <v>745790300</v>
      </c>
      <c r="K23" s="18">
        <v>745790300</v>
      </c>
      <c r="L23" s="18">
        <v>3413615</v>
      </c>
      <c r="M23" s="17">
        <f t="shared" si="1"/>
        <v>4.5771780619833754E-3</v>
      </c>
      <c r="N23" s="18">
        <v>3413615</v>
      </c>
      <c r="O23" s="17">
        <f t="shared" si="2"/>
        <v>4.5771780619833754E-3</v>
      </c>
      <c r="P23" s="18">
        <v>3413615</v>
      </c>
    </row>
    <row r="24" spans="1:16" x14ac:dyDescent="0.25">
      <c r="A24" s="31" t="s">
        <v>15</v>
      </c>
      <c r="B24" s="31" t="s">
        <v>16</v>
      </c>
      <c r="C24" s="31" t="s">
        <v>17</v>
      </c>
      <c r="D24" s="31" t="s">
        <v>16</v>
      </c>
      <c r="E24" s="31" t="s">
        <v>21</v>
      </c>
      <c r="F24" s="31" t="s">
        <v>47</v>
      </c>
      <c r="G24" s="32" t="s">
        <v>48</v>
      </c>
      <c r="H24" s="18">
        <v>746995368</v>
      </c>
      <c r="I24" s="18">
        <v>0</v>
      </c>
      <c r="J24" s="18">
        <v>746995368</v>
      </c>
      <c r="K24" s="18">
        <v>746995368</v>
      </c>
      <c r="L24" s="18">
        <v>99111733</v>
      </c>
      <c r="M24" s="17">
        <f t="shared" si="1"/>
        <v>0.13268051884359208</v>
      </c>
      <c r="N24" s="18">
        <v>99111733</v>
      </c>
      <c r="O24" s="17" t="s">
        <v>98</v>
      </c>
      <c r="P24" s="18">
        <v>99111733</v>
      </c>
    </row>
    <row r="25" spans="1:16" x14ac:dyDescent="0.25">
      <c r="A25" s="31" t="s">
        <v>15</v>
      </c>
      <c r="B25" s="31" t="s">
        <v>16</v>
      </c>
      <c r="C25" s="31" t="s">
        <v>17</v>
      </c>
      <c r="D25" s="31" t="s">
        <v>16</v>
      </c>
      <c r="E25" s="31" t="s">
        <v>21</v>
      </c>
      <c r="F25" s="31" t="s">
        <v>49</v>
      </c>
      <c r="G25" s="32" t="s">
        <v>50</v>
      </c>
      <c r="H25" s="18">
        <v>1989156408</v>
      </c>
      <c r="I25" s="18">
        <v>0</v>
      </c>
      <c r="J25" s="18">
        <v>1989156408</v>
      </c>
      <c r="K25" s="18">
        <f>1989156408-1998</f>
        <v>1989154410</v>
      </c>
      <c r="L25" s="18">
        <v>8232358</v>
      </c>
      <c r="M25" s="17">
        <f t="shared" si="1"/>
        <v>4.1386177411143026E-3</v>
      </c>
      <c r="N25" s="18">
        <v>8232358</v>
      </c>
      <c r="O25" s="17">
        <f t="shared" si="2"/>
        <v>4.1386177411143026E-3</v>
      </c>
      <c r="P25" s="18">
        <v>8232358</v>
      </c>
    </row>
    <row r="26" spans="1:16" x14ac:dyDescent="0.25">
      <c r="A26" s="31" t="s">
        <v>15</v>
      </c>
      <c r="B26" s="31" t="s">
        <v>16</v>
      </c>
      <c r="C26" s="31" t="s">
        <v>17</v>
      </c>
      <c r="D26" s="31" t="s">
        <v>16</v>
      </c>
      <c r="E26" s="31" t="s">
        <v>21</v>
      </c>
      <c r="F26" s="31" t="s">
        <v>51</v>
      </c>
      <c r="G26" s="32" t="s">
        <v>52</v>
      </c>
      <c r="H26" s="18">
        <v>812528221</v>
      </c>
      <c r="I26" s="18">
        <v>0</v>
      </c>
      <c r="J26" s="18">
        <v>812528221</v>
      </c>
      <c r="K26" s="18">
        <v>812528221</v>
      </c>
      <c r="L26" s="18">
        <v>0</v>
      </c>
      <c r="M26" s="17">
        <f t="shared" si="1"/>
        <v>0</v>
      </c>
      <c r="N26" s="18">
        <v>0</v>
      </c>
      <c r="O26" s="17">
        <f t="shared" si="2"/>
        <v>0</v>
      </c>
      <c r="P26" s="18">
        <v>0</v>
      </c>
    </row>
    <row r="27" spans="1:16" x14ac:dyDescent="0.25">
      <c r="A27" s="31" t="s">
        <v>15</v>
      </c>
      <c r="B27" s="31" t="s">
        <v>16</v>
      </c>
      <c r="C27" s="31" t="s">
        <v>17</v>
      </c>
      <c r="D27" s="31" t="s">
        <v>16</v>
      </c>
      <c r="E27" s="31" t="s">
        <v>21</v>
      </c>
      <c r="F27" s="31" t="s">
        <v>53</v>
      </c>
      <c r="G27" s="32" t="s">
        <v>54</v>
      </c>
      <c r="H27" s="18">
        <v>10359690</v>
      </c>
      <c r="I27" s="18">
        <v>0</v>
      </c>
      <c r="J27" s="18">
        <v>10359690</v>
      </c>
      <c r="K27" s="18">
        <v>10359690</v>
      </c>
      <c r="L27" s="18">
        <v>2848277</v>
      </c>
      <c r="M27" s="17">
        <f t="shared" si="1"/>
        <v>0.27493843927762318</v>
      </c>
      <c r="N27" s="18">
        <v>2848277</v>
      </c>
      <c r="O27" s="17">
        <f t="shared" si="2"/>
        <v>0.27493843927762318</v>
      </c>
      <c r="P27" s="18">
        <v>2848277</v>
      </c>
    </row>
    <row r="28" spans="1:16" x14ac:dyDescent="0.25">
      <c r="A28" s="31" t="s">
        <v>15</v>
      </c>
      <c r="B28" s="31" t="s">
        <v>16</v>
      </c>
      <c r="C28" s="31" t="s">
        <v>17</v>
      </c>
      <c r="D28" s="31" t="s">
        <v>16</v>
      </c>
      <c r="E28" s="31" t="s">
        <v>21</v>
      </c>
      <c r="F28" s="31">
        <v>21</v>
      </c>
      <c r="G28" s="32" t="s">
        <v>90</v>
      </c>
      <c r="H28" s="18">
        <v>312662</v>
      </c>
      <c r="I28" s="18">
        <v>0</v>
      </c>
      <c r="J28" s="18">
        <v>312662</v>
      </c>
      <c r="K28" s="18">
        <v>312662</v>
      </c>
      <c r="L28" s="18">
        <v>0</v>
      </c>
      <c r="M28" s="17">
        <f t="shared" ref="M28" si="6">+L28/H28</f>
        <v>0</v>
      </c>
      <c r="N28" s="18">
        <v>0</v>
      </c>
      <c r="O28" s="17">
        <f t="shared" ref="O28" si="7">+N28/H28</f>
        <v>0</v>
      </c>
      <c r="P28" s="18">
        <f>N28</f>
        <v>0</v>
      </c>
    </row>
    <row r="29" spans="1:16" x14ac:dyDescent="0.25">
      <c r="A29" s="31" t="s">
        <v>15</v>
      </c>
      <c r="B29" s="31" t="s">
        <v>16</v>
      </c>
      <c r="C29" s="31" t="s">
        <v>17</v>
      </c>
      <c r="D29" s="31" t="s">
        <v>16</v>
      </c>
      <c r="E29" s="31" t="s">
        <v>21</v>
      </c>
      <c r="F29" s="31" t="s">
        <v>55</v>
      </c>
      <c r="G29" s="32" t="s">
        <v>56</v>
      </c>
      <c r="H29" s="18">
        <v>142444735</v>
      </c>
      <c r="I29" s="18">
        <v>0</v>
      </c>
      <c r="J29" s="18">
        <v>142444735</v>
      </c>
      <c r="K29" s="18">
        <v>142444735</v>
      </c>
      <c r="L29" s="18">
        <v>42989434</v>
      </c>
      <c r="M29" s="17">
        <f t="shared" si="1"/>
        <v>0.30179728299540171</v>
      </c>
      <c r="N29" s="18">
        <v>42989434</v>
      </c>
      <c r="O29" s="17">
        <f t="shared" si="2"/>
        <v>0.30179728299540171</v>
      </c>
      <c r="P29" s="18">
        <f>N29</f>
        <v>42989434</v>
      </c>
    </row>
    <row r="30" spans="1:16" x14ac:dyDescent="0.25">
      <c r="A30" s="31" t="s">
        <v>15</v>
      </c>
      <c r="B30" s="31" t="s">
        <v>16</v>
      </c>
      <c r="C30" s="31" t="s">
        <v>17</v>
      </c>
      <c r="D30" s="31" t="s">
        <v>16</v>
      </c>
      <c r="E30" s="31" t="s">
        <v>21</v>
      </c>
      <c r="F30" s="31" t="s">
        <v>57</v>
      </c>
      <c r="G30" s="32" t="s">
        <v>58</v>
      </c>
      <c r="H30" s="18">
        <v>500959119</v>
      </c>
      <c r="I30" s="18">
        <v>0</v>
      </c>
      <c r="J30" s="18">
        <v>500959119</v>
      </c>
      <c r="K30" s="18">
        <v>500959119</v>
      </c>
      <c r="L30" s="18">
        <v>0</v>
      </c>
      <c r="M30" s="17">
        <f t="shared" si="1"/>
        <v>0</v>
      </c>
      <c r="N30" s="18">
        <v>0</v>
      </c>
      <c r="O30" s="17">
        <f t="shared" si="2"/>
        <v>0</v>
      </c>
      <c r="P30" s="18">
        <v>0</v>
      </c>
    </row>
    <row r="31" spans="1:16" ht="47.25" x14ac:dyDescent="0.25">
      <c r="A31" s="35" t="s">
        <v>15</v>
      </c>
      <c r="B31" s="35" t="s">
        <v>16</v>
      </c>
      <c r="C31" s="35" t="s">
        <v>17</v>
      </c>
      <c r="D31" s="35" t="s">
        <v>16</v>
      </c>
      <c r="E31" s="35" t="s">
        <v>22</v>
      </c>
      <c r="F31" s="35"/>
      <c r="G31" s="36" t="s">
        <v>81</v>
      </c>
      <c r="H31" s="37">
        <f>H32+H33</f>
        <v>256800000</v>
      </c>
      <c r="I31" s="37">
        <f>I32+I33</f>
        <v>0</v>
      </c>
      <c r="J31" s="37">
        <f>J32+J33</f>
        <v>256800000</v>
      </c>
      <c r="K31" s="37">
        <f t="shared" ref="K31:P31" si="8">K32+K33</f>
        <v>256800000</v>
      </c>
      <c r="L31" s="37">
        <f t="shared" si="8"/>
        <v>57201886</v>
      </c>
      <c r="M31" s="38">
        <f>L31/H31</f>
        <v>0.22274877725856698</v>
      </c>
      <c r="N31" s="37">
        <f t="shared" si="8"/>
        <v>57201886</v>
      </c>
      <c r="O31" s="38">
        <f>N31/H31</f>
        <v>0.22274877725856698</v>
      </c>
      <c r="P31" s="37">
        <f t="shared" si="8"/>
        <v>57201886</v>
      </c>
    </row>
    <row r="32" spans="1:16" x14ac:dyDescent="0.25">
      <c r="A32" s="31" t="s">
        <v>15</v>
      </c>
      <c r="B32" s="31" t="s">
        <v>16</v>
      </c>
      <c r="C32" s="31" t="s">
        <v>17</v>
      </c>
      <c r="D32" s="31" t="s">
        <v>16</v>
      </c>
      <c r="E32" s="31" t="s">
        <v>22</v>
      </c>
      <c r="F32" s="31" t="s">
        <v>16</v>
      </c>
      <c r="G32" s="32" t="s">
        <v>59</v>
      </c>
      <c r="H32" s="18">
        <v>180017719</v>
      </c>
      <c r="I32" s="18">
        <v>0</v>
      </c>
      <c r="J32" s="18">
        <v>180017719</v>
      </c>
      <c r="K32" s="18">
        <v>180017719</v>
      </c>
      <c r="L32" s="18">
        <v>28925798</v>
      </c>
      <c r="M32" s="17">
        <f t="shared" si="1"/>
        <v>0.16068306031585702</v>
      </c>
      <c r="N32" s="18">
        <v>28925798</v>
      </c>
      <c r="O32" s="17">
        <f t="shared" si="2"/>
        <v>0.16068306031585702</v>
      </c>
      <c r="P32" s="18">
        <v>28925798</v>
      </c>
    </row>
    <row r="33" spans="1:17" ht="30" x14ac:dyDescent="0.25">
      <c r="A33" s="31" t="s">
        <v>15</v>
      </c>
      <c r="B33" s="31" t="s">
        <v>16</v>
      </c>
      <c r="C33" s="31" t="s">
        <v>17</v>
      </c>
      <c r="D33" s="31" t="s">
        <v>16</v>
      </c>
      <c r="E33" s="31" t="s">
        <v>22</v>
      </c>
      <c r="F33" s="31">
        <v>3</v>
      </c>
      <c r="G33" s="32" t="s">
        <v>94</v>
      </c>
      <c r="H33" s="18">
        <v>76782281</v>
      </c>
      <c r="I33" s="18">
        <v>0</v>
      </c>
      <c r="J33" s="18">
        <v>76782281</v>
      </c>
      <c r="K33" s="18">
        <v>76782281</v>
      </c>
      <c r="L33" s="18">
        <v>28276088</v>
      </c>
      <c r="M33" s="17">
        <f t="shared" si="1"/>
        <v>0.36826319343130742</v>
      </c>
      <c r="N33" s="18">
        <v>28276088</v>
      </c>
      <c r="O33" s="17">
        <f t="shared" si="2"/>
        <v>0.36826319343130742</v>
      </c>
      <c r="P33" s="18">
        <v>28276088</v>
      </c>
    </row>
    <row r="34" spans="1:17" ht="31.5" x14ac:dyDescent="0.25">
      <c r="A34" s="35" t="s">
        <v>15</v>
      </c>
      <c r="B34" s="35" t="s">
        <v>16</v>
      </c>
      <c r="C34" s="35" t="s">
        <v>17</v>
      </c>
      <c r="D34" s="35" t="s">
        <v>23</v>
      </c>
      <c r="E34" s="35"/>
      <c r="F34" s="35"/>
      <c r="G34" s="36" t="s">
        <v>82</v>
      </c>
      <c r="H34" s="37">
        <f>H35+H36+H37</f>
        <v>1827189000</v>
      </c>
      <c r="I34" s="37">
        <f>I35+I36+I37</f>
        <v>91359450</v>
      </c>
      <c r="J34" s="37">
        <f>J35+J36+J37</f>
        <v>1735829550</v>
      </c>
      <c r="K34" s="37">
        <f t="shared" ref="K34:P34" si="9">K35+K36+K37</f>
        <v>1409388862</v>
      </c>
      <c r="L34" s="37">
        <f t="shared" si="9"/>
        <v>1409388862</v>
      </c>
      <c r="M34" s="37">
        <f t="shared" si="9"/>
        <v>1.9265024380113838</v>
      </c>
      <c r="N34" s="37">
        <f t="shared" si="9"/>
        <v>544089320</v>
      </c>
      <c r="O34" s="37">
        <f t="shared" si="9"/>
        <v>0.81226866236412865</v>
      </c>
      <c r="P34" s="37">
        <f t="shared" si="9"/>
        <v>544089320</v>
      </c>
    </row>
    <row r="35" spans="1:17" ht="15.75" x14ac:dyDescent="0.25">
      <c r="A35" s="31" t="s">
        <v>15</v>
      </c>
      <c r="B35" s="31" t="s">
        <v>16</v>
      </c>
      <c r="C35" s="31" t="s">
        <v>17</v>
      </c>
      <c r="D35" s="31" t="s">
        <v>23</v>
      </c>
      <c r="E35" s="31">
        <v>12</v>
      </c>
      <c r="F35" s="31"/>
      <c r="G35" s="34" t="s">
        <v>93</v>
      </c>
      <c r="H35" s="18">
        <v>632431153</v>
      </c>
      <c r="I35" s="18">
        <v>91359450</v>
      </c>
      <c r="J35" s="18">
        <f>H35-I35</f>
        <v>541071703</v>
      </c>
      <c r="K35" s="18">
        <v>271500000</v>
      </c>
      <c r="L35" s="18">
        <v>271500000</v>
      </c>
      <c r="M35" s="63">
        <f>L35/H35</f>
        <v>0.42929574027483114</v>
      </c>
      <c r="N35" s="18">
        <v>135750000</v>
      </c>
      <c r="O35" s="63">
        <f>N35/H35</f>
        <v>0.21464787013741557</v>
      </c>
      <c r="P35" s="18">
        <v>135750000</v>
      </c>
    </row>
    <row r="36" spans="1:17" ht="30" x14ac:dyDescent="0.25">
      <c r="A36" s="31" t="s">
        <v>15</v>
      </c>
      <c r="B36" s="31" t="s">
        <v>16</v>
      </c>
      <c r="C36" s="31" t="s">
        <v>17</v>
      </c>
      <c r="D36" s="31" t="s">
        <v>23</v>
      </c>
      <c r="E36" s="31" t="s">
        <v>45</v>
      </c>
      <c r="F36" s="31"/>
      <c r="G36" s="32" t="s">
        <v>60</v>
      </c>
      <c r="H36" s="18">
        <v>113106091</v>
      </c>
      <c r="I36" s="18">
        <v>0</v>
      </c>
      <c r="J36" s="18">
        <v>113106091</v>
      </c>
      <c r="K36" s="18">
        <v>56237106</v>
      </c>
      <c r="L36" s="18">
        <v>56237106</v>
      </c>
      <c r="M36" s="17">
        <f t="shared" si="1"/>
        <v>0.49720669773655252</v>
      </c>
      <c r="N36" s="18">
        <v>27802614</v>
      </c>
      <c r="O36" s="17">
        <f t="shared" si="2"/>
        <v>0.24581005102545717</v>
      </c>
      <c r="P36" s="18">
        <v>27802614</v>
      </c>
      <c r="Q36" s="2"/>
    </row>
    <row r="37" spans="1:17" ht="30" x14ac:dyDescent="0.25">
      <c r="A37" s="31" t="s">
        <v>15</v>
      </c>
      <c r="B37" s="31" t="s">
        <v>16</v>
      </c>
      <c r="C37" s="31" t="s">
        <v>17</v>
      </c>
      <c r="D37" s="31" t="s">
        <v>23</v>
      </c>
      <c r="E37" s="31" t="s">
        <v>61</v>
      </c>
      <c r="F37" s="31"/>
      <c r="G37" s="32" t="s">
        <v>62</v>
      </c>
      <c r="H37" s="18">
        <v>1081651756</v>
      </c>
      <c r="I37" s="18">
        <v>0</v>
      </c>
      <c r="J37" s="18">
        <v>1081651756</v>
      </c>
      <c r="K37" s="18">
        <v>1081651756</v>
      </c>
      <c r="L37" s="18">
        <v>1081651756</v>
      </c>
      <c r="M37" s="17">
        <f t="shared" si="1"/>
        <v>1</v>
      </c>
      <c r="N37" s="18">
        <v>380536706</v>
      </c>
      <c r="O37" s="17">
        <f t="shared" si="2"/>
        <v>0.35181074120125588</v>
      </c>
      <c r="P37" s="18">
        <v>380536706</v>
      </c>
    </row>
    <row r="38" spans="1:17" ht="47.25" x14ac:dyDescent="0.25">
      <c r="A38" s="35" t="s">
        <v>15</v>
      </c>
      <c r="B38" s="35" t="s">
        <v>16</v>
      </c>
      <c r="C38" s="35" t="s">
        <v>17</v>
      </c>
      <c r="D38" s="35" t="s">
        <v>21</v>
      </c>
      <c r="E38" s="35"/>
      <c r="F38" s="35"/>
      <c r="G38" s="36" t="s">
        <v>83</v>
      </c>
      <c r="H38" s="37">
        <f>SUM(H39:H48)</f>
        <v>7822000000</v>
      </c>
      <c r="I38" s="37">
        <f>SUM(I39:I48)</f>
        <v>496003370</v>
      </c>
      <c r="J38" s="37">
        <f>SUM(J39:J48)</f>
        <v>7325996630</v>
      </c>
      <c r="K38" s="37">
        <f t="shared" ref="K38:P38" si="10">SUM(K39:K48)</f>
        <v>7325996630</v>
      </c>
      <c r="L38" s="37">
        <f t="shared" si="10"/>
        <v>1477581140</v>
      </c>
      <c r="M38" s="38">
        <f>L38/H38</f>
        <v>0.18890068268984914</v>
      </c>
      <c r="N38" s="37">
        <f t="shared" si="10"/>
        <v>1477581140</v>
      </c>
      <c r="O38" s="38">
        <f>N38/H38</f>
        <v>0.18890068268984914</v>
      </c>
      <c r="P38" s="37">
        <f t="shared" si="10"/>
        <v>1473229617</v>
      </c>
    </row>
    <row r="39" spans="1:17" s="1" customFormat="1" ht="30" x14ac:dyDescent="0.3">
      <c r="A39" s="31" t="s">
        <v>15</v>
      </c>
      <c r="B39" s="31" t="s">
        <v>16</v>
      </c>
      <c r="C39" s="31" t="s">
        <v>17</v>
      </c>
      <c r="D39" s="31" t="s">
        <v>21</v>
      </c>
      <c r="E39" s="31" t="s">
        <v>16</v>
      </c>
      <c r="F39" s="31" t="s">
        <v>16</v>
      </c>
      <c r="G39" s="32" t="s">
        <v>63</v>
      </c>
      <c r="H39" s="18">
        <v>867115658</v>
      </c>
      <c r="I39" s="18">
        <v>0</v>
      </c>
      <c r="J39" s="18">
        <v>867115658</v>
      </c>
      <c r="K39" s="18">
        <v>867115658</v>
      </c>
      <c r="L39" s="18">
        <v>132646800</v>
      </c>
      <c r="M39" s="17">
        <f t="shared" si="1"/>
        <v>0.15297474884255868</v>
      </c>
      <c r="N39" s="18">
        <v>132646800</v>
      </c>
      <c r="O39" s="17">
        <f t="shared" si="2"/>
        <v>0.15297474884255868</v>
      </c>
      <c r="P39" s="18">
        <v>132646800</v>
      </c>
      <c r="Q39" s="14"/>
    </row>
    <row r="40" spans="1:17" ht="30" x14ac:dyDescent="0.25">
      <c r="A40" s="31" t="s">
        <v>15</v>
      </c>
      <c r="B40" s="31" t="s">
        <v>16</v>
      </c>
      <c r="C40" s="31" t="s">
        <v>17</v>
      </c>
      <c r="D40" s="31" t="s">
        <v>21</v>
      </c>
      <c r="E40" s="31" t="s">
        <v>16</v>
      </c>
      <c r="F40" s="31" t="s">
        <v>24</v>
      </c>
      <c r="G40" s="32" t="s">
        <v>64</v>
      </c>
      <c r="H40" s="18">
        <v>1259993088</v>
      </c>
      <c r="I40" s="18">
        <v>100000000</v>
      </c>
      <c r="J40" s="18">
        <f>H40-I40</f>
        <v>1159993088</v>
      </c>
      <c r="K40" s="18">
        <v>1159993088</v>
      </c>
      <c r="L40" s="18">
        <v>223935890</v>
      </c>
      <c r="M40" s="17">
        <f t="shared" si="1"/>
        <v>0.17772787178972208</v>
      </c>
      <c r="N40" s="18">
        <v>223935890</v>
      </c>
      <c r="O40" s="17">
        <f t="shared" si="2"/>
        <v>0.17772787178972208</v>
      </c>
      <c r="P40" s="18">
        <v>223935890</v>
      </c>
    </row>
    <row r="41" spans="1:17" s="1" customFormat="1" ht="30" x14ac:dyDescent="0.3">
      <c r="A41" s="31" t="s">
        <v>15</v>
      </c>
      <c r="B41" s="31" t="s">
        <v>16</v>
      </c>
      <c r="C41" s="31" t="s">
        <v>17</v>
      </c>
      <c r="D41" s="31" t="s">
        <v>21</v>
      </c>
      <c r="E41" s="31" t="s">
        <v>16</v>
      </c>
      <c r="F41" s="31" t="s">
        <v>19</v>
      </c>
      <c r="G41" s="32" t="s">
        <v>65</v>
      </c>
      <c r="H41" s="18">
        <v>1606284278</v>
      </c>
      <c r="I41" s="18">
        <v>70000000</v>
      </c>
      <c r="J41" s="18">
        <f>H41-I41</f>
        <v>1536284278</v>
      </c>
      <c r="K41" s="18">
        <v>1536284278</v>
      </c>
      <c r="L41" s="18">
        <v>295548960</v>
      </c>
      <c r="M41" s="17">
        <f t="shared" si="1"/>
        <v>0.18399542599519858</v>
      </c>
      <c r="N41" s="18">
        <v>295548960</v>
      </c>
      <c r="O41" s="17">
        <f t="shared" si="2"/>
        <v>0.18399542599519858</v>
      </c>
      <c r="P41" s="18">
        <v>295548960</v>
      </c>
    </row>
    <row r="42" spans="1:17" ht="60" x14ac:dyDescent="0.25">
      <c r="A42" s="31" t="s">
        <v>15</v>
      </c>
      <c r="B42" s="31" t="s">
        <v>16</v>
      </c>
      <c r="C42" s="31" t="s">
        <v>17</v>
      </c>
      <c r="D42" s="31" t="s">
        <v>21</v>
      </c>
      <c r="E42" s="31" t="s">
        <v>16</v>
      </c>
      <c r="F42" s="31" t="s">
        <v>21</v>
      </c>
      <c r="G42" s="32" t="s">
        <v>66</v>
      </c>
      <c r="H42" s="18">
        <v>104053871</v>
      </c>
      <c r="I42" s="18">
        <v>0</v>
      </c>
      <c r="J42" s="18">
        <v>104053871</v>
      </c>
      <c r="K42" s="18">
        <v>104053871</v>
      </c>
      <c r="L42" s="18">
        <v>16420644</v>
      </c>
      <c r="M42" s="17">
        <f t="shared" si="1"/>
        <v>0.15780906411449122</v>
      </c>
      <c r="N42" s="18">
        <v>16420644</v>
      </c>
      <c r="O42" s="17">
        <f t="shared" si="2"/>
        <v>0.15780906411449122</v>
      </c>
      <c r="P42" s="18">
        <v>16420644</v>
      </c>
    </row>
    <row r="43" spans="1:17" x14ac:dyDescent="0.25">
      <c r="A43" s="31" t="s">
        <v>15</v>
      </c>
      <c r="B43" s="31" t="s">
        <v>16</v>
      </c>
      <c r="C43" s="31" t="s">
        <v>17</v>
      </c>
      <c r="D43" s="31" t="s">
        <v>21</v>
      </c>
      <c r="E43" s="31" t="s">
        <v>23</v>
      </c>
      <c r="F43" s="31" t="s">
        <v>23</v>
      </c>
      <c r="G43" s="32" t="s">
        <v>67</v>
      </c>
      <c r="H43" s="18">
        <v>1776188854</v>
      </c>
      <c r="I43" s="18">
        <v>206003370</v>
      </c>
      <c r="J43" s="18">
        <f>H43-I43</f>
        <v>1570185484</v>
      </c>
      <c r="K43" s="18">
        <v>1570185484</v>
      </c>
      <c r="L43" s="18">
        <v>449904336</v>
      </c>
      <c r="M43" s="17">
        <f t="shared" si="1"/>
        <v>0.25329757868191194</v>
      </c>
      <c r="N43" s="18">
        <v>449904336</v>
      </c>
      <c r="O43" s="17">
        <f t="shared" si="2"/>
        <v>0.25329757868191194</v>
      </c>
      <c r="P43" s="18">
        <v>445552813</v>
      </c>
    </row>
    <row r="44" spans="1:17" ht="30" x14ac:dyDescent="0.25">
      <c r="A44" s="31" t="s">
        <v>15</v>
      </c>
      <c r="B44" s="31" t="s">
        <v>16</v>
      </c>
      <c r="C44" s="31" t="s">
        <v>17</v>
      </c>
      <c r="D44" s="31" t="s">
        <v>21</v>
      </c>
      <c r="E44" s="31" t="s">
        <v>23</v>
      </c>
      <c r="F44" s="31" t="s">
        <v>24</v>
      </c>
      <c r="G44" s="32" t="s">
        <v>68</v>
      </c>
      <c r="H44" s="18">
        <v>1124469683</v>
      </c>
      <c r="I44" s="18">
        <v>120000000</v>
      </c>
      <c r="J44" s="18">
        <f>H44-I44</f>
        <v>1004469683</v>
      </c>
      <c r="K44" s="18">
        <v>1004469683</v>
      </c>
      <c r="L44" s="18">
        <v>193325070</v>
      </c>
      <c r="M44" s="17">
        <f t="shared" si="1"/>
        <v>0.17192555114889657</v>
      </c>
      <c r="N44" s="18">
        <v>193325070</v>
      </c>
      <c r="O44" s="17">
        <f t="shared" si="2"/>
        <v>0.17192555114889657</v>
      </c>
      <c r="P44" s="18">
        <v>193325070</v>
      </c>
    </row>
    <row r="45" spans="1:17" x14ac:dyDescent="0.25">
      <c r="A45" s="31" t="s">
        <v>15</v>
      </c>
      <c r="B45" s="31" t="s">
        <v>16</v>
      </c>
      <c r="C45" s="31" t="s">
        <v>17</v>
      </c>
      <c r="D45" s="31" t="s">
        <v>21</v>
      </c>
      <c r="E45" s="31" t="s">
        <v>26</v>
      </c>
      <c r="F45" s="31"/>
      <c r="G45" s="32" t="s">
        <v>69</v>
      </c>
      <c r="H45" s="18">
        <v>650336742</v>
      </c>
      <c r="I45" s="18">
        <v>0</v>
      </c>
      <c r="J45" s="18">
        <v>650336742</v>
      </c>
      <c r="K45" s="18">
        <v>650336742</v>
      </c>
      <c r="L45" s="18">
        <v>99482710</v>
      </c>
      <c r="M45" s="17">
        <f t="shared" si="1"/>
        <v>0.152971074176215</v>
      </c>
      <c r="N45" s="18">
        <v>99482710</v>
      </c>
      <c r="O45" s="17">
        <f t="shared" si="2"/>
        <v>0.152971074176215</v>
      </c>
      <c r="P45" s="18">
        <v>99482710</v>
      </c>
    </row>
    <row r="46" spans="1:17" x14ac:dyDescent="0.25">
      <c r="A46" s="31" t="s">
        <v>15</v>
      </c>
      <c r="B46" s="31" t="s">
        <v>16</v>
      </c>
      <c r="C46" s="31" t="s">
        <v>17</v>
      </c>
      <c r="D46" s="31" t="s">
        <v>21</v>
      </c>
      <c r="E46" s="31" t="s">
        <v>25</v>
      </c>
      <c r="F46" s="31"/>
      <c r="G46" s="32" t="s">
        <v>70</v>
      </c>
      <c r="H46" s="18">
        <v>108389456</v>
      </c>
      <c r="I46" s="18">
        <v>0</v>
      </c>
      <c r="J46" s="18">
        <v>108389456</v>
      </c>
      <c r="K46" s="18">
        <v>108389456</v>
      </c>
      <c r="L46" s="18">
        <v>16579755</v>
      </c>
      <c r="M46" s="17">
        <f t="shared" si="1"/>
        <v>0.1529646481480634</v>
      </c>
      <c r="N46" s="18">
        <v>16579755</v>
      </c>
      <c r="O46" s="17">
        <f t="shared" si="2"/>
        <v>0.1529646481480634</v>
      </c>
      <c r="P46" s="18">
        <v>16579755</v>
      </c>
    </row>
    <row r="47" spans="1:17" x14ac:dyDescent="0.25">
      <c r="A47" s="31" t="s">
        <v>15</v>
      </c>
      <c r="B47" s="31" t="s">
        <v>16</v>
      </c>
      <c r="C47" s="31" t="s">
        <v>17</v>
      </c>
      <c r="D47" s="31" t="s">
        <v>21</v>
      </c>
      <c r="E47" s="31" t="s">
        <v>71</v>
      </c>
      <c r="F47" s="31"/>
      <c r="G47" s="32" t="s">
        <v>72</v>
      </c>
      <c r="H47" s="18">
        <v>108389456</v>
      </c>
      <c r="I47" s="18">
        <v>0</v>
      </c>
      <c r="J47" s="18">
        <v>108389456</v>
      </c>
      <c r="K47" s="18">
        <v>108389456</v>
      </c>
      <c r="L47" s="18">
        <v>16579755</v>
      </c>
      <c r="M47" s="17">
        <f t="shared" si="1"/>
        <v>0.1529646481480634</v>
      </c>
      <c r="N47" s="18">
        <v>16579755</v>
      </c>
      <c r="O47" s="17">
        <f t="shared" si="2"/>
        <v>0.1529646481480634</v>
      </c>
      <c r="P47" s="18">
        <v>16579755</v>
      </c>
    </row>
    <row r="48" spans="1:17" ht="45" x14ac:dyDescent="0.25">
      <c r="A48" s="31" t="s">
        <v>15</v>
      </c>
      <c r="B48" s="31" t="s">
        <v>16</v>
      </c>
      <c r="C48" s="31" t="s">
        <v>17</v>
      </c>
      <c r="D48" s="31" t="s">
        <v>21</v>
      </c>
      <c r="E48" s="31" t="s">
        <v>22</v>
      </c>
      <c r="F48" s="31"/>
      <c r="G48" s="32" t="s">
        <v>73</v>
      </c>
      <c r="H48" s="18">
        <v>216778914</v>
      </c>
      <c r="I48" s="18">
        <v>0</v>
      </c>
      <c r="J48" s="18">
        <v>216778914</v>
      </c>
      <c r="K48" s="18">
        <v>216778914</v>
      </c>
      <c r="L48" s="18">
        <v>33157220</v>
      </c>
      <c r="M48" s="17">
        <f t="shared" si="1"/>
        <v>0.15295408297875318</v>
      </c>
      <c r="N48" s="18">
        <v>33157220</v>
      </c>
      <c r="O48" s="17">
        <f t="shared" si="2"/>
        <v>0.15295408297875318</v>
      </c>
      <c r="P48" s="18">
        <v>33157220</v>
      </c>
    </row>
    <row r="49" spans="1:16" ht="18.75" x14ac:dyDescent="0.25">
      <c r="A49" s="39" t="s">
        <v>15</v>
      </c>
      <c r="B49" s="9">
        <v>2</v>
      </c>
      <c r="C49" s="9"/>
      <c r="D49" s="9"/>
      <c r="E49" s="9"/>
      <c r="F49" s="9"/>
      <c r="G49" s="10" t="s">
        <v>74</v>
      </c>
      <c r="H49" s="11">
        <f>H50</f>
        <v>1661416000</v>
      </c>
      <c r="I49" s="11">
        <f>I50</f>
        <v>83070800</v>
      </c>
      <c r="J49" s="11">
        <f>J50</f>
        <v>1578345200</v>
      </c>
      <c r="K49" s="11">
        <f t="shared" ref="K49:P49" si="11">K50</f>
        <v>1445722229</v>
      </c>
      <c r="L49" s="11">
        <f t="shared" si="11"/>
        <v>1445722229</v>
      </c>
      <c r="M49" s="12">
        <f t="shared" ref="M49" si="12">+L49/H49</f>
        <v>0.87017473588794136</v>
      </c>
      <c r="N49" s="11">
        <f t="shared" si="11"/>
        <v>228718833</v>
      </c>
      <c r="O49" s="12">
        <f t="shared" ref="O49:O51" si="13">+N49/H49</f>
        <v>0.13766499961478643</v>
      </c>
      <c r="P49" s="11">
        <f t="shared" si="11"/>
        <v>228718833</v>
      </c>
    </row>
    <row r="50" spans="1:16" ht="31.5" x14ac:dyDescent="0.25">
      <c r="A50" s="50" t="s">
        <v>15</v>
      </c>
      <c r="B50" s="50">
        <v>2</v>
      </c>
      <c r="C50" s="50">
        <v>0</v>
      </c>
      <c r="D50" s="50">
        <v>4</v>
      </c>
      <c r="E50" s="50"/>
      <c r="F50" s="50"/>
      <c r="G50" s="51" t="s">
        <v>79</v>
      </c>
      <c r="H50" s="52">
        <f>SUM(H51:H52)</f>
        <v>1661416000</v>
      </c>
      <c r="I50" s="52">
        <f>SUM(I51:I52)</f>
        <v>83070800</v>
      </c>
      <c r="J50" s="52">
        <f>SUM(J51:J52)</f>
        <v>1578345200</v>
      </c>
      <c r="K50" s="52">
        <f>SUM(K51:K52)</f>
        <v>1445722229</v>
      </c>
      <c r="L50" s="52">
        <f>SUM(L51:L52)</f>
        <v>1445722229</v>
      </c>
      <c r="M50" s="40">
        <f>M49</f>
        <v>0.87017473588794136</v>
      </c>
      <c r="N50" s="52">
        <f>SUM(N51:N52)</f>
        <v>228718833</v>
      </c>
      <c r="O50" s="13">
        <f t="shared" si="13"/>
        <v>0.13766499961478643</v>
      </c>
      <c r="P50" s="52">
        <f>SUM(P51:P52)</f>
        <v>228718833</v>
      </c>
    </row>
    <row r="51" spans="1:16" x14ac:dyDescent="0.25">
      <c r="A51" s="29" t="s">
        <v>15</v>
      </c>
      <c r="B51" s="29" t="s">
        <v>23</v>
      </c>
      <c r="C51" s="29" t="s">
        <v>17</v>
      </c>
      <c r="D51" s="29" t="s">
        <v>19</v>
      </c>
      <c r="E51" s="29" t="s">
        <v>75</v>
      </c>
      <c r="F51" s="29" t="s">
        <v>19</v>
      </c>
      <c r="G51" s="30" t="s">
        <v>76</v>
      </c>
      <c r="H51" s="19">
        <v>215693771</v>
      </c>
      <c r="I51" s="19">
        <v>83070800</v>
      </c>
      <c r="J51" s="19">
        <f>H51-I51</f>
        <v>132622971</v>
      </c>
      <c r="K51" s="19">
        <v>0</v>
      </c>
      <c r="L51" s="19">
        <v>0</v>
      </c>
      <c r="M51" s="48">
        <f t="shared" ref="M51:M59" si="14">L51/H51</f>
        <v>0</v>
      </c>
      <c r="N51" s="19">
        <v>0</v>
      </c>
      <c r="O51" s="27">
        <f t="shared" si="13"/>
        <v>0</v>
      </c>
      <c r="P51" s="19">
        <v>0</v>
      </c>
    </row>
    <row r="52" spans="1:16" ht="30" x14ac:dyDescent="0.25">
      <c r="A52" s="29" t="s">
        <v>15</v>
      </c>
      <c r="B52" s="29" t="s">
        <v>23</v>
      </c>
      <c r="C52" s="29" t="s">
        <v>17</v>
      </c>
      <c r="D52" s="29" t="s">
        <v>19</v>
      </c>
      <c r="E52" s="29" t="s">
        <v>77</v>
      </c>
      <c r="F52" s="29" t="s">
        <v>43</v>
      </c>
      <c r="G52" s="30" t="s">
        <v>78</v>
      </c>
      <c r="H52" s="19">
        <v>1445722229</v>
      </c>
      <c r="I52" s="19">
        <v>0</v>
      </c>
      <c r="J52" s="19">
        <v>1445722229</v>
      </c>
      <c r="K52" s="19">
        <v>1445722229</v>
      </c>
      <c r="L52" s="19">
        <v>1445722229</v>
      </c>
      <c r="M52" s="48">
        <f t="shared" si="14"/>
        <v>1</v>
      </c>
      <c r="N52" s="19">
        <v>228718833</v>
      </c>
      <c r="O52" s="27">
        <f>N52/H52</f>
        <v>0.15820385715325402</v>
      </c>
      <c r="P52" s="19">
        <v>228718833</v>
      </c>
    </row>
    <row r="53" spans="1:16" ht="37.5" x14ac:dyDescent="0.25">
      <c r="A53" s="9" t="s">
        <v>15</v>
      </c>
      <c r="B53" s="9">
        <v>3</v>
      </c>
      <c r="C53" s="9"/>
      <c r="D53" s="9"/>
      <c r="E53" s="9"/>
      <c r="F53" s="29"/>
      <c r="G53" s="10" t="s">
        <v>84</v>
      </c>
      <c r="H53" s="56">
        <f>H54+H55+H57+H58</f>
        <v>11193328000</v>
      </c>
      <c r="I53" s="56">
        <f>I54+I55+I57+I58</f>
        <v>0</v>
      </c>
      <c r="J53" s="56">
        <f>J54+J55+J57+J58</f>
        <v>11193328000</v>
      </c>
      <c r="K53" s="56">
        <f t="shared" ref="K53:P53" si="15">K54+K55+K57+K58</f>
        <v>6977629328</v>
      </c>
      <c r="L53" s="56">
        <f t="shared" si="15"/>
        <v>3474469493</v>
      </c>
      <c r="M53" s="28">
        <f>L53/H53</f>
        <v>0.31040540337958472</v>
      </c>
      <c r="N53" s="56">
        <f t="shared" si="15"/>
        <v>1914529779</v>
      </c>
      <c r="O53" s="41">
        <f>N53/H53</f>
        <v>0.17104205103254366</v>
      </c>
      <c r="P53" s="64">
        <f t="shared" si="15"/>
        <v>1305777054</v>
      </c>
    </row>
    <row r="54" spans="1:16" ht="31.5" x14ac:dyDescent="0.25">
      <c r="A54" s="33" t="s">
        <v>15</v>
      </c>
      <c r="B54" s="33" t="s">
        <v>24</v>
      </c>
      <c r="C54" s="33" t="s">
        <v>23</v>
      </c>
      <c r="D54" s="33" t="s">
        <v>16</v>
      </c>
      <c r="E54" s="33" t="s">
        <v>16</v>
      </c>
      <c r="F54" s="29"/>
      <c r="G54" s="34" t="s">
        <v>85</v>
      </c>
      <c r="H54" s="25">
        <v>313100000</v>
      </c>
      <c r="I54" s="25">
        <v>0</v>
      </c>
      <c r="J54" s="25">
        <v>313100000</v>
      </c>
      <c r="K54" s="24">
        <v>0</v>
      </c>
      <c r="L54" s="24">
        <v>0</v>
      </c>
      <c r="M54" s="48">
        <f t="shared" si="14"/>
        <v>0</v>
      </c>
      <c r="N54" s="24">
        <v>0</v>
      </c>
      <c r="O54" s="49">
        <f t="shared" ref="O54:O59" si="16">N54/H54</f>
        <v>0</v>
      </c>
      <c r="P54" s="24">
        <v>0</v>
      </c>
    </row>
    <row r="55" spans="1:16" ht="15.75" x14ac:dyDescent="0.25">
      <c r="A55" s="35" t="s">
        <v>15</v>
      </c>
      <c r="B55" s="35" t="s">
        <v>24</v>
      </c>
      <c r="C55" s="35" t="s">
        <v>21</v>
      </c>
      <c r="D55" s="35" t="s">
        <v>24</v>
      </c>
      <c r="E55" s="35" t="s">
        <v>25</v>
      </c>
      <c r="F55" s="58"/>
      <c r="G55" s="36" t="s">
        <v>86</v>
      </c>
      <c r="H55" s="59">
        <f>H56</f>
        <v>91700000</v>
      </c>
      <c r="I55" s="59">
        <f>I56</f>
        <v>0</v>
      </c>
      <c r="J55" s="59">
        <f>J56</f>
        <v>91700000</v>
      </c>
      <c r="K55" s="60">
        <v>0</v>
      </c>
      <c r="L55" s="60">
        <v>0</v>
      </c>
      <c r="M55" s="61">
        <f t="shared" si="14"/>
        <v>0</v>
      </c>
      <c r="N55" s="60">
        <v>0</v>
      </c>
      <c r="O55" s="62">
        <f t="shared" si="16"/>
        <v>0</v>
      </c>
      <c r="P55" s="60">
        <v>0</v>
      </c>
    </row>
    <row r="56" spans="1:16" ht="31.5" x14ac:dyDescent="0.25">
      <c r="A56" s="33" t="s">
        <v>15</v>
      </c>
      <c r="B56" s="33" t="s">
        <v>24</v>
      </c>
      <c r="C56" s="33" t="s">
        <v>21</v>
      </c>
      <c r="D56" s="33" t="s">
        <v>24</v>
      </c>
      <c r="E56" s="33" t="s">
        <v>25</v>
      </c>
      <c r="F56" s="29">
        <v>0</v>
      </c>
      <c r="G56" s="34" t="s">
        <v>91</v>
      </c>
      <c r="H56" s="25">
        <v>91700000</v>
      </c>
      <c r="I56" s="25">
        <v>0</v>
      </c>
      <c r="J56" s="25">
        <v>91700000</v>
      </c>
      <c r="K56" s="24">
        <v>0</v>
      </c>
      <c r="L56" s="24">
        <v>0</v>
      </c>
      <c r="M56" s="48">
        <v>0</v>
      </c>
      <c r="N56" s="24">
        <v>0</v>
      </c>
      <c r="O56" s="49">
        <v>0</v>
      </c>
      <c r="P56" s="24">
        <v>0</v>
      </c>
    </row>
    <row r="57" spans="1:16" ht="31.5" x14ac:dyDescent="0.25">
      <c r="A57" s="33" t="s">
        <v>15</v>
      </c>
      <c r="B57" s="33" t="s">
        <v>24</v>
      </c>
      <c r="C57" s="33" t="s">
        <v>21</v>
      </c>
      <c r="D57" s="33" t="s">
        <v>24</v>
      </c>
      <c r="E57" s="33" t="s">
        <v>87</v>
      </c>
      <c r="F57" s="29"/>
      <c r="G57" s="34" t="s">
        <v>88</v>
      </c>
      <c r="H57" s="25">
        <v>6744400000</v>
      </c>
      <c r="I57" s="25">
        <v>0</v>
      </c>
      <c r="J57" s="25">
        <v>6744400000</v>
      </c>
      <c r="K57" s="24">
        <v>6737071722</v>
      </c>
      <c r="L57" s="24">
        <v>3233911887</v>
      </c>
      <c r="M57" s="48">
        <f t="shared" si="14"/>
        <v>0.47949586130715854</v>
      </c>
      <c r="N57" s="24">
        <v>1834343910</v>
      </c>
      <c r="O57" s="49">
        <f t="shared" si="16"/>
        <v>0.27198029624577424</v>
      </c>
      <c r="P57" s="24">
        <v>1225591185</v>
      </c>
    </row>
    <row r="58" spans="1:16" ht="31.5" x14ac:dyDescent="0.25">
      <c r="A58" s="33" t="s">
        <v>15</v>
      </c>
      <c r="B58" s="35" t="s">
        <v>24</v>
      </c>
      <c r="C58" s="35" t="s">
        <v>26</v>
      </c>
      <c r="D58" s="35" t="s">
        <v>16</v>
      </c>
      <c r="E58" s="35" t="s">
        <v>16</v>
      </c>
      <c r="F58" s="58"/>
      <c r="G58" s="36" t="s">
        <v>89</v>
      </c>
      <c r="H58" s="59">
        <f>H59</f>
        <v>4044128000</v>
      </c>
      <c r="I58" s="59">
        <f>I59</f>
        <v>0</v>
      </c>
      <c r="J58" s="59">
        <f>J59</f>
        <v>4044128000</v>
      </c>
      <c r="K58" s="59">
        <f t="shared" ref="K58:P58" si="17">K59</f>
        <v>240557606</v>
      </c>
      <c r="L58" s="59">
        <f t="shared" si="17"/>
        <v>240557606</v>
      </c>
      <c r="M58" s="59">
        <f t="shared" si="17"/>
        <v>5.9483183024869636E-2</v>
      </c>
      <c r="N58" s="59">
        <f t="shared" si="17"/>
        <v>80185869</v>
      </c>
      <c r="O58" s="59">
        <f t="shared" si="17"/>
        <v>1.9827727757380578E-2</v>
      </c>
      <c r="P58" s="60">
        <f t="shared" si="17"/>
        <v>80185869</v>
      </c>
    </row>
    <row r="59" spans="1:16" ht="15.75" x14ac:dyDescent="0.25">
      <c r="A59" s="42" t="s">
        <v>15</v>
      </c>
      <c r="B59" s="42" t="s">
        <v>24</v>
      </c>
      <c r="C59" s="42" t="s">
        <v>26</v>
      </c>
      <c r="D59" s="42">
        <v>1</v>
      </c>
      <c r="E59" s="42">
        <v>2</v>
      </c>
      <c r="F59" s="29"/>
      <c r="G59" s="43" t="s">
        <v>92</v>
      </c>
      <c r="H59" s="44">
        <v>4044128000</v>
      </c>
      <c r="I59" s="44">
        <v>0</v>
      </c>
      <c r="J59" s="44">
        <v>4044128000</v>
      </c>
      <c r="K59" s="24">
        <v>240557606</v>
      </c>
      <c r="L59" s="24">
        <v>240557606</v>
      </c>
      <c r="M59" s="48">
        <f t="shared" si="14"/>
        <v>5.9483183024869636E-2</v>
      </c>
      <c r="N59" s="24">
        <v>80185869</v>
      </c>
      <c r="O59" s="49">
        <f t="shared" si="16"/>
        <v>1.9827727757380578E-2</v>
      </c>
      <c r="P59" s="24">
        <v>80185869</v>
      </c>
    </row>
    <row r="60" spans="1:16" ht="18.75" x14ac:dyDescent="0.25">
      <c r="A60" s="45"/>
      <c r="B60" s="46"/>
      <c r="C60" s="46"/>
      <c r="D60" s="46"/>
      <c r="E60" s="46"/>
      <c r="F60" s="46"/>
      <c r="G60" s="47"/>
      <c r="H60" s="19"/>
      <c r="I60" s="19"/>
      <c r="J60" s="19"/>
      <c r="K60" s="19"/>
      <c r="L60" s="19"/>
      <c r="M60" s="26"/>
      <c r="N60" s="19"/>
      <c r="O60" s="20"/>
      <c r="P60" s="19"/>
    </row>
    <row r="61" spans="1:16" s="1" customFormat="1" ht="18.75" x14ac:dyDescent="0.3">
      <c r="A61" s="68" t="s">
        <v>32</v>
      </c>
      <c r="B61" s="69"/>
      <c r="C61" s="69"/>
      <c r="D61" s="69"/>
      <c r="E61" s="69"/>
      <c r="F61" s="69"/>
      <c r="G61" s="70"/>
      <c r="H61" s="53">
        <f>H9</f>
        <v>49600333000</v>
      </c>
      <c r="I61" s="53">
        <f>I9</f>
        <v>670433620</v>
      </c>
      <c r="J61" s="53">
        <f>J9</f>
        <v>48929899380</v>
      </c>
      <c r="K61" s="54">
        <f>K9</f>
        <v>44255135051</v>
      </c>
      <c r="L61" s="54">
        <f>L9</f>
        <v>13579600924</v>
      </c>
      <c r="M61" s="26">
        <f>L61/H61</f>
        <v>0.27378043861116819</v>
      </c>
      <c r="N61" s="54">
        <f>N9</f>
        <v>9937358272</v>
      </c>
      <c r="O61" s="55">
        <f>N61/H61</f>
        <v>0.20034862007882084</v>
      </c>
      <c r="P61" s="54">
        <f>P9</f>
        <v>9324254024</v>
      </c>
    </row>
    <row r="62" spans="1:16" x14ac:dyDescent="0.25">
      <c r="H62" s="21"/>
      <c r="I62" s="21"/>
      <c r="J62" s="21"/>
      <c r="K62" s="21"/>
      <c r="L62" s="21"/>
      <c r="M62" s="21"/>
      <c r="N62" s="21"/>
      <c r="O62" s="21"/>
      <c r="P62" s="21"/>
    </row>
    <row r="63" spans="1:16" x14ac:dyDescent="0.25">
      <c r="H63" s="21"/>
      <c r="I63" s="21"/>
      <c r="J63" s="21"/>
      <c r="K63" s="21"/>
      <c r="L63" s="21"/>
      <c r="M63" s="21"/>
      <c r="N63" s="21"/>
      <c r="O63" s="21"/>
      <c r="P63" s="21"/>
    </row>
    <row r="64" spans="1:16" x14ac:dyDescent="0.25">
      <c r="H64" s="21"/>
      <c r="I64" s="21"/>
      <c r="J64" s="21"/>
      <c r="K64" s="21"/>
      <c r="L64" s="22"/>
      <c r="M64" s="23"/>
      <c r="N64" s="22"/>
      <c r="O64" s="23"/>
      <c r="P64" s="21"/>
    </row>
    <row r="65" spans="8:16" x14ac:dyDescent="0.25">
      <c r="H65" s="22"/>
      <c r="I65" s="22"/>
      <c r="J65" s="22"/>
      <c r="K65" s="21"/>
      <c r="L65" s="22"/>
      <c r="M65" s="23"/>
      <c r="N65" s="22"/>
      <c r="O65" s="23"/>
      <c r="P65" s="22"/>
    </row>
    <row r="66" spans="8:16" x14ac:dyDescent="0.25">
      <c r="H66" s="22"/>
      <c r="I66" s="22"/>
      <c r="J66" s="22"/>
      <c r="K66" s="22"/>
      <c r="L66" s="22"/>
      <c r="M66" s="23"/>
      <c r="N66" s="22"/>
      <c r="O66" s="23"/>
      <c r="P66" s="22"/>
    </row>
    <row r="67" spans="8:16" x14ac:dyDescent="0.25">
      <c r="H67" s="22"/>
      <c r="I67" s="22"/>
      <c r="J67" s="22"/>
      <c r="K67" s="21"/>
      <c r="L67" s="22"/>
      <c r="M67" s="23"/>
      <c r="N67" s="22"/>
      <c r="O67" s="23"/>
      <c r="P67" s="22"/>
    </row>
    <row r="68" spans="8:16" x14ac:dyDescent="0.25">
      <c r="H68" s="22"/>
      <c r="I68" s="22"/>
      <c r="J68" s="22"/>
      <c r="K68" s="22"/>
      <c r="L68" s="22"/>
      <c r="M68" s="23"/>
      <c r="N68" s="22"/>
      <c r="O68" s="23"/>
      <c r="P68" s="22"/>
    </row>
    <row r="69" spans="8:16" x14ac:dyDescent="0.25">
      <c r="H69" s="22"/>
      <c r="I69" s="22"/>
      <c r="J69" s="22"/>
      <c r="K69" s="22"/>
      <c r="L69" s="22"/>
      <c r="M69" s="23"/>
      <c r="N69" s="22"/>
      <c r="O69" s="23"/>
      <c r="P69" s="22"/>
    </row>
    <row r="70" spans="8:16" x14ac:dyDescent="0.25">
      <c r="H70" s="22"/>
      <c r="I70" s="22"/>
      <c r="J70" s="22"/>
      <c r="K70" s="22"/>
      <c r="L70" s="22"/>
      <c r="M70" s="23"/>
      <c r="N70" s="22"/>
      <c r="O70" s="23"/>
      <c r="P70" s="22"/>
    </row>
    <row r="71" spans="8:16" x14ac:dyDescent="0.25">
      <c r="H71" s="22"/>
      <c r="I71" s="22"/>
      <c r="J71" s="22"/>
      <c r="K71" s="22"/>
      <c r="L71" s="22"/>
      <c r="M71" s="23"/>
      <c r="N71" s="22"/>
      <c r="O71" s="23"/>
      <c r="P71" s="22"/>
    </row>
    <row r="72" spans="8:16" x14ac:dyDescent="0.25">
      <c r="H72" s="22"/>
      <c r="I72" s="22"/>
      <c r="J72" s="22"/>
      <c r="K72" s="22"/>
      <c r="L72" s="22"/>
      <c r="M72" s="23"/>
      <c r="N72" s="22"/>
      <c r="O72" s="23"/>
      <c r="P72" s="22"/>
    </row>
    <row r="73" spans="8:16" x14ac:dyDescent="0.25">
      <c r="H73" s="22"/>
      <c r="I73" s="22"/>
      <c r="J73" s="22"/>
      <c r="K73" s="22"/>
      <c r="L73" s="22"/>
      <c r="M73" s="23"/>
      <c r="N73" s="22"/>
      <c r="O73" s="23"/>
      <c r="P73" s="22"/>
    </row>
  </sheetData>
  <mergeCells count="2">
    <mergeCell ref="G2:N2"/>
    <mergeCell ref="A61:G61"/>
  </mergeCells>
  <pageMargins left="0.59055118110236227" right="0.19685039370078741" top="0.39370078740157483" bottom="0.39370078740157483" header="0.19685039370078741" footer="0.78740157480314965"/>
  <pageSetup paperSize="14" scale="58" fitToWidth="0" fitToHeight="0" pageOrder="overThenDown" orientation="landscape" errors="NA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REP_EPG034_EjecucionPresupuesta!Títulos_a_imprimir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Jimenez Cortez</dc:creator>
  <cp:lastModifiedBy>Andres Felipe Jimenez Cortez</cp:lastModifiedBy>
  <cp:lastPrinted>2016-04-04T18:58:03Z</cp:lastPrinted>
  <dcterms:created xsi:type="dcterms:W3CDTF">2014-10-20T16:10:32Z</dcterms:created>
  <dcterms:modified xsi:type="dcterms:W3CDTF">2016-04-27T20:16:46Z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